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<sst xmlns="http://schemas.openxmlformats.org/spreadsheetml/2006/main" count="11797" uniqueCount="11794">
  <si>
    <t>rank</t>
  </si>
  <si>
    <t>word</t>
  </si>
  <si>
    <t>ENGLISH</t>
  </si>
  <si>
    <t>にんげん、人間 – human (ningen)</t>
  </si>
  <si>
    <t>you</t>
  </si>
  <si>
    <t>じんるい、人類 – humanity (jinrui)</t>
  </si>
  <si>
    <t>I or I .</t>
  </si>
  <si>
    <t>ひと、人 – person (hito)</t>
  </si>
  <si>
    <t>to</t>
  </si>
  <si>
    <t>おとこ、男 – male (otoko)</t>
  </si>
  <si>
    <t>the</t>
  </si>
  <si>
    <t>おとこのひと、男の人 – man (otokonohito)</t>
  </si>
  <si>
    <t>a or A .</t>
  </si>
  <si>
    <t>おとこのこ、男の子 – boy (otokonoko)</t>
  </si>
  <si>
    <t>and</t>
  </si>
  <si>
    <t>おんな、女 – female (onna)</t>
  </si>
  <si>
    <t>that</t>
  </si>
  <si>
    <t>おんなのひと、女の人 – woman (onnanohito)</t>
  </si>
  <si>
    <t>it</t>
  </si>
  <si>
    <t>おんなのこ、女の子 – girl (onnanoko)</t>
  </si>
  <si>
    <t>of</t>
  </si>
  <si>
    <t>あかちゃん、赤ちゃん – baby (akachan)</t>
  </si>
  <si>
    <t>me</t>
  </si>
  <si>
    <t>わかもの、若者 – youth, young person (wakamono)</t>
  </si>
  <si>
    <t>what</t>
  </si>
  <si>
    <t>わたし、私 – I, myself (watashi)</t>
  </si>
  <si>
    <t>is</t>
  </si>
  <si>
    <t>わたくし、私 – I, myself (watakushi [most formal])</t>
  </si>
  <si>
    <t>in</t>
  </si>
  <si>
    <t>ぼく、僕 – I, myself (boku, mainly used by males)</t>
  </si>
  <si>
    <t>this</t>
  </si>
  <si>
    <t>おれ、俺 – I, myself (ore, mainly used by males [informal])</t>
  </si>
  <si>
    <t>know</t>
  </si>
  <si>
    <t>あたし、私 – I, myself (atashi, mainly used by females [softer sounding])</t>
  </si>
  <si>
    <t>I'm</t>
  </si>
  <si>
    <t>しょうじょ、少女 – girl (shoujo)</t>
  </si>
  <si>
    <t>for</t>
  </si>
  <si>
    <t>しょうねん、少年 – boy (shounen)</t>
  </si>
  <si>
    <t>no</t>
  </si>
  <si>
    <t>Occupations</t>
  </si>
  <si>
    <t>have</t>
  </si>
  <si>
    <t>いしゃ、医者 – doctor (isha)</t>
  </si>
  <si>
    <t>my</t>
  </si>
  <si>
    <t>かんごし、看護師 – nurse (kangoshi)</t>
  </si>
  <si>
    <t>don't</t>
  </si>
  <si>
    <t>かんごふ、看護婦 – female nurse (kangofu)</t>
  </si>
  <si>
    <t>just</t>
  </si>
  <si>
    <t>しかい、歯科医、はいしゃ、歯医者 – dentist (shikai, ha-isha)</t>
  </si>
  <si>
    <t>not</t>
  </si>
  <si>
    <t>せいじか、政治家 – politician (seijika)</t>
  </si>
  <si>
    <t>do</t>
  </si>
  <si>
    <t>べんごし、弁護士 – lawyer (bengoshi)</t>
  </si>
  <si>
    <t>be</t>
  </si>
  <si>
    <t>しょうぼうし、消防士 – firefighter (shouboushi)</t>
  </si>
  <si>
    <t>on</t>
  </si>
  <si>
    <t>けいさつかん、警察官 – police officer (keisatsukan)</t>
  </si>
  <si>
    <t>your</t>
  </si>
  <si>
    <t>へいし、兵士 – soldier (heishi)</t>
  </si>
  <si>
    <t>was</t>
  </si>
  <si>
    <t>けんちくか、建築家 – architect (kenchikuka)</t>
  </si>
  <si>
    <t>we</t>
  </si>
  <si>
    <t>せんせい、先生 – teacher (sensei)</t>
  </si>
  <si>
    <t>it's</t>
  </si>
  <si>
    <t>きょうし、教師 – (academic) teacher (kyoushi)</t>
  </si>
  <si>
    <t>with</t>
  </si>
  <si>
    <t>かしゅ、歌手 – singer (kashu)</t>
  </si>
  <si>
    <t>so</t>
  </si>
  <si>
    <t>エンジニア – engineer(enjinia)</t>
  </si>
  <si>
    <t>but</t>
  </si>
  <si>
    <t>Body</t>
  </si>
  <si>
    <t>all</t>
  </si>
  <si>
    <t>あし、足、脚 – foot, leg (ashi)</t>
  </si>
  <si>
    <t>well</t>
  </si>
  <si>
    <t>かかと、踵 – heel (kakato)</t>
  </si>
  <si>
    <t>are</t>
  </si>
  <si>
    <t>すね、脛 – shin (sune)</t>
  </si>
  <si>
    <t>he</t>
  </si>
  <si>
    <t>ひざ、膝 – knee (hiza)</t>
  </si>
  <si>
    <t>oh</t>
  </si>
  <si>
    <t>もも、腿 – thigh (momo)</t>
  </si>
  <si>
    <t>about</t>
  </si>
  <si>
    <t>あたま、頭 – head (atama)</t>
  </si>
  <si>
    <t>right</t>
  </si>
  <si>
    <t>かお、顔 – face (kao)</t>
  </si>
  <si>
    <t>you're</t>
  </si>
  <si>
    <t>くち、口 – mouth (kuchi)</t>
  </si>
  <si>
    <t>get</t>
  </si>
  <si>
    <t>くちびる、唇 – lips (kuchibiru)</t>
  </si>
  <si>
    <t>here</t>
  </si>
  <si>
    <t>は、歯 – tooth (ha)</t>
  </si>
  <si>
    <t>out</t>
  </si>
  <si>
    <t>はな、鼻 – nose (hana)</t>
  </si>
  <si>
    <t>going</t>
  </si>
  <si>
    <t>め、目 – eye (me)</t>
  </si>
  <si>
    <t>like</t>
  </si>
  <si>
    <t>ひげ、髭、鬚、髯 – moustache, beard (hige)</t>
  </si>
  <si>
    <t>yeah</t>
  </si>
  <si>
    <t>かみ、髪 – hair (kami)</t>
  </si>
  <si>
    <t>if</t>
  </si>
  <si>
    <t>みみ、耳 – ear (mimi)</t>
  </si>
  <si>
    <t>her</t>
  </si>
  <si>
    <t>おなか、御腹 – stomach (onaka)</t>
  </si>
  <si>
    <t>she</t>
  </si>
  <si>
    <t>うで、腕 – arm (ude)</t>
  </si>
  <si>
    <t>can</t>
  </si>
  <si>
    <t>ひじ、肘 – elbow (hiji)</t>
  </si>
  <si>
    <t>up</t>
  </si>
  <si>
    <t>かた、肩 – shoulder (kata)</t>
  </si>
  <si>
    <t>want</t>
  </si>
  <si>
    <t>つめ、爪 – nail (tsume)</t>
  </si>
  <si>
    <t>think</t>
  </si>
  <si>
    <t>て、手 – hand (te)</t>
  </si>
  <si>
    <t>that's</t>
  </si>
  <si>
    <t>てくび、手首 – wrist (tekubi)</t>
  </si>
  <si>
    <t>now</t>
  </si>
  <si>
    <t>てのひら、掌、手の平 – palm of hand (te-no-hira)</t>
  </si>
  <si>
    <t>go</t>
  </si>
  <si>
    <t>ゆび、指 – finger, toe (yubi)</t>
  </si>
  <si>
    <t>him</t>
  </si>
  <si>
    <t>しり、尻 – buttocks (shiri)</t>
  </si>
  <si>
    <t>at</t>
  </si>
  <si>
    <t>おなか、お腹 （はら、腹） – abdomen (o-naka)</t>
  </si>
  <si>
    <t>how</t>
  </si>
  <si>
    <t>かんぞう、肝臓 – liver (kanzō)</t>
  </si>
  <si>
    <t>got</t>
  </si>
  <si>
    <t>きも、肝 – liver (kimo)</t>
  </si>
  <si>
    <t>there</t>
  </si>
  <si>
    <t>きんにく、筋肉 – muscle (kin'niku)</t>
  </si>
  <si>
    <t>one</t>
  </si>
  <si>
    <t>くび、首 – neck (kubi)</t>
  </si>
  <si>
    <t>did</t>
  </si>
  <si>
    <t>こころ、心 – heart [as in feelings] (kokoro)</t>
  </si>
  <si>
    <t>why</t>
  </si>
  <si>
    <t>こし、腰 – waist, hip (koshi)</t>
  </si>
  <si>
    <t>see</t>
  </si>
  <si>
    <t>しんぞう、心臓 – heart (shinzō)</t>
  </si>
  <si>
    <t>come</t>
  </si>
  <si>
    <t>せなか、背中 – back (senaka)</t>
  </si>
  <si>
    <t>good</t>
  </si>
  <si>
    <t>ち、血 – blood (chi)</t>
  </si>
  <si>
    <t>they</t>
  </si>
  <si>
    <t>にく、肉 – meat (niku)</t>
  </si>
  <si>
    <t>really</t>
  </si>
  <si>
    <t>はだ、肌、膚 – skin (hada)</t>
  </si>
  <si>
    <t>as</t>
  </si>
  <si>
    <t>ひふ、皮膚 – skin (hifu)</t>
  </si>
  <si>
    <t>would</t>
  </si>
  <si>
    <t>ほね、骨 – bone (hone)</t>
  </si>
  <si>
    <t>look</t>
  </si>
  <si>
    <t>むね、胸 – chest (mune)</t>
  </si>
  <si>
    <t>when</t>
  </si>
  <si>
    <t>かぜ、風邪 – cold [illness] (kaze)</t>
  </si>
  <si>
    <t>time</t>
  </si>
  <si>
    <t>げり、下痢 – diarrhea (geri)</t>
  </si>
  <si>
    <t>will</t>
  </si>
  <si>
    <t>びょうき、病気 – illness (byōki)</t>
  </si>
  <si>
    <t>okay</t>
  </si>
  <si>
    <t>Family</t>
  </si>
  <si>
    <t>back</t>
  </si>
  <si>
    <t>かぞく、家族 – family (kazoku)</t>
  </si>
  <si>
    <t>can't</t>
  </si>
  <si>
    <t>りょうしん、両親 – parents (ryoushin)</t>
  </si>
  <si>
    <t>mean</t>
  </si>
  <si>
    <t>こども、子供 – children, child (kodomo)</t>
  </si>
  <si>
    <t>tell</t>
  </si>
  <si>
    <t>ちち、父 – father (chichi)("otou-san")</t>
  </si>
  <si>
    <t>I'll</t>
  </si>
  <si>
    <t>はは、母 – mother (haha)("okaa-san")</t>
  </si>
  <si>
    <t>from</t>
  </si>
  <si>
    <t>つま、妻 – wife (tsuma)</t>
  </si>
  <si>
    <t>hey</t>
  </si>
  <si>
    <t>おっと、夫 – husband (otto)</t>
  </si>
  <si>
    <t>were</t>
  </si>
  <si>
    <t>あに、兄 – older brother (ani) (onī-san)</t>
  </si>
  <si>
    <t>he's</t>
  </si>
  <si>
    <t>あね、姉 – older sister (ane) (onē-san)</t>
  </si>
  <si>
    <t>could</t>
  </si>
  <si>
    <t>おとうと、弟 – younger brother (otōto)</t>
  </si>
  <si>
    <t>didn't</t>
  </si>
  <si>
    <t>いもうと、妹 – younger sister (imōto)</t>
  </si>
  <si>
    <t>yes</t>
  </si>
  <si>
    <t>きょうだい、兄弟 – brothers, siblings (kyōdai)</t>
  </si>
  <si>
    <t>his</t>
  </si>
  <si>
    <t>しまい、姉妹 – sisters (shimai)</t>
  </si>
  <si>
    <t>been</t>
  </si>
  <si>
    <t>そふ、祖父 – grandfather (sofu) (ojii-san)</t>
  </si>
  <si>
    <t>or</t>
  </si>
  <si>
    <t>そぼ、祖母 – grandmother (sobo) (obaa-san)</t>
  </si>
  <si>
    <t>something</t>
  </si>
  <si>
    <t>まご、孫 – grandchild (mago)</t>
  </si>
  <si>
    <t>who</t>
  </si>
  <si>
    <t>おじ、伯父、叔父 – uncle (oji) (oji-san)</t>
  </si>
  <si>
    <t>because</t>
  </si>
  <si>
    <t>おば、伯母、叔母 – aunt (oba) (oba-san)</t>
  </si>
  <si>
    <t>some</t>
  </si>
  <si>
    <t>いとこ、従兄弟、従姉妹、従兄、従弟、従姉、従妹 – cousin (itoko)</t>
  </si>
  <si>
    <t>had</t>
  </si>
  <si>
    <t>めい、姪 – niece (mei)</t>
  </si>
  <si>
    <t>then</t>
  </si>
  <si>
    <t>おい、甥 – nephew (oi)</t>
  </si>
  <si>
    <t>say</t>
  </si>
  <si>
    <t>Life</t>
  </si>
  <si>
    <t>ok</t>
  </si>
  <si>
    <t>いきもの、生き物 – living creatures (ikimono)</t>
  </si>
  <si>
    <t>take</t>
  </si>
  <si>
    <t>ばけもの、化け物 – monster (bakemono)</t>
  </si>
  <si>
    <t>an</t>
  </si>
  <si>
    <t>Animals</t>
  </si>
  <si>
    <t>way</t>
  </si>
  <si>
    <t>どうぶつ、動物 – animal (dōbutsu)</t>
  </si>
  <si>
    <t>us</t>
  </si>
  <si>
    <t>チーター – cheetah (chītā)</t>
  </si>
  <si>
    <t>little</t>
  </si>
  <si>
    <t>いぬ、犬 – dog (inu)</t>
  </si>
  <si>
    <t>make</t>
  </si>
  <si>
    <t>ねこ、猫 – cat (neko)</t>
  </si>
  <si>
    <t>need</t>
  </si>
  <si>
    <t>うし、牛 – cow (ushi)</t>
  </si>
  <si>
    <t>gonna</t>
  </si>
  <si>
    <t>ぶた、豚 – pig (buta)</t>
  </si>
  <si>
    <t>never</t>
  </si>
  <si>
    <t>うま、馬 – horse (uma)</t>
  </si>
  <si>
    <t>we're</t>
  </si>
  <si>
    <t>ひつじ、羊 – sheep (hitsuji)</t>
  </si>
  <si>
    <t>too</t>
  </si>
  <si>
    <t>さる、猿 – monkey (saru)</t>
  </si>
  <si>
    <t>love</t>
  </si>
  <si>
    <t>ねずみ、鼠 – mouse, rat (nezumi)</t>
  </si>
  <si>
    <t>she's</t>
  </si>
  <si>
    <t>とら、虎 – tiger (tora)</t>
  </si>
  <si>
    <t>I've</t>
  </si>
  <si>
    <t>オオカミ、狼 – wolf (ōkami)</t>
  </si>
  <si>
    <t>sure</t>
  </si>
  <si>
    <t>うさぎ、兎 – rabbit (usagi)</t>
  </si>
  <si>
    <t>them</t>
  </si>
  <si>
    <t>りゅう、たつ、竜 – dragon (ryū, tatsu)</t>
  </si>
  <si>
    <t>more</t>
  </si>
  <si>
    <t>しか、鹿 – deer (shika)</t>
  </si>
  <si>
    <t>over</t>
  </si>
  <si>
    <t>かえる、蛙 – frog (kaeru)</t>
  </si>
  <si>
    <t>our</t>
  </si>
  <si>
    <t>がま、蟇 – toad (gama)</t>
  </si>
  <si>
    <t>sorry</t>
  </si>
  <si>
    <t>しし、獅子 – lion (shishi)</t>
  </si>
  <si>
    <t>where</t>
  </si>
  <si>
    <t>キリン、麒麟 – giraffe (kirin)</t>
  </si>
  <si>
    <t>what's</t>
  </si>
  <si>
    <t>ぞう、象 – elephant (zō)</t>
  </si>
  <si>
    <t>let</t>
  </si>
  <si>
    <t>とり、鳥 – bird (tori)</t>
  </si>
  <si>
    <t>thing</t>
  </si>
  <si>
    <t>にわとり、鶏 – chicken (niwatori)</t>
  </si>
  <si>
    <t>am</t>
  </si>
  <si>
    <t>すずめ、雀 – sparrow (suzume)</t>
  </si>
  <si>
    <t>maybe</t>
  </si>
  <si>
    <t>からす、烏 – crow, raven (karasu)</t>
  </si>
  <si>
    <t>down</t>
  </si>
  <si>
    <t>わし、鷲 – eagle (washi)</t>
  </si>
  <si>
    <t>man</t>
  </si>
  <si>
    <t>たか、鷹 – hawk, falcon (taka)</t>
  </si>
  <si>
    <t>has</t>
  </si>
  <si>
    <t>さかな、魚 – fish (sakana)</t>
  </si>
  <si>
    <t>uh</t>
  </si>
  <si>
    <t>たい、鯛 – red snapper (tai)</t>
  </si>
  <si>
    <t>very</t>
  </si>
  <si>
    <t>えび、海老 – shrimp, lobster (ebi)</t>
  </si>
  <si>
    <t>by</t>
  </si>
  <si>
    <t>いわし、鰯 – sardine (iwashi)</t>
  </si>
  <si>
    <t>there's</t>
  </si>
  <si>
    <t>まぐろ、鮪 – tuna (maguro)</t>
  </si>
  <si>
    <t>should</t>
  </si>
  <si>
    <t>かつお、鰹 – bonito (katsuo)</t>
  </si>
  <si>
    <t>anything</t>
  </si>
  <si>
    <t>さんま、秋刀魚 – pike (sanma)</t>
  </si>
  <si>
    <t>said</t>
  </si>
  <si>
    <t>あじ、鰺 – horse mackerel (aji)</t>
  </si>
  <si>
    <t>much</t>
  </si>
  <si>
    <t>さば、鯖 – mackerel (saba)</t>
  </si>
  <si>
    <t>any</t>
  </si>
  <si>
    <t>イカ、烏賊 – squid (ika)</t>
  </si>
  <si>
    <t>life</t>
  </si>
  <si>
    <t>タコ、蛸、章魚 – octopus (tako)</t>
  </si>
  <si>
    <t>even</t>
  </si>
  <si>
    <t>むし、虫 – insect (mushi)</t>
  </si>
  <si>
    <t>off</t>
  </si>
  <si>
    <t>ちょう、蝶 – butterfly (chō)</t>
  </si>
  <si>
    <t>please</t>
  </si>
  <si>
    <t>ガ、蛾 – moth (ga)</t>
  </si>
  <si>
    <t>doing</t>
  </si>
  <si>
    <t>せみ、蝉 – cicada (semi)</t>
  </si>
  <si>
    <t>thank</t>
  </si>
  <si>
    <t>トンボ、蜻蛉 – dragonfly (tonbo)</t>
  </si>
  <si>
    <t>give</t>
  </si>
  <si>
    <t>バッタ、飛蝗 – grasshopper (batta)</t>
  </si>
  <si>
    <t>only</t>
  </si>
  <si>
    <t>クモ、蜘蛛 – spider (kumo)</t>
  </si>
  <si>
    <t>thought</t>
  </si>
  <si>
    <t>ホタル、蛍 – firefly (hotaru)</t>
  </si>
  <si>
    <t>help</t>
  </si>
  <si>
    <t>ハエ、蝿、蠅 – housefly (hae)</t>
  </si>
  <si>
    <t>two</t>
  </si>
  <si>
    <t>カ、蚊 – mosquito, gnat (ka)</t>
  </si>
  <si>
    <t>talk</t>
  </si>
  <si>
    <t>ゴキブリ、蜚蠊 – cockroach (gokiburi)</t>
  </si>
  <si>
    <t>people</t>
  </si>
  <si>
    <t>カタツムリ、蝸牛 – snail (katatsumuri)</t>
  </si>
  <si>
    <t>god</t>
  </si>
  <si>
    <t>ナメクジ、蛞蝓 – slug (namekuji)</t>
  </si>
  <si>
    <t>still</t>
  </si>
  <si>
    <t>ミミズ、蚯蚓 – earthworm (mimizu)</t>
  </si>
  <si>
    <t>wait</t>
  </si>
  <si>
    <t>かい、貝 – shellfish (kai)</t>
  </si>
  <si>
    <t>into</t>
  </si>
  <si>
    <t>かいがら、貝殻 – shell (kaigara)</t>
  </si>
  <si>
    <t>find</t>
  </si>
  <si>
    <t>トカゲ、蜥蜴 – lizard (tokage)</t>
  </si>
  <si>
    <t>nothing</t>
  </si>
  <si>
    <t>へび、蛇 – snake (hebi)</t>
  </si>
  <si>
    <t>again</t>
  </si>
  <si>
    <t>くま、熊 – bear(kuma)</t>
  </si>
  <si>
    <t>things</t>
  </si>
  <si>
    <t>Plants</t>
  </si>
  <si>
    <t>let's</t>
  </si>
  <si>
    <t>しょくぶつ、植物 - plants (shokubutsu)</t>
  </si>
  <si>
    <t>doesn't</t>
  </si>
  <si>
    <t>くさ、草 - grass (kusa)</t>
  </si>
  <si>
    <t>call</t>
  </si>
  <si>
    <t>はな、花 - flower (hana)</t>
  </si>
  <si>
    <t>told</t>
  </si>
  <si>
    <t>み、実 - fruit (mi)</t>
  </si>
  <si>
    <t>great</t>
  </si>
  <si>
    <t>き、木 - tree (ki)</t>
  </si>
  <si>
    <t>before</t>
  </si>
  <si>
    <t>は、葉 (はっぱ、葉っぱ) - leaf (ha, happa)</t>
  </si>
  <si>
    <t>better</t>
  </si>
  <si>
    <t>ね、根 (ねっこ、根っ子) - root (ne, nekko)</t>
  </si>
  <si>
    <t>ever</t>
  </si>
  <si>
    <t>くき、茎 - stem (kuki)</t>
  </si>
  <si>
    <t>night</t>
  </si>
  <si>
    <t>きのこ、茸 - mushroom (kinoko)</t>
  </si>
  <si>
    <t>than</t>
  </si>
  <si>
    <t>きく、菊 - chrysanthemum (kiku)</t>
  </si>
  <si>
    <t>away</t>
  </si>
  <si>
    <t>さくら、桜 - cherry blossom (sakura)</t>
  </si>
  <si>
    <t>first</t>
  </si>
  <si>
    <t>まつ、松 - pine tree (matsu)</t>
  </si>
  <si>
    <t>believe</t>
  </si>
  <si>
    <t>うめ、梅 - japanese plum or apricot (ume)</t>
  </si>
  <si>
    <t>other</t>
  </si>
  <si>
    <t>Crops</t>
  </si>
  <si>
    <t>feel</t>
  </si>
  <si>
    <t>こめ、米 – uncooked rice (kome)</t>
  </si>
  <si>
    <t>everything</t>
  </si>
  <si>
    <t>いね、稲 – rice growing in a field (ine)</t>
  </si>
  <si>
    <t>work</t>
  </si>
  <si>
    <t>むぎ、麦 – wheat, barley, oats (mugi)</t>
  </si>
  <si>
    <t>you've</t>
  </si>
  <si>
    <t>やさい、野菜 – vegetable (yasai)</t>
  </si>
  <si>
    <t>fine</t>
  </si>
  <si>
    <t>くだもの、果物 – fruit for eating (kudamono)</t>
  </si>
  <si>
    <t>home</t>
  </si>
  <si>
    <t>いも、芋 – yam, potato, taro (imo)</t>
  </si>
  <si>
    <t>after</t>
  </si>
  <si>
    <t>まめ、豆 – beans, peas (mame)</t>
  </si>
  <si>
    <t>last</t>
  </si>
  <si>
    <t>だいこん、大根 – Japanese white radish (daikon)</t>
  </si>
  <si>
    <t>these</t>
  </si>
  <si>
    <t>にんじん、人参 – carrot (ninjin)</t>
  </si>
  <si>
    <t>day</t>
  </si>
  <si>
    <t>リンゴ、林檎 – apple (ringo)</t>
  </si>
  <si>
    <t>keep</t>
  </si>
  <si>
    <t>ミカン、蜜柑 – mandarin orange (mikan)</t>
  </si>
  <si>
    <t>does</t>
  </si>
  <si>
    <t>バナナ、かんしょう、甘蕉 – banana (banana, kanshō)</t>
  </si>
  <si>
    <t>put</t>
  </si>
  <si>
    <t>ナシ、梨 – pear (nashi)</t>
  </si>
  <si>
    <t>around</t>
  </si>
  <si>
    <t>クリ、栗 – chestnut tree (kuri)</t>
  </si>
  <si>
    <t>stop</t>
  </si>
  <si>
    <t>モモ、桃 – peach (momo)</t>
  </si>
  <si>
    <t>they're</t>
  </si>
  <si>
    <t>トマト、ばんか、蕃茄 – tomato (tomato, banka)</t>
  </si>
  <si>
    <t>I'd</t>
  </si>
  <si>
    <t>スイカ、西瓜 – watermelon (suika)</t>
  </si>
  <si>
    <t>guy</t>
  </si>
  <si>
    <t>Food</t>
  </si>
  <si>
    <t>long</t>
  </si>
  <si>
    <t>たべもの、食べ物 - food (tabemono)</t>
  </si>
  <si>
    <t>isn't</t>
  </si>
  <si>
    <t>ちょうしょく、朝食 - breakfast (chōshoku, asagohan)</t>
  </si>
  <si>
    <t>always</t>
  </si>
  <si>
    <t>ひるごはん、昼御飯 - lunch (hirugohan)</t>
  </si>
  <si>
    <t>listen</t>
  </si>
  <si>
    <t>ばんごはん、晩御飯 - dinner (bangohan)</t>
  </si>
  <si>
    <t>wanted</t>
  </si>
  <si>
    <t>ごはん、御飯 - cooked rice or meal (gohan)</t>
  </si>
  <si>
    <t>Mr .</t>
  </si>
  <si>
    <t>みそ、味噌 - miso (miso)</t>
  </si>
  <si>
    <t>guys</t>
  </si>
  <si>
    <t>りょうり、料理 - cooking (ryōri)</t>
  </si>
  <si>
    <t>huh</t>
  </si>
  <si>
    <t>サラダ - salad (sarada)</t>
  </si>
  <si>
    <t>those</t>
  </si>
  <si>
    <t>デザート - dessert (dezāto)</t>
  </si>
  <si>
    <t>big</t>
  </si>
  <si>
    <t>パン - bread (pan)</t>
  </si>
  <si>
    <t>lot</t>
  </si>
  <si>
    <t>サンドイッチ - sandwich (sandoitchi)</t>
  </si>
  <si>
    <t>happened</t>
  </si>
  <si>
    <t>おやつ、間食 - snack (oyatsu, kanshoku)</t>
  </si>
  <si>
    <t>thanks</t>
  </si>
  <si>
    <t>アイスクリーム - ice cream (aisukurīmu)</t>
  </si>
  <si>
    <t>won't</t>
  </si>
  <si>
    <t>たこやき、たこ焼き - octopus dumpling (takoyaki)</t>
  </si>
  <si>
    <t>trying</t>
  </si>
  <si>
    <t>Drink</t>
  </si>
  <si>
    <t>kind</t>
  </si>
  <si>
    <t>のみもの、飲み物 - drink/beverage (nomimono)</t>
  </si>
  <si>
    <t>wrong</t>
  </si>
  <si>
    <t>ちゃ、茶 - tea (cha)</t>
  </si>
  <si>
    <t>through</t>
  </si>
  <si>
    <t>おちゃ、お茶 - green tea (ocha)</t>
  </si>
  <si>
    <t>talking</t>
  </si>
  <si>
    <t>コーヒー、珈琲 - coffee (kōhī)</t>
  </si>
  <si>
    <t>made</t>
  </si>
  <si>
    <t>ぎゅうにゅう、牛乳 - milk (gyūnyū)</t>
  </si>
  <si>
    <t>new</t>
  </si>
  <si>
    <t>みず、水 - water (mizu)</t>
  </si>
  <si>
    <t>being</t>
  </si>
  <si>
    <t>ビール - beer (bīru)</t>
  </si>
  <si>
    <t>guess</t>
  </si>
  <si>
    <t>ワイン - wine (wain)</t>
  </si>
  <si>
    <t>hi</t>
  </si>
  <si>
    <t>Seasoning</t>
  </si>
  <si>
    <t>care</t>
  </si>
  <si>
    <t>さとう、砂糖 - sugar (satō)</t>
  </si>
  <si>
    <t>bad</t>
  </si>
  <si>
    <t>しお、塩 - salt (shio)</t>
  </si>
  <si>
    <t>mom</t>
  </si>
  <si>
    <t>しょうゆ、醤油 - soy sauce (shōyu)</t>
  </si>
  <si>
    <t>remember</t>
  </si>
  <si>
    <t>Time</t>
  </si>
  <si>
    <t>getting</t>
  </si>
  <si>
    <t>じかん、時間 – time (jikan)</t>
  </si>
  <si>
    <t>we'll</t>
  </si>
  <si>
    <t>とき、じ、時 – ~hours (toki, ji)</t>
  </si>
  <si>
    <t>together</t>
  </si>
  <si>
    <t>こよみ、カレンダー、暦 – calendar (koyomi, karendā)</t>
  </si>
  <si>
    <t>dad</t>
  </si>
  <si>
    <t>ふん、分 – minute (fun)</t>
  </si>
  <si>
    <t>leave</t>
  </si>
  <si>
    <t>びょう、秒 – second (byō)</t>
  </si>
  <si>
    <t>mother</t>
  </si>
  <si>
    <t>ひ、にち、日 – day (hi, nichi)</t>
  </si>
  <si>
    <t>place</t>
  </si>
  <si>
    <t>つき、がつ、月 – month (tsuki, gatsu)</t>
  </si>
  <si>
    <t>understand</t>
  </si>
  <si>
    <t>(# -gatsu / (January,1st Month): Ichi-,Ni-,San-,Shi-,Go-,Roku-,Shichi-,Hachi-,Ku-,Jyu-,JyuIchi-,JyuNi- (December,12th Month)</t>
  </si>
  <si>
    <t>wouldn't</t>
  </si>
  <si>
    <t>とし、ねん、年 – year (toshi, nen)</t>
  </si>
  <si>
    <t>actually</t>
  </si>
  <si>
    <t>(Last year: kyonen, this year: kotoshi, next year: rainen)</t>
  </si>
  <si>
    <t>hear</t>
  </si>
  <si>
    <t>きのう、さくじつ、昨日 – yesterday (kinō, sakujitsu)</t>
  </si>
  <si>
    <t>baby</t>
  </si>
  <si>
    <t>きょう、今日 – today (kyō)</t>
  </si>
  <si>
    <t>nice</t>
  </si>
  <si>
    <t>あした、あす、みょうにち、明日 – tomorrow (ashita, asu, myōnichi)</t>
  </si>
  <si>
    <t>father</t>
  </si>
  <si>
    <t>あさ、朝 – morning (asa)</t>
  </si>
  <si>
    <t>else</t>
  </si>
  <si>
    <t>(Yesterday morning: kinou no asa, this morning: kesa, tomorrow morning: ashita no asa)</t>
  </si>
  <si>
    <t>stay</t>
  </si>
  <si>
    <t>ひる、昼 – afternoon (hiru)</t>
  </si>
  <si>
    <t>done</t>
  </si>
  <si>
    <t>ゆうがた、夕方 – evening (yūgata)</t>
  </si>
  <si>
    <t>wasn't</t>
  </si>
  <si>
    <t>ばん、晩 – evening (ban)</t>
  </si>
  <si>
    <t>their</t>
  </si>
  <si>
    <t>よる、夜 – evening, night (yoru)</t>
  </si>
  <si>
    <t>course</t>
  </si>
  <si>
    <t>ようび、曜日 – ~day (yōbi)</t>
  </si>
  <si>
    <t>might</t>
  </si>
  <si>
    <t>しゅう、週 – week (shū)</t>
  </si>
  <si>
    <t>mind</t>
  </si>
  <si>
    <t>(Last week: senshū, this week: konshū, next week: raishū)</t>
  </si>
  <si>
    <t>every</t>
  </si>
  <si>
    <t>いっしゅうかん、一週間 – one week (isshūkan)</t>
  </si>
  <si>
    <t>enough</t>
  </si>
  <si>
    <t>Week Days</t>
  </si>
  <si>
    <t>try</t>
  </si>
  <si>
    <t>にちようび、日曜日 – Sunday (nichi-yōbi)</t>
  </si>
  <si>
    <t>hell</t>
  </si>
  <si>
    <t>げつようび、月曜日 – Monday (getsu-yōbi)</t>
  </si>
  <si>
    <t>came</t>
  </si>
  <si>
    <t>かようび、火曜日 – Tuesday (ka-yōbi)</t>
  </si>
  <si>
    <t>someone</t>
  </si>
  <si>
    <t>すいようび、水曜日 – Wednesday (sui-yōbi)</t>
  </si>
  <si>
    <t>you'll</t>
  </si>
  <si>
    <t>もくようび、木曜日 – Thursday (moku-yōbi)</t>
  </si>
  <si>
    <t>own</t>
  </si>
  <si>
    <t>きんようび、金曜日 – Friday (kin-yōbi)</t>
  </si>
  <si>
    <t>family</t>
  </si>
  <si>
    <t>どようび、土曜日 – Saturday (do-yōbi)</t>
  </si>
  <si>
    <t>whole</t>
  </si>
  <si>
    <t>Weather</t>
  </si>
  <si>
    <t>another</t>
  </si>
  <si>
    <t>たいよう、太陽 – sun (taiyō)</t>
  </si>
  <si>
    <t>house or House</t>
  </si>
  <si>
    <t>つき、月 – moon (tsuki)</t>
  </si>
  <si>
    <t>Jack or jack</t>
  </si>
  <si>
    <t>ほし、星 – star (hoshi)</t>
  </si>
  <si>
    <t>yourself</t>
  </si>
  <si>
    <t>てんき、天気 – weather (tenki)</t>
  </si>
  <si>
    <t>idea</t>
  </si>
  <si>
    <t>はれ、晴れ – clear weather (hare)</t>
  </si>
  <si>
    <t>ask</t>
  </si>
  <si>
    <t>あめ、雨 – rain (ame)</t>
  </si>
  <si>
    <t>best</t>
  </si>
  <si>
    <t>くもり、曇り – cloudy (kumori)</t>
  </si>
  <si>
    <t>must</t>
  </si>
  <si>
    <t>ゆき、雪 – snow (yuki)</t>
  </si>
  <si>
    <t>coming</t>
  </si>
  <si>
    <t>かぜ、風 – wind (kaze)</t>
  </si>
  <si>
    <t>old</t>
  </si>
  <si>
    <t>かみなり、雷 – thunder, lightning (kaminari)</t>
  </si>
  <si>
    <t>looking</t>
  </si>
  <si>
    <t>たいふう、台風 – typhoon (taifū)</t>
  </si>
  <si>
    <t>woman</t>
  </si>
  <si>
    <t>あらし、嵐 – storm (arashi)</t>
  </si>
  <si>
    <t>hello</t>
  </si>
  <si>
    <t>そら、空 – sky (sora)</t>
  </si>
  <si>
    <t>which</t>
  </si>
  <si>
    <t>Directions and positions</t>
  </si>
  <si>
    <t>years</t>
  </si>
  <si>
    <t>きた、北 – north (kita)</t>
  </si>
  <si>
    <t>room</t>
  </si>
  <si>
    <t>ひがし、東 – east (higashi)</t>
  </si>
  <si>
    <t>money</t>
  </si>
  <si>
    <t>みなみ、南 – south (minami)</t>
  </si>
  <si>
    <t>left</t>
  </si>
  <si>
    <t>にし、西 – west (nishi)</t>
  </si>
  <si>
    <t>knew</t>
  </si>
  <si>
    <t>ここ – here (koko)</t>
  </si>
  <si>
    <t>tonight</t>
  </si>
  <si>
    <t>そこ – there (soko)</t>
  </si>
  <si>
    <t>real</t>
  </si>
  <si>
    <t>あそこ – over there (asoko)</t>
  </si>
  <si>
    <t>son</t>
  </si>
  <si>
    <t>みぎ、右 – right (migi)</t>
  </si>
  <si>
    <t>hope</t>
  </si>
  <si>
    <t>ひだり、左 – left (hidari)</t>
  </si>
  <si>
    <t>name</t>
  </si>
  <si>
    <t>うえ、上 – above, up (ue)</t>
  </si>
  <si>
    <t>same</t>
  </si>
  <si>
    <t>した、下 – below, down (shita)</t>
  </si>
  <si>
    <t>went</t>
  </si>
  <si>
    <t>まえ、前 – front (mae)</t>
  </si>
  <si>
    <t>um</t>
  </si>
  <si>
    <t>うしろ、後 – behind (ushiro)</t>
  </si>
  <si>
    <t>hmm</t>
  </si>
  <si>
    <t>むこう、向こう – the other side, opposite side (mukō)</t>
  </si>
  <si>
    <t>happy</t>
  </si>
  <si>
    <t>ななめ、斜め – diagonal (naname)</t>
  </si>
  <si>
    <t>pretty</t>
  </si>
  <si>
    <t>てまえ、手前 – nearer, more in front (temae)</t>
  </si>
  <si>
    <t>saw</t>
  </si>
  <si>
    <t>とおい、遠い – far (tooi)</t>
  </si>
  <si>
    <t>girl</t>
  </si>
  <si>
    <t>ちかい、近い – near, close (chikai)</t>
  </si>
  <si>
    <t>sir</t>
  </si>
  <si>
    <t>Materials</t>
  </si>
  <si>
    <t>show</t>
  </si>
  <si>
    <t>みず、水 – water (mizu)</t>
  </si>
  <si>
    <t>friend</t>
  </si>
  <si>
    <t>ゆ、湯 – hot water (yu)</t>
  </si>
  <si>
    <t>already</t>
  </si>
  <si>
    <t>こおり、氷 – ice (kōri)</t>
  </si>
  <si>
    <t>saying</t>
  </si>
  <si>
    <t>ゆげ、湯気 – steam (yuge)</t>
  </si>
  <si>
    <t>may or May</t>
  </si>
  <si>
    <t>ひ、火 – fire (hi)</t>
  </si>
  <si>
    <t>next</t>
  </si>
  <si>
    <t>ガス – gas (gasu)</t>
  </si>
  <si>
    <t>three</t>
  </si>
  <si>
    <t>くうき、空気 – air, atmosphere (kūki)</t>
  </si>
  <si>
    <t>job</t>
  </si>
  <si>
    <t>つち、土 – earth, ground (tsuchi)</t>
  </si>
  <si>
    <t>problem</t>
  </si>
  <si>
    <t>きんぞく、金属 – metal, metallic (kinzoku)</t>
  </si>
  <si>
    <t>minute</t>
  </si>
  <si>
    <t>どろ、泥 – mud, mire, clay, plaster (doro)</t>
  </si>
  <si>
    <t>found</t>
  </si>
  <si>
    <t>けむり、煙 – smoke, tobacco, opium (kemuri)</t>
  </si>
  <si>
    <t>world</t>
  </si>
  <si>
    <t>てつ、鉄 – iron [Fe] (tetsu)</t>
  </si>
  <si>
    <t>thinking</t>
  </si>
  <si>
    <t>どう、銅 – copper [Cu] (dō)</t>
  </si>
  <si>
    <t>haven't</t>
  </si>
  <si>
    <t>きん、金 – gold [Au]; money (kin)</t>
  </si>
  <si>
    <t>heard</t>
  </si>
  <si>
    <t>ぎん、銀 – silver [Ag]; wealth (gin)</t>
  </si>
  <si>
    <t>honey</t>
  </si>
  <si>
    <t>なまり、鉛 – lead [Pb] (namari)</t>
  </si>
  <si>
    <t>matter</t>
  </si>
  <si>
    <t>しお、塩 – salt [NaCl] (shio)</t>
  </si>
  <si>
    <t>myself</t>
  </si>
  <si>
    <t>Weights and measures</t>
  </si>
  <si>
    <t>couldn't</t>
  </si>
  <si>
    <t>メートル – meter (mētoru)</t>
  </si>
  <si>
    <t>exactly</t>
  </si>
  <si>
    <t>リットル – litre (rittoru)</t>
  </si>
  <si>
    <t>having</t>
  </si>
  <si>
    <t>グラム – gram (guramu)</t>
  </si>
  <si>
    <t>ah</t>
  </si>
  <si>
    <t>キロ – kilo- (kiro)</t>
  </si>
  <si>
    <t>probably</t>
  </si>
  <si>
    <t>ミリ – milli- (miri)</t>
  </si>
  <si>
    <t>happen</t>
  </si>
  <si>
    <t>センチメートル、センチ – centimeter (senchi)</t>
  </si>
  <si>
    <t>we've</t>
  </si>
  <si>
    <t>インチ – inch (inchi)</t>
  </si>
  <si>
    <t>hurt</t>
  </si>
  <si>
    <t>Society</t>
  </si>
  <si>
    <t>boy</t>
  </si>
  <si>
    <t>しゃかい、社会 – society (shakai)</t>
  </si>
  <si>
    <t>both</t>
  </si>
  <si>
    <t>けいざい、経済 – economy, economics (keizai)</t>
  </si>
  <si>
    <t>while</t>
  </si>
  <si>
    <t>かいしゃ、会社 – company (kaisha)</t>
  </si>
  <si>
    <t>dead</t>
  </si>
  <si>
    <t>かいぎ、会議 – meeting (kaigi)</t>
  </si>
  <si>
    <t>gotta</t>
  </si>
  <si>
    <t>がっこう、学校 – school (gakkō)</t>
  </si>
  <si>
    <t>alone</t>
  </si>
  <si>
    <t>やくしょ、役所 – local government office (yakusho)</t>
  </si>
  <si>
    <t>since</t>
  </si>
  <si>
    <t>みせ、店 – store (mise)</t>
  </si>
  <si>
    <t>excuse</t>
  </si>
  <si>
    <t>ホテル – hotel (hoteru)</t>
  </si>
  <si>
    <t>start</t>
  </si>
  <si>
    <t>こうじょう、工場 – factory (kōjō)</t>
  </si>
  <si>
    <t>kill</t>
  </si>
  <si>
    <t>かね、金 – money (kane, most commonly o-kane)</t>
  </si>
  <si>
    <t>hard</t>
  </si>
  <si>
    <t>さつ、札 – bill [of money, e.g., a thousand-yen bill] (satsu)</t>
  </si>
  <si>
    <t>you'd</t>
  </si>
  <si>
    <t>こぜに、小銭 – small change (kozeni)</t>
  </si>
  <si>
    <t>today</t>
  </si>
  <si>
    <t>つりせん、釣り銭、おつり、お釣り – change (tsurisen), change (o-tsuri)</t>
  </si>
  <si>
    <t>car</t>
  </si>
  <si>
    <t>じどうはんばいき、自動販売機 – vending machine, slot machine (jidōhanbaiki)</t>
  </si>
  <si>
    <t>ready</t>
  </si>
  <si>
    <t>きっぷ、切符 – ticket (public transport, fine) (kippu)</t>
  </si>
  <si>
    <t>until</t>
  </si>
  <si>
    <t>きって、切手 – stamp (kitte)</t>
  </si>
  <si>
    <t>without</t>
  </si>
  <si>
    <t>Human made objects</t>
  </si>
  <si>
    <t>whatever</t>
  </si>
  <si>
    <t>Home</t>
  </si>
  <si>
    <t>wants</t>
  </si>
  <si>
    <t>つくえ、机 – desk (tsukue)</t>
  </si>
  <si>
    <t>hold</t>
  </si>
  <si>
    <t>いす、椅子 – chair, position (isu)</t>
  </si>
  <si>
    <t>wanna</t>
  </si>
  <si>
    <t>たたみ、畳 – a tatami mat (tatami)</t>
  </si>
  <si>
    <t>yet</t>
  </si>
  <si>
    <t>と、戸 – door, family (to)</t>
  </si>
  <si>
    <t>seen</t>
  </si>
  <si>
    <t>とびら、扉 – door panel (tobira)</t>
  </si>
  <si>
    <t>deal</t>
  </si>
  <si>
    <t>ドア – door (doa)</t>
  </si>
  <si>
    <t>took</t>
  </si>
  <si>
    <t>まど、窓 – window (mado)</t>
  </si>
  <si>
    <t>once</t>
  </si>
  <si>
    <t>ふとん、布団 – futon (futon)</t>
  </si>
  <si>
    <t>gone</t>
  </si>
  <si>
    <t>げんかん、玄関 – entrance (genkan)</t>
  </si>
  <si>
    <t>called</t>
  </si>
  <si>
    <t>いえ、家 – house, home (ie)</t>
  </si>
  <si>
    <t>morning</t>
  </si>
  <si>
    <t>エレベーター – elevator (erebētā)</t>
  </si>
  <si>
    <t>supposed</t>
  </si>
  <si>
    <t>エスカレーター – escalator (esukarētā)</t>
  </si>
  <si>
    <t>friends</t>
  </si>
  <si>
    <t>でんき、電気 – electricity (denki)</t>
  </si>
  <si>
    <t>head</t>
  </si>
  <si>
    <t>Tools</t>
  </si>
  <si>
    <t>stuff</t>
  </si>
  <si>
    <t>くぎ、釘 – nail, spike (kugi)</t>
  </si>
  <si>
    <t>most</t>
  </si>
  <si>
    <t>ひも、紐 – string, cord (himo)</t>
  </si>
  <si>
    <t>used</t>
  </si>
  <si>
    <t>なわ、縄 – rope, string (nawa)</t>
  </si>
  <si>
    <t>worry</t>
  </si>
  <si>
    <t>ふくろ、袋 – pocket, bag (fukuro)</t>
  </si>
  <si>
    <t>second</t>
  </si>
  <si>
    <t>かばん、鞄 – leather bag (kaban)</t>
  </si>
  <si>
    <t>part</t>
  </si>
  <si>
    <t>かさ、傘 – umbrella, parasol (kasa)</t>
  </si>
  <si>
    <t>live</t>
  </si>
  <si>
    <t>かぎ、鍵 – door bolt, key (kagi)</t>
  </si>
  <si>
    <t>truth</t>
  </si>
  <si>
    <t>ちょうこく、彫刻 – sculpture, engraving (chōkoku)</t>
  </si>
  <si>
    <t>school</t>
  </si>
  <si>
    <t>Stationery</t>
  </si>
  <si>
    <t>face</t>
  </si>
  <si>
    <t>ぶんぼうぐ、文房具 – stationery ​(bunbōgu)</t>
  </si>
  <si>
    <t>forget</t>
  </si>
  <si>
    <t>インク – ink (inku)</t>
  </si>
  <si>
    <t>ペン – pen (pen)</t>
  </si>
  <si>
    <t>business</t>
  </si>
  <si>
    <t>ボールペン – ball-point pen (bōrupen)</t>
  </si>
  <si>
    <t>each</t>
  </si>
  <si>
    <t>まんねんひつ、万年筆 – fountain pen (mannenhitsu)</t>
  </si>
  <si>
    <t>cause</t>
  </si>
  <si>
    <t>えんぴつ、鉛筆 – pencil (enpitsu)</t>
  </si>
  <si>
    <t>soon</t>
  </si>
  <si>
    <t>ふで、筆 – brush for writing or painting (fude)</t>
  </si>
  <si>
    <t>knows</t>
  </si>
  <si>
    <t>チョーク – chalk (chōku)</t>
  </si>
  <si>
    <t>few</t>
  </si>
  <si>
    <t>けしゴム、消しゴム – eraser (keshigomu)</t>
  </si>
  <si>
    <t>telling</t>
  </si>
  <si>
    <t>えんぴつけずり、鉛筆削り – pencil sharpener (enpitsu-kezuri)</t>
  </si>
  <si>
    <t>wife</t>
  </si>
  <si>
    <t>じょうぎ、定規 – ruler (jōgi)</t>
  </si>
  <si>
    <t>who's</t>
  </si>
  <si>
    <t>ノート – notebook (nōto)</t>
  </si>
  <si>
    <t>use</t>
  </si>
  <si>
    <t>にっき、日記 – diary (nikki)</t>
  </si>
  <si>
    <t>chance</t>
  </si>
  <si>
    <t>カバー – book cover (kabā)</t>
  </si>
  <si>
    <t>run</t>
  </si>
  <si>
    <t>ふうとう、封筒 – envelope (fūtō)</t>
  </si>
  <si>
    <t>move</t>
  </si>
  <si>
    <t>はさみ、鋏 – scissors (hasami)</t>
  </si>
  <si>
    <t>anyone</t>
  </si>
  <si>
    <t>ホッチキス – stapler (hotchikisu)</t>
  </si>
  <si>
    <t>person</t>
  </si>
  <si>
    <t>Clothes</t>
  </si>
  <si>
    <t>bye</t>
  </si>
  <si>
    <t>ふく、服 – clothes (fuku)</t>
  </si>
  <si>
    <t>J .</t>
  </si>
  <si>
    <t>ようふく、洋服 – western clothing (yōfuku)</t>
  </si>
  <si>
    <t>somebody</t>
  </si>
  <si>
    <t>きもの、着物 – kimono (kimono)</t>
  </si>
  <si>
    <t>Dr . or dr .</t>
  </si>
  <si>
    <t>わふく、和服 – Japanese clothing (wafuku)</t>
  </si>
  <si>
    <t>heart</t>
  </si>
  <si>
    <t>そで、袖 – sleeve (sode)</t>
  </si>
  <si>
    <t>such</t>
  </si>
  <si>
    <t>えり、襟 – lapel, collar (eri)</t>
  </si>
  <si>
    <t>miss</t>
  </si>
  <si>
    <t>ボタン – button (botan)</t>
  </si>
  <si>
    <t>married</t>
  </si>
  <si>
    <t>チャック、ファスナー、ジッパー – zipper, zipper fastener (chakku, fasunā, jippā)</t>
  </si>
  <si>
    <t>point</t>
  </si>
  <si>
    <t>ベルト – belt (beruto)</t>
  </si>
  <si>
    <t>later</t>
  </si>
  <si>
    <t>くつ、靴 – shoe (kutsu)</t>
  </si>
  <si>
    <t>making</t>
  </si>
  <si>
    <t>くつした、靴下 – sock (kutsushita)</t>
  </si>
  <si>
    <t>meet</t>
  </si>
  <si>
    <t>めがね、眼鏡 – glasses (megane)</t>
  </si>
  <si>
    <t>anyway</t>
  </si>
  <si>
    <t>Transport</t>
  </si>
  <si>
    <t>many</t>
  </si>
  <si>
    <t>てつどう、鉄道 – railway (tetsudō)</t>
  </si>
  <si>
    <t>phone</t>
  </si>
  <si>
    <t>えき、駅 – station (eki)</t>
  </si>
  <si>
    <t>reason</t>
  </si>
  <si>
    <t>ひこうき、飛行機 – airplane (hikōki)</t>
  </si>
  <si>
    <t>damn</t>
  </si>
  <si>
    <t>くうこう、空港 （ひこうじょう、飛行場） – airport (kūkō, hikōjō)</t>
  </si>
  <si>
    <t>lost</t>
  </si>
  <si>
    <t>みち、道 – street, way, road (michi)</t>
  </si>
  <si>
    <t>looks</t>
  </si>
  <si>
    <t>どうろ、道路 – road (dōro)</t>
  </si>
  <si>
    <t>bring</t>
  </si>
  <si>
    <t>バスてい、バス停 – bus-stop (basutei)</t>
  </si>
  <si>
    <t>case</t>
  </si>
  <si>
    <t>とおり、通り – avenue (tōri)</t>
  </si>
  <si>
    <t>turn</t>
  </si>
  <si>
    <t>でんしゃ、電車 – train (densha)</t>
  </si>
  <si>
    <t>wish</t>
  </si>
  <si>
    <t>くるま、車 (じどうしゃ、自動車) – car (kuruma, jidōsha)</t>
  </si>
  <si>
    <t>tomorrow</t>
  </si>
  <si>
    <t>じてんしゃ、自転車 – bicycle (Jitensha)</t>
  </si>
  <si>
    <t>kids</t>
  </si>
  <si>
    <t>Language</t>
  </si>
  <si>
    <t>trust</t>
  </si>
  <si>
    <t>もじ、文字 – letter, character, script (moji)</t>
  </si>
  <si>
    <t>check</t>
  </si>
  <si>
    <t>じ、字 – a letter, character (ji)</t>
  </si>
  <si>
    <t>change</t>
  </si>
  <si>
    <t>かんじ、漢字 – Chinese character (kanji)</t>
  </si>
  <si>
    <t>end</t>
  </si>
  <si>
    <t>ひらがな、平仮名 – hiragana syllabary characters (hiragana)</t>
  </si>
  <si>
    <t>late</t>
  </si>
  <si>
    <t>カタカナ、片仮名 – katakana syllabary characters (katakana)</t>
  </si>
  <si>
    <t>anymore</t>
  </si>
  <si>
    <t>すうじ、数字 – numbers (sūji)</t>
  </si>
  <si>
    <t>five</t>
  </si>
  <si>
    <t>アルファベット – alphabet (arufabetto)</t>
  </si>
  <si>
    <t>least</t>
  </si>
  <si>
    <t>ローマ字 – Roman characters, Latin script (rōmaji)</t>
  </si>
  <si>
    <t>town</t>
  </si>
  <si>
    <t>がいこくご、外国語 – foreign language (gaikokugo)</t>
  </si>
  <si>
    <t>aren't</t>
  </si>
  <si>
    <t>にほんご、日本語 （こくご、国語） – Japanese [language] (nihongo)</t>
  </si>
  <si>
    <t>ha</t>
  </si>
  <si>
    <t>えいご、英語 – English [language] (eigo)</t>
  </si>
  <si>
    <t>working</t>
  </si>
  <si>
    <t>ちゅうごくご、中国語 – Chinese [language] (chūgokugo)</t>
  </si>
  <si>
    <t>year</t>
  </si>
  <si>
    <t>どいつご、ドイツ語 – German [language] (doitsugo)</t>
  </si>
  <si>
    <t>makes</t>
  </si>
  <si>
    <t>すぺいんご、スペイン語 – Spanish [language] (supeingo)</t>
  </si>
  <si>
    <t>taking</t>
  </si>
  <si>
    <t>ふらんすご、フランス語 – French [language] (furansugo)</t>
  </si>
  <si>
    <t>means</t>
  </si>
  <si>
    <t>ちょうせんご、朝鮮語、かんこくご、韓国語 – Korean [language], South Korean [language] (chōsengo, kankokugo)</t>
  </si>
  <si>
    <t>brother</t>
  </si>
  <si>
    <t>Media</t>
  </si>
  <si>
    <t>play</t>
  </si>
  <si>
    <t>ほん、本 – book (hon)</t>
  </si>
  <si>
    <t>hate</t>
  </si>
  <si>
    <t>かみ、紙 – paper (kami)</t>
  </si>
  <si>
    <t>ago</t>
  </si>
  <si>
    <t>てがみ、手紙 – letter (tegami)</t>
  </si>
  <si>
    <t>says</t>
  </si>
  <si>
    <t>しんぶん、新聞 – newspaper (shinbun)</t>
  </si>
  <si>
    <t>beautiful</t>
  </si>
  <si>
    <t>じしょ、辞書 – dictionary (jisho)</t>
  </si>
  <si>
    <t>gave</t>
  </si>
  <si>
    <t>パソコン – personal computer (pasokon)</t>
  </si>
  <si>
    <t>fact</t>
  </si>
  <si>
    <t>Colors</t>
  </si>
  <si>
    <t>crazy</t>
  </si>
  <si>
    <t>いろ、色 – color (iro, shikisai)</t>
  </si>
  <si>
    <t>party</t>
  </si>
  <si>
    <t>あか、赤 – red (aka)</t>
  </si>
  <si>
    <t>sit</t>
  </si>
  <si>
    <t>きいろ、黄色 – yellow (kiiro)</t>
  </si>
  <si>
    <t>open</t>
  </si>
  <si>
    <t>みどり、緑 – green (midori)</t>
  </si>
  <si>
    <t>afraid</t>
  </si>
  <si>
    <t>あお、青 – blue (ao)</t>
  </si>
  <si>
    <t>between</t>
  </si>
  <si>
    <t>むらさき、紫 – purple (murasaki, murasakiiro)</t>
  </si>
  <si>
    <t>important</t>
  </si>
  <si>
    <t>しろ、白 – white (shiro)</t>
  </si>
  <si>
    <t>rest</t>
  </si>
  <si>
    <t>くろ、黒 – black (kuro)</t>
  </si>
  <si>
    <t>fun</t>
  </si>
  <si>
    <t>ピンク – pink (pinku)</t>
  </si>
  <si>
    <t>kid</t>
  </si>
  <si>
    <t>ちゃいろ、茶色 – brown (chairo)</t>
  </si>
  <si>
    <t>はいいろ、灰色、ねずみいろ、鼠色 – grey (haiiro, nezumiiro)</t>
  </si>
  <si>
    <t>watch</t>
  </si>
  <si>
    <t>オレンジ – orange (orenji)</t>
  </si>
  <si>
    <t>glad</t>
  </si>
  <si>
    <t>Others</t>
  </si>
  <si>
    <t>everyone</t>
  </si>
  <si>
    <t>え、絵 – picture (e)</t>
  </si>
  <si>
    <t>days</t>
  </si>
  <si>
    <t>おんがく、音楽 – music (ongaku)</t>
  </si>
  <si>
    <t>sister</t>
  </si>
  <si>
    <t>りか、理科 – science (rika)</t>
  </si>
  <si>
    <t>minutes</t>
  </si>
  <si>
    <t>さんすう、算数 – arithmetic (sansū)</t>
  </si>
  <si>
    <t>everybody</t>
  </si>
  <si>
    <t>れきし、歴史 – history (rekishi)</t>
  </si>
  <si>
    <t>bit</t>
  </si>
  <si>
    <t>ちり、地理 – geography (chiri)</t>
  </si>
  <si>
    <t>couple</t>
  </si>
  <si>
    <t>たいいく、体育 – physical education (taiiku)</t>
  </si>
  <si>
    <t>whoa</t>
  </si>
  <si>
    <t>スポーツ – sport (supōtsu)</t>
  </si>
  <si>
    <t>either</t>
  </si>
  <si>
    <t>システム – system (shisutemu)</t>
  </si>
  <si>
    <t>Mrs .</t>
  </si>
  <si>
    <t>じょうほう、情報 – information, news (jōhō)</t>
  </si>
  <si>
    <t>feeling</t>
  </si>
  <si>
    <t>ひつよう、必要 – necessity (hitsuyō)</t>
  </si>
  <si>
    <t>daughter</t>
  </si>
  <si>
    <t>べんきょう、勉強 – study (benkyō)</t>
  </si>
  <si>
    <t>wow</t>
  </si>
  <si>
    <t>いらい、依頼 – request (irai)</t>
  </si>
  <si>
    <t>gets</t>
  </si>
  <si>
    <t>Numbers</t>
  </si>
  <si>
    <t>asked</t>
  </si>
  <si>
    <t>れい、ゼロ、零 – zero (rei, zero)</t>
  </si>
  <si>
    <t>under</t>
  </si>
  <si>
    <t>いち、一 – one (ichi)</t>
  </si>
  <si>
    <t>break</t>
  </si>
  <si>
    <t>に、二 – two (ni)</t>
  </si>
  <si>
    <t>promise</t>
  </si>
  <si>
    <t>さん、三 – three (san)</t>
  </si>
  <si>
    <t>door</t>
  </si>
  <si>
    <t>よん、し、四 – four (yon, shi)</t>
  </si>
  <si>
    <t>set</t>
  </si>
  <si>
    <t>ご、五 – five (go)</t>
  </si>
  <si>
    <t>close</t>
  </si>
  <si>
    <t>ろく、六 – six (roku)</t>
  </si>
  <si>
    <t>hand</t>
  </si>
  <si>
    <t>なな、しち、七 – seven (nana, shichi)</t>
  </si>
  <si>
    <t>easy</t>
  </si>
  <si>
    <t>はち、八 – eight (hachi)</t>
  </si>
  <si>
    <t>question</t>
  </si>
  <si>
    <t>きゅう、く、九 – nine (kyū, ku)</t>
  </si>
  <si>
    <t>doctor</t>
  </si>
  <si>
    <t>じゅう、十 – ten (jū)</t>
  </si>
  <si>
    <t>tried</t>
  </si>
  <si>
    <t>ひゃく、百 – hundred (hyaku)</t>
  </si>
  <si>
    <t>far</t>
  </si>
  <si>
    <t>せん、千 – thousand (sen)</t>
  </si>
  <si>
    <t>walk</t>
  </si>
  <si>
    <t>まん、万 – ten thousand (man)</t>
  </si>
  <si>
    <t>needs</t>
  </si>
  <si>
    <t>おく、億 – one hundred million (oku)</t>
  </si>
  <si>
    <t>trouble</t>
  </si>
  <si>
    <t>ひとつ、一つ – one, one thing (hitotsu)</t>
  </si>
  <si>
    <t>mine</t>
  </si>
  <si>
    <t>ふたつ、二つ – two, two things (futatsu)</t>
  </si>
  <si>
    <t>though</t>
  </si>
  <si>
    <t>みっつ、三つ – three, three things (mittsu)</t>
  </si>
  <si>
    <t>times</t>
  </si>
  <si>
    <t>よっつ、四つ – four, four things (yottsu)</t>
  </si>
  <si>
    <t>different</t>
  </si>
  <si>
    <t>いつつ、五つ – five, five things (itsutsu)</t>
  </si>
  <si>
    <t>killed</t>
  </si>
  <si>
    <t>むっつ、六つ – six, six things (muttsu)</t>
  </si>
  <si>
    <t>hospital</t>
  </si>
  <si>
    <t>ななつ、七つ – seven, seven things (nanatsu)</t>
  </si>
  <si>
    <t>anybody</t>
  </si>
  <si>
    <t>やっつ、八つ – eight, eight things (yattsu)</t>
  </si>
  <si>
    <t>Sam or SAM</t>
  </si>
  <si>
    <t>ここのつ、九つ – nine, nine things (kokonotsu)</t>
  </si>
  <si>
    <t>alright</t>
  </si>
  <si>
    <t>とお、十 – ten, ten things (tō)</t>
  </si>
  <si>
    <t>wedding</t>
  </si>
  <si>
    <t>Abstract nouns</t>
  </si>
  <si>
    <t>shut</t>
  </si>
  <si>
    <t>これ – this, it (kore)</t>
  </si>
  <si>
    <t>able</t>
  </si>
  <si>
    <t>それ – that (sore)</t>
  </si>
  <si>
    <t>die</t>
  </si>
  <si>
    <t>あれ – that over there (are)</t>
  </si>
  <si>
    <t>perfect</t>
  </si>
  <si>
    <t>どれ – which (dore)</t>
  </si>
  <si>
    <t>police</t>
  </si>
  <si>
    <t>こちら、こっち – this direction, thing, person, or place (kochira, kocchi)</t>
  </si>
  <si>
    <t>stand</t>
  </si>
  <si>
    <t>そちら、そっち – that direction, thing, person, or place (sochira, socchi)</t>
  </si>
  <si>
    <t>comes</t>
  </si>
  <si>
    <t>あちら、あっち – that direction, thing, person, or place over there (achira, acchi)</t>
  </si>
  <si>
    <t>hit</t>
  </si>
  <si>
    <t>どちら、どっち – which direction, thing, person, or place (dochira, docchi)</t>
  </si>
  <si>
    <t>story</t>
  </si>
  <si>
    <t>ひみつ、秘密 – secret (himitsu)</t>
  </si>
  <si>
    <t>ya</t>
  </si>
  <si>
    <t>じどう、自動 – automatic (jidō)</t>
  </si>
  <si>
    <t>mm</t>
  </si>
  <si>
    <t>ないよう、内容 – content (naiyō)</t>
  </si>
  <si>
    <t>waiting</t>
  </si>
  <si>
    <t>はば、幅 – width, breadth, free room, difference (between two substances) (haba)</t>
  </si>
  <si>
    <t>dinner</t>
  </si>
  <si>
    <t>せいしき、正式 – formality (seishiki)</t>
  </si>
  <si>
    <t>against</t>
  </si>
  <si>
    <t>けっこん、結婚 – marriage (kekkon)</t>
  </si>
  <si>
    <t>funny</t>
  </si>
  <si>
    <t>げんざい、現在 – now (genzai)</t>
  </si>
  <si>
    <t>husband</t>
  </si>
  <si>
    <t>いま、今 – now (ima)</t>
  </si>
  <si>
    <t>almost</t>
  </si>
  <si>
    <t>かこ、過去 – past (kako)</t>
  </si>
  <si>
    <t>stupid</t>
  </si>
  <si>
    <t>みらい、未来 – future (mirai)</t>
  </si>
  <si>
    <t>pay</t>
  </si>
  <si>
    <t>Adjectives</t>
  </si>
  <si>
    <t>answer</t>
  </si>
  <si>
    <t>Forms</t>
  </si>
  <si>
    <t>four</t>
  </si>
  <si>
    <t>いい、よい、良い – good (ii, yoi)</t>
  </si>
  <si>
    <t>office</t>
  </si>
  <si>
    <t>すごい、凄い – amazing (sugoi)</t>
  </si>
  <si>
    <t>cool</t>
  </si>
  <si>
    <t>すばらしい、素晴らしい – wonderful (subarashii)</t>
  </si>
  <si>
    <t>eyes</t>
  </si>
  <si>
    <t>わるい、悪い – bad, inferior (warui)</t>
  </si>
  <si>
    <t>news</t>
  </si>
  <si>
    <t>たかい、高い – expensive, high (takai)</t>
  </si>
  <si>
    <t>child</t>
  </si>
  <si>
    <t>ひくい、低い – low (hikui)</t>
  </si>
  <si>
    <t>shouldn't</t>
  </si>
  <si>
    <t>やすい、安い – cheap (yasui)</t>
  </si>
  <si>
    <t>half</t>
  </si>
  <si>
    <t>おおきい、大きい – big (ōkii)</t>
  </si>
  <si>
    <t>side</t>
  </si>
  <si>
    <t>ちいさい、小さい – small (chiisai)</t>
  </si>
  <si>
    <t>yours</t>
  </si>
  <si>
    <t>ほそい、細い – thin (hosoi)</t>
  </si>
  <si>
    <t>moment</t>
  </si>
  <si>
    <t>ふとい、太い – thick (futoi)</t>
  </si>
  <si>
    <t>sleep</t>
  </si>
  <si>
    <t>ふるい、古い – old (furui)</t>
  </si>
  <si>
    <t>read</t>
  </si>
  <si>
    <t>あたらしい、新しい – new (atarashii)</t>
  </si>
  <si>
    <t>where's</t>
  </si>
  <si>
    <t>わかい、若い – young (wakai)</t>
  </si>
  <si>
    <t>started</t>
  </si>
  <si>
    <t>かるい、軽い – light, easy (karui)</t>
  </si>
  <si>
    <t>young</t>
  </si>
  <si>
    <t>おもい、重い – heavy (omoi)</t>
  </si>
  <si>
    <t>men</t>
  </si>
  <si>
    <t>やさしい、易しい – easy, simple (yasashii)</t>
  </si>
  <si>
    <t>sounds</t>
  </si>
  <si>
    <t>むずかしい、難しい – difficult (muzukashii)</t>
  </si>
  <si>
    <t>sonny or Sonny</t>
  </si>
  <si>
    <t>やわらかい、柔らかい – soft (yawarakai)</t>
  </si>
  <si>
    <t>lucky</t>
  </si>
  <si>
    <t>かたい、硬い、堅い – hard (katai)</t>
  </si>
  <si>
    <t>pick</t>
  </si>
  <si>
    <t>あつい、熱い、暑い – hot (atsui)</t>
  </si>
  <si>
    <t>sometimes</t>
  </si>
  <si>
    <t>つめたい、冷たい – cold (tsumetai)</t>
  </si>
  <si>
    <t>em</t>
  </si>
  <si>
    <t>さむい、寒い – cold (samui) as in cold weather</t>
  </si>
  <si>
    <t>bed</t>
  </si>
  <si>
    <t>おいしい、美味しい – delicious (oishii)</t>
  </si>
  <si>
    <t>also</t>
  </si>
  <si>
    <t>うまい、美味い、旨い – delicious, appetizing (umai)</t>
  </si>
  <si>
    <t>date</t>
  </si>
  <si>
    <t>まずい、不味い – tastes awful (mazui)</t>
  </si>
  <si>
    <t>line</t>
  </si>
  <si>
    <t>あまい、甘い – sweet (amai)</t>
  </si>
  <si>
    <t>plan</t>
  </si>
  <si>
    <t>からい、辛い – hot [spicy] (karai)</t>
  </si>
  <si>
    <t>hours</t>
  </si>
  <si>
    <t>しょっぱい、塩っぱい – salty (shoppai)</t>
  </si>
  <si>
    <t>lose</t>
  </si>
  <si>
    <t>にがい、苦い – bitter (nigai)</t>
  </si>
  <si>
    <t>fire</t>
  </si>
  <si>
    <t>うつくしい、美しい – beautiful (utsukushii)</t>
  </si>
  <si>
    <t>free</t>
  </si>
  <si>
    <t>Feelings</t>
  </si>
  <si>
    <t>hands</t>
  </si>
  <si>
    <t>うれしい、嬉しい – happy (ureshii)</t>
  </si>
  <si>
    <t>serious</t>
  </si>
  <si>
    <t>たのしい、楽しい – fun (tanoshii)</t>
  </si>
  <si>
    <t>Leo</t>
  </si>
  <si>
    <t>かなしい、悲しい – sad (kanashii)</t>
  </si>
  <si>
    <t>shit</t>
  </si>
  <si>
    <t>さびしい、寂しい、淋しい – lonely (sabishii)</t>
  </si>
  <si>
    <t>behind</t>
  </si>
  <si>
    <t>さみしい、寂しい、淋しい - sad, lonely (samishii)</t>
  </si>
  <si>
    <t>inside</t>
  </si>
  <si>
    <t>こわい、怖い、恐い – scary (kowai)</t>
  </si>
  <si>
    <t>high</t>
  </si>
  <si>
    <t>いたい、痛い – painful (itai)</t>
  </si>
  <si>
    <t>ahead</t>
  </si>
  <si>
    <t>かゆい、痒い – itchy (kayui)</t>
  </si>
  <si>
    <t>week</t>
  </si>
  <si>
    <t>くさい、臭い – stinky (kusai)</t>
  </si>
  <si>
    <t>wonderful</t>
  </si>
  <si>
    <t>つらい、辛い – painful, heart-breaking (tsurai)</t>
  </si>
  <si>
    <t>T .</t>
  </si>
  <si>
    <t>Verbs</t>
  </si>
  <si>
    <t>fight</t>
  </si>
  <si>
    <t>する – to do (suru)</t>
  </si>
  <si>
    <t>past</t>
  </si>
  <si>
    <t>やる – to do (yaru)</t>
  </si>
  <si>
    <t>cut</t>
  </si>
  <si>
    <t>Existence</t>
  </si>
  <si>
    <t>quite</t>
  </si>
  <si>
    <t>いる – to exist [for animate objects] (iru)</t>
  </si>
  <si>
    <t>number</t>
  </si>
  <si>
    <t>ある – to exist [for inanimate objects] (aru)</t>
  </si>
  <si>
    <t>he'll</t>
  </si>
  <si>
    <t>なる – to become (naru)</t>
  </si>
  <si>
    <t>sick</t>
  </si>
  <si>
    <t>おこる、起こる、興る – to occur (okoru)</t>
  </si>
  <si>
    <t>S .</t>
  </si>
  <si>
    <t>あらわれる、現れる – to appear (arawareru)</t>
  </si>
  <si>
    <t>it'll</t>
  </si>
  <si>
    <t>いきる、生きる – to live (ikiru)</t>
  </si>
  <si>
    <t>game</t>
  </si>
  <si>
    <t>うむ、生む、産む – to give birth (umu)</t>
  </si>
  <si>
    <t>eat</t>
  </si>
  <si>
    <t>しぬ、死ぬ – to die (shinu)</t>
  </si>
  <si>
    <t>nobody</t>
  </si>
  <si>
    <t>こわれる、壊れる – to breakin (kowareru)</t>
  </si>
  <si>
    <t>goes</t>
  </si>
  <si>
    <t>in intransitive sense</t>
  </si>
  <si>
    <t>death</t>
  </si>
  <si>
    <t>Movement</t>
  </si>
  <si>
    <t>along</t>
  </si>
  <si>
    <t>いく、行く – to go (iku)</t>
  </si>
  <si>
    <t>save</t>
  </si>
  <si>
    <t>くる、来る – to come (kuru)</t>
  </si>
  <si>
    <t>seems</t>
  </si>
  <si>
    <t>かえる、帰る、返る – to return (kaeru)</t>
  </si>
  <si>
    <t>finally</t>
  </si>
  <si>
    <t>あるく、歩く – to walk (aruku)</t>
  </si>
  <si>
    <t>lives</t>
  </si>
  <si>
    <t>とぶ、飛ぶ – to jump, to fly (tobu)</t>
  </si>
  <si>
    <t>worried</t>
  </si>
  <si>
    <t>およぐ、泳ぐ – to swim (oyogu)</t>
  </si>
  <si>
    <t>upset</t>
  </si>
  <si>
    <t>Actions</t>
  </si>
  <si>
    <t>Theresa</t>
  </si>
  <si>
    <t>うごく、動く – to movein (ugoku)</t>
  </si>
  <si>
    <t>Carly</t>
  </si>
  <si>
    <t>おどる、踊る – to dance (odoru)</t>
  </si>
  <si>
    <t>Ethan</t>
  </si>
  <si>
    <t>ねる、寝る – to sleep (neru)</t>
  </si>
  <si>
    <t>met</t>
  </si>
  <si>
    <t>うたう、歌う – to sing (utau)</t>
  </si>
  <si>
    <t>book</t>
  </si>
  <si>
    <t>かむ、噛む – to bite (kamu)</t>
  </si>
  <si>
    <t>brought</t>
  </si>
  <si>
    <t>たべる、食べる – to eat (taberu)</t>
  </si>
  <si>
    <t>seem</t>
  </si>
  <si>
    <t>のむ、飲む – to drink (nomu)</t>
  </si>
  <si>
    <t>sort</t>
  </si>
  <si>
    <t>さわる、触る – to touch (sawaru)</t>
  </si>
  <si>
    <t>safe</t>
  </si>
  <si>
    <t>なげる、投げる – to throw (nageru)</t>
  </si>
  <si>
    <t>living</t>
  </si>
  <si>
    <t>もつ、持つ – to hold (motsu)</t>
  </si>
  <si>
    <t>children</t>
  </si>
  <si>
    <t>うつ、打つ – to hit, to strike (utsu)</t>
  </si>
  <si>
    <t>weren't</t>
  </si>
  <si>
    <t>なぐる、殴る – to hit, to strike (naguru)</t>
  </si>
  <si>
    <t>leaving</t>
  </si>
  <si>
    <t>さす、指す – to point (sasu)</t>
  </si>
  <si>
    <t>front</t>
  </si>
  <si>
    <t>さす、刺す – to stab (sasu)</t>
  </si>
  <si>
    <t>shot</t>
  </si>
  <si>
    <t>さす、差す – to raise or extend one's hands (sasu)</t>
  </si>
  <si>
    <t>loved</t>
  </si>
  <si>
    <t>ける、蹴る – to kick (keru)</t>
  </si>
  <si>
    <t>asking</t>
  </si>
  <si>
    <t>すわる、座る – to sit (suwaru)</t>
  </si>
  <si>
    <t>running</t>
  </si>
  <si>
    <t>たつ、立つ – to stand (tatsu)</t>
  </si>
  <si>
    <t>clear</t>
  </si>
  <si>
    <t>はしる、走る – to run (hashiru)</t>
  </si>
  <si>
    <t>figure</t>
  </si>
  <si>
    <t>Changes of state</t>
  </si>
  <si>
    <t>hot</t>
  </si>
  <si>
    <t>あく、空く – to become unoccupied (aku)</t>
  </si>
  <si>
    <t>felt</t>
  </si>
  <si>
    <t>こむ、込む – to be crowded (komu)</t>
  </si>
  <si>
    <t>six</t>
  </si>
  <si>
    <t>いる、要る – to need (iru)</t>
  </si>
  <si>
    <t>parents</t>
  </si>
  <si>
    <t>かわく、乾く – to become dry (kawaku)</t>
  </si>
  <si>
    <t>drink</t>
  </si>
  <si>
    <t>みだす、乱す - to disturb, to disarrange (midasu)</t>
  </si>
  <si>
    <t>absolutely</t>
  </si>
  <si>
    <t>みだれる、乱れる - to be disturbed, to become confused (midareru)</t>
  </si>
  <si>
    <t>how's</t>
  </si>
  <si>
    <t>つかえる、仕える - to serve, to work for (tsukaeru)</t>
  </si>
  <si>
    <t>daddy</t>
  </si>
  <si>
    <t>そなわる、備わる - to be furnished with (sonawaru)</t>
  </si>
  <si>
    <t>sweet</t>
  </si>
  <si>
    <t>すぐれる、優れる - to excel, to surpass (sugureru)</t>
  </si>
  <si>
    <t>alive</t>
  </si>
  <si>
    <t>ひえる、冷える - to grow cold, to get chilly, to cool down (hieru)</t>
  </si>
  <si>
    <t>Paul</t>
  </si>
  <si>
    <t>さめる、覚める - to wake, to become sober, to be disillusioned (sameru)</t>
  </si>
  <si>
    <t>sense</t>
  </si>
  <si>
    <t>さめる、冷める - to cool down (sameru)</t>
  </si>
  <si>
    <t>meant</t>
  </si>
  <si>
    <t>むく、向く - to face, to turn toward (muku)</t>
  </si>
  <si>
    <t>happens</t>
  </si>
  <si>
    <t>たおれる、倒れる - to fall, to collapse (taoreru)</t>
  </si>
  <si>
    <t>David</t>
  </si>
  <si>
    <t>かたまる、固まる - to harden, to solidify, to become firm (katamaru)</t>
  </si>
  <si>
    <t>special</t>
  </si>
  <si>
    <t>うまる、埋まる - to be filled, to be surrounded, to overflow (umaru)</t>
  </si>
  <si>
    <t>bet</t>
  </si>
  <si>
    <t>うもれる、埋もれる - to be buried, to be covered (umoreru)</t>
  </si>
  <si>
    <t>blood</t>
  </si>
  <si>
    <t>ます、増す - to increase, to grow (masu)</t>
  </si>
  <si>
    <t>ain't</t>
  </si>
  <si>
    <t>ふえる、増える - to increase, to multiply (fueru)</t>
  </si>
  <si>
    <t>kidding</t>
  </si>
  <si>
    <t>へる、減る - to decrease (heru)</t>
  </si>
  <si>
    <t>lie</t>
  </si>
  <si>
    <t>はずれる、外れる - to deviate (hazureru)</t>
  </si>
  <si>
    <t>full</t>
  </si>
  <si>
    <t>ふとる、太る - to grow fat (futoru)</t>
  </si>
  <si>
    <t>meeting</t>
  </si>
  <si>
    <t>はじまる、始まる - to begin (hajimaru)</t>
  </si>
  <si>
    <t>dear</t>
  </si>
  <si>
    <t>おわる、終わる - to finish, to close (owaru)</t>
  </si>
  <si>
    <t>coffee</t>
  </si>
  <si>
    <t>きめる、決める - to decide (kimeru)</t>
  </si>
  <si>
    <t>seeing</t>
  </si>
  <si>
    <t>Senses</t>
  </si>
  <si>
    <t>sound</t>
  </si>
  <si>
    <t>みる、見る – to see (miru)</t>
  </si>
  <si>
    <t>fault</t>
  </si>
  <si>
    <t>きく、聞く、聴く – to hear, to listen (kiku)</t>
  </si>
  <si>
    <t>water</t>
  </si>
  <si>
    <t>さわる、触る – to touch, to feel (sawaru)</t>
  </si>
  <si>
    <t>fuck</t>
  </si>
  <si>
    <t>かぐ、嗅ぐ – to smell (kagu)</t>
  </si>
  <si>
    <t>ten</t>
  </si>
  <si>
    <t>Speech</t>
  </si>
  <si>
    <t>women</t>
  </si>
  <si>
    <t>いう、言う – to say (iu)</t>
  </si>
  <si>
    <t>John or john</t>
  </si>
  <si>
    <t>はなす、話す – to speak (hanasu)</t>
  </si>
  <si>
    <t>welcome</t>
  </si>
  <si>
    <t>かたる、語る – to tell (kataru)</t>
  </si>
  <si>
    <t>buy</t>
  </si>
  <si>
    <t>かく、書く – to write (kaku)</t>
  </si>
  <si>
    <t>months</t>
  </si>
  <si>
    <t>よむ、読む – to read (yomu)</t>
  </si>
  <si>
    <t>hour</t>
  </si>
  <si>
    <t>Work</t>
  </si>
  <si>
    <t>speak</t>
  </si>
  <si>
    <t>つかう、使う – to use (tsukau)</t>
  </si>
  <si>
    <t>lady</t>
  </si>
  <si>
    <t>つくる、作る、造る、創る – to make (tsukuru)</t>
  </si>
  <si>
    <t>Jen</t>
  </si>
  <si>
    <t>なおす、直す、治す – to fix, repair (naosu)</t>
  </si>
  <si>
    <t>thinks</t>
  </si>
  <si>
    <t>すてる、捨てる – to discard, throw away (suteru)</t>
  </si>
  <si>
    <t>Christmas</t>
  </si>
  <si>
    <t>とる、取る、撮る、採る – to take (toru)</t>
  </si>
  <si>
    <t>body</t>
  </si>
  <si>
    <t>おく、置く – to put (oku)</t>
  </si>
  <si>
    <t>order</t>
  </si>
  <si>
    <t>Emotions</t>
  </si>
  <si>
    <t>outside</t>
  </si>
  <si>
    <t>かなしむ、悲しむ、哀しむ – to be sad (kanashimu)</t>
  </si>
  <si>
    <t>hang</t>
  </si>
  <si>
    <t>なく、泣く – to cry (naku)</t>
  </si>
  <si>
    <t>possible</t>
  </si>
  <si>
    <t>わらう、笑う – to laugh (warau)</t>
  </si>
  <si>
    <t>worse</t>
  </si>
  <si>
    <t>おこる、怒る – to be angry (okoru)</t>
  </si>
  <si>
    <t>company</t>
  </si>
  <si>
    <t>ほめる、褒める – to encourage (homeru)</t>
  </si>
  <si>
    <t>mistake</t>
  </si>
  <si>
    <t>しかる、叱る – to scold (shikaru)</t>
  </si>
  <si>
    <t>ooh</t>
  </si>
  <si>
    <t>よろこぶ、喜ぶ – to celebrate, to be jubilant, to have joy, to have delight, to have rapture (yorokobu)</t>
  </si>
  <si>
    <t>handle</t>
  </si>
  <si>
    <t>よろこび、喜び – joy, delight, rapture (yorokobi)</t>
  </si>
  <si>
    <t>spend</t>
  </si>
  <si>
    <t>なぐさめる、慰める – to console, to consolate, to provide empathy (nagusameru)</t>
  </si>
  <si>
    <t>C .</t>
  </si>
  <si>
    <t>あきる、飽きる – to be disinterested, to be bored, to be tired of, to be weary (akiru)</t>
  </si>
  <si>
    <t>totally</t>
  </si>
  <si>
    <t>おどろく、驚く – to be astonished, to be surprised, to be scared (odoroku)</t>
  </si>
  <si>
    <t>giving</t>
  </si>
  <si>
    <t>Activities</t>
  </si>
  <si>
    <t>control</t>
  </si>
  <si>
    <t>あう、会う – to meet, to interview (au)</t>
  </si>
  <si>
    <t>here's</t>
  </si>
  <si>
    <t>あける、開ける – to opentr, to unwraptr (akeru)</t>
  </si>
  <si>
    <t>marriage</t>
  </si>
  <si>
    <t>あそぶ、遊ぶ – to play (asobu)</t>
  </si>
  <si>
    <t>realize</t>
  </si>
  <si>
    <t>あつまる、集まる – to gatherin (atsumaru)</t>
  </si>
  <si>
    <t>D .</t>
  </si>
  <si>
    <t>うる、売る – to sell (uru)</t>
  </si>
  <si>
    <t>power</t>
  </si>
  <si>
    <t>える、得る – to obtain [some benefit or knowledge] (eru)</t>
  </si>
  <si>
    <t>president</t>
  </si>
  <si>
    <t>おる、折る – to breaktr, to foldtr (oru)</t>
  </si>
  <si>
    <t>unless</t>
  </si>
  <si>
    <t>かう、買う – to buy (kau)</t>
  </si>
  <si>
    <t>sex</t>
  </si>
  <si>
    <t>きる、切る – to cut (kiru)†</t>
  </si>
  <si>
    <t>girls</t>
  </si>
  <si>
    <t>きる、着る – to wear [on the upper body] (kiru)</t>
  </si>
  <si>
    <t>send</t>
  </si>
  <si>
    <t>はく、履く – to wear [on the lower body] (haku)</t>
  </si>
  <si>
    <t>needed</t>
  </si>
  <si>
    <t>かえる、変える – to changetr (kaeru)</t>
  </si>
  <si>
    <t>O . or o</t>
  </si>
  <si>
    <t>かえる、代える – to exchange, to substitute, to replace (kaeru)</t>
  </si>
  <si>
    <t>taken</t>
  </si>
  <si>
    <t>しめる、閉める – to closetr (shimeru)</t>
  </si>
  <si>
    <t>died</t>
  </si>
  <si>
    <t>しめる、締める – to tie, to fasten (shimeru)</t>
  </si>
  <si>
    <t>scared</t>
  </si>
  <si>
    <t>しめる、占める – to comprise, to account for (shimeru)</t>
  </si>
  <si>
    <t>picture</t>
  </si>
  <si>
    <t>しる、知る – to know (shiru)†</t>
  </si>
  <si>
    <t>talked</t>
  </si>
  <si>
    <t>つかれる、疲れる – to get tired (tsukareru)</t>
  </si>
  <si>
    <t>Jake</t>
  </si>
  <si>
    <t>でかける、出掛ける – to go out, to depart (dekakeru)</t>
  </si>
  <si>
    <t>Al</t>
  </si>
  <si>
    <t>はたらく、働く – to work [e.g., at a job] (hataraku)</t>
  </si>
  <si>
    <t>ass</t>
  </si>
  <si>
    <t>はなす、放す、離す – to let go of (hanasu)</t>
  </si>
  <si>
    <t>hundred</t>
  </si>
  <si>
    <t>やすむ、休む – to rest, to take a break, to go to bed (yasumu)</t>
  </si>
  <si>
    <t>changed</t>
  </si>
  <si>
    <t>わかれる、分かれる – to split intoin, to be divided (wakareru)</t>
  </si>
  <si>
    <t>completely</t>
  </si>
  <si>
    <t>わかれる、別れる – to partin, to separatein, to break upin (wakareru)</t>
  </si>
  <si>
    <t>explain</t>
  </si>
  <si>
    <t>tr transitive sensein intransitive sense† conjugates as a u-verb</t>
  </si>
  <si>
    <t>playing</t>
  </si>
  <si>
    <t>Adverbs</t>
  </si>
  <si>
    <t>certainly</t>
  </si>
  <si>
    <t>もう – already (mō)</t>
  </si>
  <si>
    <t>sign</t>
  </si>
  <si>
    <t>まだ – still, yet (mada)</t>
  </si>
  <si>
    <t>boys</t>
  </si>
  <si>
    <t>ずっと – always (zutto)</t>
  </si>
  <si>
    <t>relationship</t>
  </si>
  <si>
    <t>とても – very (totemo)</t>
  </si>
  <si>
    <t>Michael</t>
  </si>
  <si>
    <t>こう – like this (kō)</t>
  </si>
  <si>
    <t>loves</t>
  </si>
  <si>
    <t>そう – like that (sō)</t>
  </si>
  <si>
    <t>fucking</t>
  </si>
  <si>
    <t>ああ – in that other way (ā)</t>
  </si>
  <si>
    <t>hair</t>
  </si>
  <si>
    <t>どう – how (dō)</t>
  </si>
  <si>
    <t>lying</t>
  </si>
  <si>
    <t>しばしば – often (shibashiba)</t>
  </si>
  <si>
    <t>choice</t>
  </si>
  <si>
    <t>Pre-noun adjectival</t>
  </si>
  <si>
    <t>anywhere</t>
  </si>
  <si>
    <t>この – this (kono)</t>
  </si>
  <si>
    <t>secret</t>
  </si>
  <si>
    <t>その – that (sono)</t>
  </si>
  <si>
    <t>future</t>
  </si>
  <si>
    <t>あの – that (ano)</t>
  </si>
  <si>
    <t>weird</t>
  </si>
  <si>
    <t>どの – which (dono)</t>
  </si>
  <si>
    <t>luck</t>
  </si>
  <si>
    <t>Interjections</t>
  </si>
  <si>
    <t>she'll</t>
  </si>
  <si>
    <t>はい – yes (hai)</t>
  </si>
  <si>
    <t>Max or max .</t>
  </si>
  <si>
    <t>いいえ – no (iie)</t>
  </si>
  <si>
    <t>Luis</t>
  </si>
  <si>
    <t>Conjunctions</t>
  </si>
  <si>
    <t>turned</t>
  </si>
  <si>
    <t>でも - but (demo)</t>
  </si>
  <si>
    <t>known</t>
  </si>
  <si>
    <t>しかし – but, however (shikashi)</t>
  </si>
  <si>
    <t>touch</t>
  </si>
  <si>
    <t>そして – and then, Then… (soshite)</t>
  </si>
  <si>
    <t>kiss</t>
  </si>
  <si>
    <t>それに – besides (soreni)</t>
  </si>
  <si>
    <t>Crane or crane</t>
  </si>
  <si>
    <t>なぜなら – that is because, being because (nazenara)</t>
  </si>
  <si>
    <t>questions</t>
  </si>
  <si>
    <t>Terminations of verbs</t>
  </si>
  <si>
    <t>obviously</t>
  </si>
  <si>
    <t>う、よう – volitional ending [う for u-verbs, よう for ru-verbs]: "Let's…" or "I will" (u, yō)</t>
  </si>
  <si>
    <t>wonder</t>
  </si>
  <si>
    <t>せる、させる – causative ending [せる for u-verbs, させる for ru-verbs]: to make [someone do something], to allow (seru, saseru)</t>
  </si>
  <si>
    <t>pain</t>
  </si>
  <si>
    <t>れる、られる – passive verb ending [れる for u-verbs, られる for ru-verbs]: to be &lt;verbed&gt; [e.g., 食べられる, "to be eaten"] (reru, rareru)</t>
  </si>
  <si>
    <t>calling</t>
  </si>
  <si>
    <t>そうだ – indicates that it seems the verb occurs [e.g., "It seems he ate"] (sōda)</t>
  </si>
  <si>
    <t>somewhere</t>
  </si>
  <si>
    <t>た – informal past-tense (ta)</t>
  </si>
  <si>
    <t>throw</t>
  </si>
  <si>
    <t>たい – indicates desire to perform verb (tai)</t>
  </si>
  <si>
    <t>straight</t>
  </si>
  <si>
    <t>だろう – indicates that it seems the verb occurs; also used to ask whether the verb occurs (darō)</t>
  </si>
  <si>
    <t>Grace or grace</t>
  </si>
  <si>
    <t>ない、ん – informal negative (nai, n) [ん is a slurred version and sounds a little masculine]</t>
  </si>
  <si>
    <t>cold</t>
  </si>
  <si>
    <t>ぬ – archaic informal negative ["he hath", "thou didst", etc.] (nu)</t>
  </si>
  <si>
    <t>white or White</t>
  </si>
  <si>
    <t>ます – formal non-past ending (masu)</t>
  </si>
  <si>
    <t>fast</t>
  </si>
  <si>
    <t>Particles</t>
  </si>
  <si>
    <t>Natalie</t>
  </si>
  <si>
    <t>Case</t>
  </si>
  <si>
    <t>words</t>
  </si>
  <si>
    <t>が – subject marker, but (ga)</t>
  </si>
  <si>
    <t>R .</t>
  </si>
  <si>
    <t>で – at, by (de)</t>
  </si>
  <si>
    <t>food</t>
  </si>
  <si>
    <t>と – and, with (to)</t>
  </si>
  <si>
    <t>none</t>
  </si>
  <si>
    <t>に – indirect object marker (ni)</t>
  </si>
  <si>
    <t>drive</t>
  </si>
  <si>
    <t>の – possession marker, of (no)</t>
  </si>
  <si>
    <t>feelings</t>
  </si>
  <si>
    <t>へ – to (e) [Note: へ is normally read he, but when used as this particle its reading changes to e]</t>
  </si>
  <si>
    <t>they'll</t>
  </si>
  <si>
    <t>まで – to (made)</t>
  </si>
  <si>
    <t>worked</t>
  </si>
  <si>
    <t>から – from (kara)</t>
  </si>
  <si>
    <t>marry</t>
  </si>
  <si>
    <t>より – than (yori)</t>
  </si>
  <si>
    <t>light</t>
  </si>
  <si>
    <t>を – direct object marker (o)</t>
  </si>
  <si>
    <t>test</t>
  </si>
  <si>
    <t>Conjunctive</t>
  </si>
  <si>
    <t>drop</t>
  </si>
  <si>
    <t>および、及び – and; as well as (oyobi)</t>
  </si>
  <si>
    <t>cannot</t>
  </si>
  <si>
    <t>か – whether (ka)</t>
  </si>
  <si>
    <t>Frank</t>
  </si>
  <si>
    <t>かも – might be, possible that (kamo)</t>
  </si>
  <si>
    <t>sent</t>
  </si>
  <si>
    <t>そして – and then (soshite)</t>
  </si>
  <si>
    <t>city</t>
  </si>
  <si>
    <t>それとも – or (soretomo)</t>
  </si>
  <si>
    <t>dream</t>
  </si>
  <si>
    <t>だの – things like &lt;list of things&gt;, including, such things as (dano)</t>
  </si>
  <si>
    <t>protect</t>
  </si>
  <si>
    <t>つつ – ongoing occurrence (tsutsu) [similar to ながら but has different tone, and both actions have equal weight]</t>
  </si>
  <si>
    <t>twenty</t>
  </si>
  <si>
    <t>て – te form of verb or adjective [see explanation]</t>
  </si>
  <si>
    <t>class</t>
  </si>
  <si>
    <t>と – when, if, that (to)</t>
  </si>
  <si>
    <t>Lucy</t>
  </si>
  <si>
    <t>ながら – while, though, both (nagara)</t>
  </si>
  <si>
    <t>surprise</t>
  </si>
  <si>
    <t>ならびに – as well as (narabini)</t>
  </si>
  <si>
    <t>its</t>
  </si>
  <si>
    <t>なり – whether or not (nari)</t>
  </si>
  <si>
    <t>sweetheart</t>
  </si>
  <si>
    <t>に – to &lt;somewhere&gt;, by &lt;someone&gt; (ni)</t>
  </si>
  <si>
    <t>forever</t>
  </si>
  <si>
    <t>の – possession (no)</t>
  </si>
  <si>
    <t>poor</t>
  </si>
  <si>
    <t>ので – so (node)</t>
  </si>
  <si>
    <t>looked</t>
  </si>
  <si>
    <t>また、又 – also, again (mata)</t>
  </si>
  <si>
    <t>mad</t>
  </si>
  <si>
    <t>または、又は – or alternatively (matawa)</t>
  </si>
  <si>
    <t>except</t>
  </si>
  <si>
    <t>も – also, too (mo)</t>
  </si>
  <si>
    <t>gun</t>
  </si>
  <si>
    <t>や – and (ya)</t>
  </si>
  <si>
    <t>y'know</t>
  </si>
  <si>
    <t>Final</t>
  </si>
  <si>
    <t>dance</t>
  </si>
  <si>
    <t>ね – emphasis and question marker, equivalent to "right?" (ne)</t>
  </si>
  <si>
    <t>takes</t>
  </si>
  <si>
    <t>か – question marker (ka)</t>
  </si>
  <si>
    <t>appreciate</t>
  </si>
  <si>
    <t>な – the copula particle used after quasi-adjectives (na)</t>
  </si>
  <si>
    <t>especially</t>
  </si>
  <si>
    <t>かしら – I wonder (kashira)</t>
  </si>
  <si>
    <t>situation</t>
  </si>
  <si>
    <t>さ – -ness (sa)</t>
  </si>
  <si>
    <t>besides</t>
  </si>
  <si>
    <t>っけ – particle indicating that the speaker is trying to recall some information ["What class is next -kke?"] (-kke)</t>
  </si>
  <si>
    <t>weeks</t>
  </si>
  <si>
    <t>Adverbial</t>
  </si>
  <si>
    <t>pull</t>
  </si>
  <si>
    <t>こそ – emphasis (koso)</t>
  </si>
  <si>
    <t>himself</t>
  </si>
  <si>
    <t>さえ – even (sae)</t>
  </si>
  <si>
    <t>hasn't</t>
  </si>
  <si>
    <t>しか – only (shika)</t>
  </si>
  <si>
    <t>act</t>
  </si>
  <si>
    <t>すら – even (sura)</t>
  </si>
  <si>
    <t>worth</t>
  </si>
  <si>
    <t>くらい、ぐらい – approximately, about (kurai)</t>
  </si>
  <si>
    <t>Sheridan</t>
  </si>
  <si>
    <t>だけ – only, as much as (dake)</t>
  </si>
  <si>
    <t>amazing</t>
  </si>
  <si>
    <t>だって – however (datte)</t>
  </si>
  <si>
    <t>top</t>
  </si>
  <si>
    <t>ったら – casual topic marker (ttara) [colloquial form of to ittara (if you refer to ~; as for ~)</t>
  </si>
  <si>
    <t>given</t>
  </si>
  <si>
    <t>って – said that (tte)</t>
  </si>
  <si>
    <t>expect</t>
  </si>
  <si>
    <t>でも – also, or (demo)</t>
  </si>
  <si>
    <t>Ben</t>
  </si>
  <si>
    <t>どころ – (particle used to indicate that what precedes it is an extreme example and strongly negates it) (dokoro)</t>
  </si>
  <si>
    <t>rather</t>
  </si>
  <si>
    <t>など – for example (nado)</t>
  </si>
  <si>
    <t>Julian</t>
  </si>
  <si>
    <t>なら – if [for verbs]; subject marker [for nouns] (nara)</t>
  </si>
  <si>
    <t>involved</t>
  </si>
  <si>
    <t>なんか – casual undervalue, dislike, lack (nanka)</t>
  </si>
  <si>
    <t>swear</t>
  </si>
  <si>
    <t>なんて – casual undervalue, dislike, lack (nante)</t>
  </si>
  <si>
    <t>piece</t>
  </si>
  <si>
    <t>は – topic marker (wa) [although ha is the hiragana used, wa is the pronunciation)</t>
  </si>
  <si>
    <t>busy</t>
  </si>
  <si>
    <t>ばかり、ばっかり – just, full of, only (bakari)</t>
  </si>
  <si>
    <t>law</t>
  </si>
  <si>
    <t>まで – until (made)</t>
  </si>
  <si>
    <t>decided</t>
  </si>
  <si>
    <t>も – too, also (mo)</t>
  </si>
  <si>
    <t>black or Black</t>
  </si>
  <si>
    <t>Joey</t>
  </si>
  <si>
    <t>happening</t>
  </si>
  <si>
    <t>movie</t>
  </si>
  <si>
    <t>we'd</t>
  </si>
  <si>
    <t>catch</t>
  </si>
  <si>
    <t>Antonio</t>
  </si>
  <si>
    <t>country</t>
  </si>
  <si>
    <t>less</t>
  </si>
  <si>
    <t>perhaps</t>
  </si>
  <si>
    <t>step</t>
  </si>
  <si>
    <t>fall</t>
  </si>
  <si>
    <t>watching</t>
  </si>
  <si>
    <t>kept</t>
  </si>
  <si>
    <t>darling</t>
  </si>
  <si>
    <t>dog</t>
  </si>
  <si>
    <t>Ms .</t>
  </si>
  <si>
    <t>win</t>
  </si>
  <si>
    <t>air</t>
  </si>
  <si>
    <t>honor</t>
  </si>
  <si>
    <t>personal</t>
  </si>
  <si>
    <t>moving</t>
  </si>
  <si>
    <t>till</t>
  </si>
  <si>
    <t>admit</t>
  </si>
  <si>
    <t>problems</t>
  </si>
  <si>
    <t>murder</t>
  </si>
  <si>
    <t>strong</t>
  </si>
  <si>
    <t>he'd</t>
  </si>
  <si>
    <t>evil</t>
  </si>
  <si>
    <t>definitely</t>
  </si>
  <si>
    <t>feels</t>
  </si>
  <si>
    <t>information</t>
  </si>
  <si>
    <t>honest</t>
  </si>
  <si>
    <t>eye</t>
  </si>
  <si>
    <t>broke</t>
  </si>
  <si>
    <t>missed</t>
  </si>
  <si>
    <t>longer</t>
  </si>
  <si>
    <t>dollars</t>
  </si>
  <si>
    <t>tired</t>
  </si>
  <si>
    <t>Jason</t>
  </si>
  <si>
    <t>George</t>
  </si>
  <si>
    <t>evening</t>
  </si>
  <si>
    <t>human</t>
  </si>
  <si>
    <t>starting</t>
  </si>
  <si>
    <t>Ross</t>
  </si>
  <si>
    <t>red</t>
  </si>
  <si>
    <t>entire</t>
  </si>
  <si>
    <t>trip</t>
  </si>
  <si>
    <t>Brooke</t>
  </si>
  <si>
    <t>E .</t>
  </si>
  <si>
    <t>club</t>
  </si>
  <si>
    <t>Niles</t>
  </si>
  <si>
    <t>suppose</t>
  </si>
  <si>
    <t>calm</t>
  </si>
  <si>
    <t>imagine</t>
  </si>
  <si>
    <t>Todd</t>
  </si>
  <si>
    <t>fair</t>
  </si>
  <si>
    <t>caught</t>
  </si>
  <si>
    <t>B .</t>
  </si>
  <si>
    <t>blame</t>
  </si>
  <si>
    <t>street</t>
  </si>
  <si>
    <t>sitting</t>
  </si>
  <si>
    <t>favor</t>
  </si>
  <si>
    <t>apartment</t>
  </si>
  <si>
    <t>court</t>
  </si>
  <si>
    <t>terrible</t>
  </si>
  <si>
    <t>clean</t>
  </si>
  <si>
    <t>Tony or tony</t>
  </si>
  <si>
    <t>learn</t>
  </si>
  <si>
    <t>Alison</t>
  </si>
  <si>
    <t>Rick</t>
  </si>
  <si>
    <t>works</t>
  </si>
  <si>
    <t>Rose or rose</t>
  </si>
  <si>
    <t>Frasier</t>
  </si>
  <si>
    <t>relax</t>
  </si>
  <si>
    <t>York</t>
  </si>
  <si>
    <t>million</t>
  </si>
  <si>
    <t>charity</t>
  </si>
  <si>
    <t>accident</t>
  </si>
  <si>
    <t>wake</t>
  </si>
  <si>
    <t>prove</t>
  </si>
  <si>
    <t>Danny</t>
  </si>
  <si>
    <t>smart</t>
  </si>
  <si>
    <t>message</t>
  </si>
  <si>
    <t>missing</t>
  </si>
  <si>
    <t>forgot</t>
  </si>
  <si>
    <t>small</t>
  </si>
  <si>
    <t>interested</t>
  </si>
  <si>
    <t>table</t>
  </si>
  <si>
    <t>nbsp</t>
  </si>
  <si>
    <t>become</t>
  </si>
  <si>
    <t>Craig</t>
  </si>
  <si>
    <t>mouth</t>
  </si>
  <si>
    <t>pregnant</t>
  </si>
  <si>
    <t>middle</t>
  </si>
  <si>
    <t>Billy or billy</t>
  </si>
  <si>
    <t>ring</t>
  </si>
  <si>
    <t>careful</t>
  </si>
  <si>
    <t>shall</t>
  </si>
  <si>
    <t>dude</t>
  </si>
  <si>
    <t>team</t>
  </si>
  <si>
    <t>ride</t>
  </si>
  <si>
    <t>figured</t>
  </si>
  <si>
    <t>wear</t>
  </si>
  <si>
    <t>shoot</t>
  </si>
  <si>
    <t>stick</t>
  </si>
  <si>
    <t>Ray or ray</t>
  </si>
  <si>
    <t>follow</t>
  </si>
  <si>
    <t>Bo</t>
  </si>
  <si>
    <t>angry</t>
  </si>
  <si>
    <t>instead</t>
  </si>
  <si>
    <t>buddy</t>
  </si>
  <si>
    <t>write</t>
  </si>
  <si>
    <t>stopped</t>
  </si>
  <si>
    <t>early</t>
  </si>
  <si>
    <t>Angel or angel</t>
  </si>
  <si>
    <t>Nick or nick</t>
  </si>
  <si>
    <t>ran</t>
  </si>
  <si>
    <t>war</t>
  </si>
  <si>
    <t>standing</t>
  </si>
  <si>
    <t>forgive</t>
  </si>
  <si>
    <t>jail</t>
  </si>
  <si>
    <t>wearing</t>
  </si>
  <si>
    <t>Miguel</t>
  </si>
  <si>
    <t>ladies</t>
  </si>
  <si>
    <t>kinda</t>
  </si>
  <si>
    <t>lunch</t>
  </si>
  <si>
    <t>Cristian</t>
  </si>
  <si>
    <t>eight</t>
  </si>
  <si>
    <t>Greenlee</t>
  </si>
  <si>
    <t>gotten</t>
  </si>
  <si>
    <t>hoping</t>
  </si>
  <si>
    <t>Phoebe</t>
  </si>
  <si>
    <t>thousand</t>
  </si>
  <si>
    <t>ridge</t>
  </si>
  <si>
    <t>music</t>
  </si>
  <si>
    <t>Luke</t>
  </si>
  <si>
    <t>paper</t>
  </si>
  <si>
    <t>tough</t>
  </si>
  <si>
    <t>tape</t>
  </si>
  <si>
    <t>Emily</t>
  </si>
  <si>
    <t>state</t>
  </si>
  <si>
    <t>count</t>
  </si>
  <si>
    <t>college</t>
  </si>
  <si>
    <t>boyfriend</t>
  </si>
  <si>
    <t>proud</t>
  </si>
  <si>
    <t>agree</t>
  </si>
  <si>
    <t>birthday</t>
  </si>
  <si>
    <t>bill</t>
  </si>
  <si>
    <t>seven</t>
  </si>
  <si>
    <t>they've</t>
  </si>
  <si>
    <t>Timmy</t>
  </si>
  <si>
    <t>history</t>
  </si>
  <si>
    <t>share</t>
  </si>
  <si>
    <t>offer</t>
  </si>
  <si>
    <t>hurry</t>
  </si>
  <si>
    <t>ow</t>
  </si>
  <si>
    <t>feet</t>
  </si>
  <si>
    <t>wondering</t>
  </si>
  <si>
    <t>simple</t>
  </si>
  <si>
    <t>decision</t>
  </si>
  <si>
    <t>building</t>
  </si>
  <si>
    <t>ones</t>
  </si>
  <si>
    <t>finish</t>
  </si>
  <si>
    <t>voice</t>
  </si>
  <si>
    <t>herself</t>
  </si>
  <si>
    <t>Chris</t>
  </si>
  <si>
    <t>would've</t>
  </si>
  <si>
    <t>list</t>
  </si>
  <si>
    <t>Kay</t>
  </si>
  <si>
    <t>mess</t>
  </si>
  <si>
    <t>deserve</t>
  </si>
  <si>
    <t>evidence</t>
  </si>
  <si>
    <t>cute</t>
  </si>
  <si>
    <t>Jerry</t>
  </si>
  <si>
    <t>dress</t>
  </si>
  <si>
    <t>Richard</t>
  </si>
  <si>
    <t>interesting</t>
  </si>
  <si>
    <t>Jesus</t>
  </si>
  <si>
    <t>James</t>
  </si>
  <si>
    <t>hotel</t>
  </si>
  <si>
    <t>enjoy</t>
  </si>
  <si>
    <t>Ryan</t>
  </si>
  <si>
    <t>Lindsay</t>
  </si>
  <si>
    <t>quiet</t>
  </si>
  <si>
    <t>concerned</t>
  </si>
  <si>
    <t>road</t>
  </si>
  <si>
    <t>Eve or eve</t>
  </si>
  <si>
    <t>staying</t>
  </si>
  <si>
    <t>short</t>
  </si>
  <si>
    <t>M .</t>
  </si>
  <si>
    <t>beat</t>
  </si>
  <si>
    <t>sweetie</t>
  </si>
  <si>
    <t>mention</t>
  </si>
  <si>
    <t>clothes</t>
  </si>
  <si>
    <t>finished</t>
  </si>
  <si>
    <t>fell</t>
  </si>
  <si>
    <t>neither</t>
  </si>
  <si>
    <t>mmm</t>
  </si>
  <si>
    <t>fix</t>
  </si>
  <si>
    <t>Victor or victor</t>
  </si>
  <si>
    <t>respect</t>
  </si>
  <si>
    <t>spent</t>
  </si>
  <si>
    <t>prison</t>
  </si>
  <si>
    <t>attention</t>
  </si>
  <si>
    <t>holding</t>
  </si>
  <si>
    <t>calls</t>
  </si>
  <si>
    <t>near</t>
  </si>
  <si>
    <t>surprised</t>
  </si>
  <si>
    <t>bar</t>
  </si>
  <si>
    <t>Beth</t>
  </si>
  <si>
    <t>pass</t>
  </si>
  <si>
    <t>keeping</t>
  </si>
  <si>
    <t>gift</t>
  </si>
  <si>
    <t>hadn't</t>
  </si>
  <si>
    <t>putting</t>
  </si>
  <si>
    <t>dark</t>
  </si>
  <si>
    <t>self</t>
  </si>
  <si>
    <t>owe</t>
  </si>
  <si>
    <t>using</t>
  </si>
  <si>
    <t>Nora</t>
  </si>
  <si>
    <t>ice</t>
  </si>
  <si>
    <t>helping</t>
  </si>
  <si>
    <t>bitch</t>
  </si>
  <si>
    <t>normal</t>
  </si>
  <si>
    <t>aunt</t>
  </si>
  <si>
    <t>lawyer</t>
  </si>
  <si>
    <t>apart</t>
  </si>
  <si>
    <t>certain</t>
  </si>
  <si>
    <t>plans</t>
  </si>
  <si>
    <t>Jax</t>
  </si>
  <si>
    <t>girlfriend</t>
  </si>
  <si>
    <t>floor</t>
  </si>
  <si>
    <t>whether</t>
  </si>
  <si>
    <t>everything 's</t>
  </si>
  <si>
    <t>present</t>
  </si>
  <si>
    <t>earth</t>
  </si>
  <si>
    <t>private</t>
  </si>
  <si>
    <t>Jessica</t>
  </si>
  <si>
    <t>box</t>
  </si>
  <si>
    <t>Dawson</t>
  </si>
  <si>
    <t>cover</t>
  </si>
  <si>
    <t>judge</t>
  </si>
  <si>
    <t>upstairs</t>
  </si>
  <si>
    <t>Alexis</t>
  </si>
  <si>
    <t>Shawn</t>
  </si>
  <si>
    <t>sake</t>
  </si>
  <si>
    <t>mommy</t>
  </si>
  <si>
    <t>possibly</t>
  </si>
  <si>
    <t>worst</t>
  </si>
  <si>
    <t>Rank</t>
  </si>
  <si>
    <t>Occurrences</t>
  </si>
  <si>
    <t>Lemma</t>
  </si>
  <si>
    <t>の</t>
  </si>
  <si>
    <t>に</t>
  </si>
  <si>
    <t>を</t>
  </si>
  <si>
    <t>は</t>
  </si>
  <si>
    <t>年</t>
  </si>
  <si>
    <t>が</t>
  </si>
  <si>
    <t>た</t>
  </si>
  <si>
    <t>で</t>
  </si>
  <si>
    <t>て</t>
  </si>
  <si>
    <t>と</t>
  </si>
  <si>
    <t>し</t>
  </si>
  <si>
    <t>月</t>
  </si>
  <si>
    <t>日</t>
  </si>
  <si>
    <t>れ</t>
  </si>
  <si>
    <t>さ</t>
  </si>
  <si>
    <t>者</t>
  </si>
  <si>
    <t>する</t>
  </si>
  <si>
    <t>も</t>
  </si>
  <si>
    <t>ます</t>
  </si>
  <si>
    <t>利用</t>
  </si>
  <si>
    <t>こと</t>
  </si>
  <si>
    <t>ある</t>
  </si>
  <si>
    <t>いる</t>
  </si>
  <si>
    <t>な</t>
  </si>
  <si>
    <t>から</t>
  </si>
  <si>
    <t>い</t>
  </si>
  <si>
    <t>ない</t>
  </si>
  <si>
    <t>ページ</t>
  </si>
  <si>
    <t>第</t>
  </si>
  <si>
    <t>へ</t>
  </si>
  <si>
    <t>や</t>
  </si>
  <si>
    <t>日本</t>
  </si>
  <si>
    <t>として</t>
  </si>
  <si>
    <t>です</t>
  </si>
  <si>
    <t>か</t>
  </si>
  <si>
    <t>会話</t>
  </si>
  <si>
    <t>削除</t>
  </si>
  <si>
    <t>この</t>
  </si>
  <si>
    <t>市</t>
  </si>
  <si>
    <t>県</t>
  </si>
  <si>
    <t>れる</t>
  </si>
  <si>
    <t>あり</t>
  </si>
  <si>
    <t>ん</t>
  </si>
  <si>
    <t>よう</t>
  </si>
  <si>
    <t>ため</t>
  </si>
  <si>
    <t>的</t>
  </si>
  <si>
    <t>編集</t>
  </si>
  <si>
    <t>ください</t>
  </si>
  <si>
    <t>人</t>
  </si>
  <si>
    <t>という</t>
  </si>
  <si>
    <t>など</t>
  </si>
  <si>
    <t>依頼</t>
  </si>
  <si>
    <t>なっ</t>
  </si>
  <si>
    <t>名</t>
  </si>
  <si>
    <t>版</t>
  </si>
  <si>
    <t>でき</t>
  </si>
  <si>
    <t>ませ</t>
  </si>
  <si>
    <t>リンク</t>
  </si>
  <si>
    <t>駅</t>
  </si>
  <si>
    <t>記事</t>
  </si>
  <si>
    <t>‐</t>
  </si>
  <si>
    <t>について</t>
  </si>
  <si>
    <t>う</t>
  </si>
  <si>
    <t>その</t>
  </si>
  <si>
    <t>もの</t>
  </si>
  <si>
    <t>投稿</t>
  </si>
  <si>
    <t>ば</t>
  </si>
  <si>
    <t>町</t>
  </si>
  <si>
    <t>まし</t>
  </si>
  <si>
    <t>なる</t>
  </si>
  <si>
    <t>場合</t>
  </si>
  <si>
    <t>あっ</t>
  </si>
  <si>
    <t>ノート</t>
  </si>
  <si>
    <t>号</t>
  </si>
  <si>
    <t>方針</t>
  </si>
  <si>
    <t>回</t>
  </si>
  <si>
    <t>さん</t>
  </si>
  <si>
    <t>まで</t>
  </si>
  <si>
    <t>だ</t>
  </si>
  <si>
    <t>中</t>
  </si>
  <si>
    <t>ので</t>
  </si>
  <si>
    <t>一</t>
  </si>
  <si>
    <t>放送</t>
  </si>
  <si>
    <t>後</t>
  </si>
  <si>
    <t>おり</t>
  </si>
  <si>
    <t>人物</t>
  </si>
  <si>
    <t>署名</t>
  </si>
  <si>
    <t>本</t>
  </si>
  <si>
    <t>において</t>
  </si>
  <si>
    <t>家</t>
  </si>
  <si>
    <t>られ</t>
  </si>
  <si>
    <t>また</t>
  </si>
  <si>
    <t>選手</t>
  </si>
  <si>
    <t>お</t>
  </si>
  <si>
    <t>活動</t>
  </si>
  <si>
    <t>東京</t>
  </si>
  <si>
    <t>画像</t>
  </si>
  <si>
    <t>会</t>
  </si>
  <si>
    <t>学校</t>
  </si>
  <si>
    <t>映画</t>
  </si>
  <si>
    <t>時</t>
  </si>
  <si>
    <t>情報</t>
  </si>
  <si>
    <t>性</t>
  </si>
  <si>
    <t>部</t>
  </si>
  <si>
    <t>より</t>
  </si>
  <si>
    <t>案内</t>
  </si>
  <si>
    <t>質問</t>
  </si>
  <si>
    <t>区</t>
  </si>
  <si>
    <t>ご</t>
  </si>
  <si>
    <t>大</t>
  </si>
  <si>
    <t>上</t>
  </si>
  <si>
    <t>紹介</t>
  </si>
  <si>
    <t>作成</t>
  </si>
  <si>
    <t>日本語</t>
  </si>
  <si>
    <t>これ</t>
  </si>
  <si>
    <t>位</t>
  </si>
  <si>
    <t>国</t>
  </si>
  <si>
    <t>二</t>
  </si>
  <si>
    <t>一覧</t>
  </si>
  <si>
    <t>作品</t>
  </si>
  <si>
    <t>ようこそ</t>
  </si>
  <si>
    <t>議論</t>
  </si>
  <si>
    <t>使用</t>
  </si>
  <si>
    <t>村</t>
  </si>
  <si>
    <t>出典</t>
  </si>
  <si>
    <t>世界</t>
  </si>
  <si>
    <t>テレビ</t>
  </si>
  <si>
    <t>による</t>
  </si>
  <si>
    <t>州</t>
  </si>
  <si>
    <t>なり</t>
  </si>
  <si>
    <t>三</t>
  </si>
  <si>
    <t>問題</t>
  </si>
  <si>
    <t>昭和</t>
  </si>
  <si>
    <t>線</t>
  </si>
  <si>
    <t>郡</t>
  </si>
  <si>
    <t>番組</t>
  </si>
  <si>
    <t>ファイル</t>
  </si>
  <si>
    <t>脚注</t>
  </si>
  <si>
    <t>賞</t>
  </si>
  <si>
    <t>なく</t>
  </si>
  <si>
    <t>なら</t>
  </si>
  <si>
    <t>自己</t>
  </si>
  <si>
    <t>話</t>
  </si>
  <si>
    <t>ず</t>
  </si>
  <si>
    <t>により</t>
  </si>
  <si>
    <t>分</t>
  </si>
  <si>
    <t>前</t>
  </si>
  <si>
    <t>代表</t>
  </si>
  <si>
    <t>たら</t>
  </si>
  <si>
    <t>せ</t>
  </si>
  <si>
    <t>化</t>
  </si>
  <si>
    <t>平成</t>
  </si>
  <si>
    <t>に関する</t>
  </si>
  <si>
    <t>できる</t>
  </si>
  <si>
    <t>出身</t>
  </si>
  <si>
    <t>仮</t>
  </si>
  <si>
    <t>スタイル</t>
  </si>
  <si>
    <t>ガイドライン</t>
  </si>
  <si>
    <t>思い</t>
  </si>
  <si>
    <t>方</t>
  </si>
  <si>
    <t>外部</t>
  </si>
  <si>
    <t>数</t>
  </si>
  <si>
    <t>五</t>
  </si>
  <si>
    <t>内容</t>
  </si>
  <si>
    <t>児童</t>
  </si>
  <si>
    <t>関連</t>
  </si>
  <si>
    <t>ヘルプ</t>
  </si>
  <si>
    <t>現在</t>
  </si>
  <si>
    <t>時代</t>
  </si>
  <si>
    <t>元</t>
  </si>
  <si>
    <t>それ</t>
  </si>
  <si>
    <t>研究</t>
  </si>
  <si>
    <t>新</t>
  </si>
  <si>
    <t>注意</t>
  </si>
  <si>
    <t>他</t>
  </si>
  <si>
    <t>金</t>
  </si>
  <si>
    <t>局</t>
  </si>
  <si>
    <t>機能</t>
  </si>
  <si>
    <t>あなた</t>
  </si>
  <si>
    <t>除去</t>
  </si>
  <si>
    <t>鉄道</t>
  </si>
  <si>
    <t>項目</t>
  </si>
  <si>
    <t>】</t>
  </si>
  <si>
    <t>【</t>
  </si>
  <si>
    <t>目</t>
  </si>
  <si>
    <t>とき</t>
  </si>
  <si>
    <t>用</t>
  </si>
  <si>
    <t>曲</t>
  </si>
  <si>
    <t>社</t>
  </si>
  <si>
    <t>使い方</t>
  </si>
  <si>
    <t>必要</t>
  </si>
  <si>
    <t>説明</t>
  </si>
  <si>
    <t>基本</t>
  </si>
  <si>
    <t>によって</t>
  </si>
  <si>
    <t>大学</t>
  </si>
  <si>
    <t>変更</t>
  </si>
  <si>
    <t>水</t>
  </si>
  <si>
    <t>新しい</t>
  </si>
  <si>
    <t>チーム</t>
  </si>
  <si>
    <t>執筆</t>
  </si>
  <si>
    <t>道</t>
  </si>
  <si>
    <t>間</t>
  </si>
  <si>
    <t>型</t>
  </si>
  <si>
    <t>でしょ</t>
  </si>
  <si>
    <t>サッカー</t>
  </si>
  <si>
    <t>大会</t>
  </si>
  <si>
    <t>ガイドブック</t>
  </si>
  <si>
    <t>地</t>
  </si>
  <si>
    <t>のみ</t>
  </si>
  <si>
    <t>み</t>
  </si>
  <si>
    <t>書か</t>
  </si>
  <si>
    <t>べき</t>
  </si>
  <si>
    <t>たり</t>
  </si>
  <si>
    <t>ブロック</t>
  </si>
  <si>
    <t>私</t>
  </si>
  <si>
    <t>戦</t>
  </si>
  <si>
    <t>公式</t>
  </si>
  <si>
    <t>出演</t>
  </si>
  <si>
    <t>可能</t>
  </si>
  <si>
    <t>登場</t>
  </si>
  <si>
    <t>等</t>
  </si>
  <si>
    <t>系</t>
  </si>
  <si>
    <t>特別</t>
  </si>
  <si>
    <t>監督</t>
  </si>
  <si>
    <t>氏</t>
  </si>
  <si>
    <t>次</t>
  </si>
  <si>
    <t>だっ</t>
  </si>
  <si>
    <t>高等</t>
  </si>
  <si>
    <t>時間</t>
  </si>
  <si>
    <t>き</t>
  </si>
  <si>
    <t>～</t>
  </si>
  <si>
    <t>内</t>
  </si>
  <si>
    <t>音楽</t>
  </si>
  <si>
    <t>歴史</t>
  </si>
  <si>
    <t>所</t>
  </si>
  <si>
    <t>発売</t>
  </si>
  <si>
    <t>だけ</t>
  </si>
  <si>
    <t>語</t>
  </si>
  <si>
    <t>なかっ</t>
  </si>
  <si>
    <t>ボックス</t>
  </si>
  <si>
    <t>生徒</t>
  </si>
  <si>
    <t>学</t>
  </si>
  <si>
    <t>記録</t>
  </si>
  <si>
    <t>軍</t>
  </si>
  <si>
    <t>万</t>
  </si>
  <si>
    <t>！</t>
  </si>
  <si>
    <t>場</t>
  </si>
  <si>
    <t>全</t>
  </si>
  <si>
    <t>別</t>
  </si>
  <si>
    <t>初</t>
  </si>
  <si>
    <t>シリーズ</t>
  </si>
  <si>
    <t>土</t>
  </si>
  <si>
    <t>木</t>
  </si>
  <si>
    <t>総合</t>
  </si>
  <si>
    <t>何</t>
  </si>
  <si>
    <t>行っ</t>
  </si>
  <si>
    <t>ゲーム</t>
  </si>
  <si>
    <t>サイト</t>
  </si>
  <si>
    <t>関係</t>
  </si>
  <si>
    <t>られる</t>
  </si>
  <si>
    <t>お願い</t>
  </si>
  <si>
    <t>同じ</t>
  </si>
  <si>
    <t>サンド</t>
  </si>
  <si>
    <t>つ</t>
  </si>
  <si>
    <t>考え</t>
  </si>
  <si>
    <t>見</t>
  </si>
  <si>
    <t>火</t>
  </si>
  <si>
    <t>アルバム</t>
  </si>
  <si>
    <t>点</t>
  </si>
  <si>
    <t>機</t>
  </si>
  <si>
    <t>アニメ</t>
  </si>
  <si>
    <t>国際</t>
  </si>
  <si>
    <t>法</t>
  </si>
  <si>
    <t>ドラマ</t>
  </si>
  <si>
    <t>大阪</t>
  </si>
  <si>
    <t>ただし</t>
  </si>
  <si>
    <t>行わ</t>
  </si>
  <si>
    <t>たち</t>
  </si>
  <si>
    <t>柱</t>
  </si>
  <si>
    <t>マニュアル</t>
  </si>
  <si>
    <t>リーグ</t>
  </si>
  <si>
    <t>コメント</t>
  </si>
  <si>
    <t>教育</t>
  </si>
  <si>
    <t>野球</t>
  </si>
  <si>
    <t>方々</t>
  </si>
  <si>
    <t>確認</t>
  </si>
  <si>
    <t>役</t>
  </si>
  <si>
    <t>株式会社</t>
  </si>
  <si>
    <t>同</t>
  </si>
  <si>
    <t>こんにちは</t>
  </si>
  <si>
    <t>書く</t>
  </si>
  <si>
    <t>長</t>
  </si>
  <si>
    <t>所属</t>
  </si>
  <si>
    <t>開始</t>
  </si>
  <si>
    <t>主</t>
  </si>
  <si>
    <t>形</t>
  </si>
  <si>
    <t>アメリカ</t>
  </si>
  <si>
    <t>＝</t>
  </si>
  <si>
    <t>アカウント</t>
  </si>
  <si>
    <t>ここ</t>
  </si>
  <si>
    <t>選手権</t>
  </si>
  <si>
    <t>出場</t>
  </si>
  <si>
    <t>たい</t>
  </si>
  <si>
    <t>存在</t>
  </si>
  <si>
    <t>十</t>
  </si>
  <si>
    <t>記述</t>
  </si>
  <si>
    <t>際</t>
  </si>
  <si>
    <t>参考</t>
  </si>
  <si>
    <t>事典</t>
  </si>
  <si>
    <t>ら</t>
  </si>
  <si>
    <t>史</t>
  </si>
  <si>
    <t>以上</t>
  </si>
  <si>
    <t>以下</t>
  </si>
  <si>
    <t>作</t>
  </si>
  <si>
    <t>競技</t>
  </si>
  <si>
    <t>方法</t>
  </si>
  <si>
    <t>結果</t>
  </si>
  <si>
    <t>世</t>
  </si>
  <si>
    <t>続け</t>
  </si>
  <si>
    <t>における</t>
  </si>
  <si>
    <t>歳</t>
  </si>
  <si>
    <t>システム</t>
  </si>
  <si>
    <t>および</t>
  </si>
  <si>
    <t>科</t>
  </si>
  <si>
    <t>権</t>
  </si>
  <si>
    <t>参加</t>
  </si>
  <si>
    <t>車</t>
  </si>
  <si>
    <t>地域</t>
  </si>
  <si>
    <t>委員</t>
  </si>
  <si>
    <t>その後</t>
  </si>
  <si>
    <t>高</t>
  </si>
  <si>
    <t>クラブ</t>
  </si>
  <si>
    <t>事業</t>
  </si>
  <si>
    <t>都</t>
  </si>
  <si>
    <t>今後</t>
  </si>
  <si>
    <t>名前</t>
  </si>
  <si>
    <t>よく</t>
  </si>
  <si>
    <t>式</t>
  </si>
  <si>
    <t>小学校</t>
  </si>
  <si>
    <t>度</t>
  </si>
  <si>
    <t>期</t>
  </si>
  <si>
    <t>作曲</t>
  </si>
  <si>
    <t>巻</t>
  </si>
  <si>
    <t>発言</t>
  </si>
  <si>
    <t>集</t>
  </si>
  <si>
    <t>和書</t>
  </si>
  <si>
    <t>王</t>
  </si>
  <si>
    <t>ソート</t>
  </si>
  <si>
    <t>バス</t>
  </si>
  <si>
    <t>一部</t>
  </si>
  <si>
    <t>しかし</t>
  </si>
  <si>
    <t>？</t>
  </si>
  <si>
    <t>事</t>
  </si>
  <si>
    <t>多く</t>
  </si>
  <si>
    <t>にて</t>
  </si>
  <si>
    <t>開催</t>
  </si>
  <si>
    <t>開発</t>
  </si>
  <si>
    <t>デフォルト</t>
  </si>
  <si>
    <t>下さい</t>
  </si>
  <si>
    <t>なお</t>
  </si>
  <si>
    <t>百科</t>
  </si>
  <si>
    <t>自由</t>
  </si>
  <si>
    <t>会社</t>
  </si>
  <si>
    <t>御</t>
  </si>
  <si>
    <t>作業</t>
  </si>
  <si>
    <t>読み</t>
  </si>
  <si>
    <t>下</t>
  </si>
  <si>
    <t>編</t>
  </si>
  <si>
    <t>南</t>
  </si>
  <si>
    <t>事件</t>
  </si>
  <si>
    <t>受け</t>
  </si>
  <si>
    <t>に関して</t>
  </si>
  <si>
    <t>世紀</t>
  </si>
  <si>
    <t>カテゴリ</t>
  </si>
  <si>
    <t>過去</t>
  </si>
  <si>
    <t>代</t>
  </si>
  <si>
    <t>しまっ</t>
  </si>
  <si>
    <t>表記</t>
  </si>
  <si>
    <t>中央</t>
  </si>
  <si>
    <t>優勝</t>
  </si>
  <si>
    <t>以降</t>
  </si>
  <si>
    <t>明治</t>
  </si>
  <si>
    <t>各</t>
  </si>
  <si>
    <t>ね</t>
  </si>
  <si>
    <t>選挙</t>
  </si>
  <si>
    <t>出版</t>
  </si>
  <si>
    <t>北</t>
  </si>
  <si>
    <t>文章</t>
  </si>
  <si>
    <t>発表</t>
  </si>
  <si>
    <t>中国</t>
  </si>
  <si>
    <t>アメリカ合衆国</t>
  </si>
  <si>
    <t>年度</t>
  </si>
  <si>
    <t>…</t>
  </si>
  <si>
    <t>→</t>
  </si>
  <si>
    <t>円</t>
  </si>
  <si>
    <t>協会</t>
  </si>
  <si>
    <t>市立</t>
  </si>
  <si>
    <t>旧</t>
  </si>
  <si>
    <t>英語</t>
  </si>
  <si>
    <t>機関</t>
  </si>
  <si>
    <t>収録</t>
  </si>
  <si>
    <t>スポーツ</t>
  </si>
  <si>
    <t>級</t>
  </si>
  <si>
    <t>す</t>
  </si>
  <si>
    <t>約</t>
  </si>
  <si>
    <t>担当</t>
  </si>
  <si>
    <t>及び</t>
  </si>
  <si>
    <t>東</t>
  </si>
  <si>
    <t>一般</t>
  </si>
  <si>
    <t>ドイツ</t>
  </si>
  <si>
    <t>著作</t>
  </si>
  <si>
    <t>当時</t>
  </si>
  <si>
    <t>自分</t>
  </si>
  <si>
    <t>文化</t>
  </si>
  <si>
    <t>指定</t>
  </si>
  <si>
    <t>地方</t>
  </si>
  <si>
    <t>物</t>
  </si>
  <si>
    <t>参照</t>
  </si>
  <si>
    <t>自身</t>
  </si>
  <si>
    <t>年生</t>
  </si>
  <si>
    <t>管理</t>
  </si>
  <si>
    <t>制作</t>
  </si>
  <si>
    <t>学生</t>
  </si>
  <si>
    <t>使っ</t>
  </si>
  <si>
    <t>企業</t>
  </si>
  <si>
    <t>終了</t>
  </si>
  <si>
    <t>都市</t>
  </si>
  <si>
    <t>すれ</t>
  </si>
  <si>
    <t>名称</t>
  </si>
  <si>
    <t>秒</t>
  </si>
  <si>
    <t>書き</t>
  </si>
  <si>
    <t>社会</t>
  </si>
  <si>
    <t>廃止</t>
  </si>
  <si>
    <t>提案</t>
  </si>
  <si>
    <t>グループ</t>
  </si>
  <si>
    <t>漫画</t>
  </si>
  <si>
    <t>センター</t>
  </si>
  <si>
    <t>女子</t>
  </si>
  <si>
    <t>決定</t>
  </si>
  <si>
    <t>女性</t>
  </si>
  <si>
    <t>よ</t>
  </si>
  <si>
    <t>四</t>
  </si>
  <si>
    <t>子</t>
  </si>
  <si>
    <t>京都</t>
  </si>
  <si>
    <t>理由</t>
  </si>
  <si>
    <t>中学校</t>
  </si>
  <si>
    <t>番号</t>
  </si>
  <si>
    <t>×</t>
  </si>
  <si>
    <t>ほか</t>
  </si>
  <si>
    <t>記載</t>
  </si>
  <si>
    <t>彼</t>
  </si>
  <si>
    <t>年代</t>
  </si>
  <si>
    <t>設立</t>
  </si>
  <si>
    <t>にとって</t>
  </si>
  <si>
    <t>概要</t>
  </si>
  <si>
    <t>番</t>
  </si>
  <si>
    <t>試合</t>
  </si>
  <si>
    <t>フランス</t>
  </si>
  <si>
    <t>まず</t>
  </si>
  <si>
    <t>交通</t>
  </si>
  <si>
    <t>オリンピック</t>
  </si>
  <si>
    <t>禁止</t>
  </si>
  <si>
    <t>頁</t>
  </si>
  <si>
    <t>新規</t>
  </si>
  <si>
    <t>記念</t>
  </si>
  <si>
    <t>無視</t>
  </si>
  <si>
    <t>声</t>
  </si>
  <si>
    <t>シングル</t>
  </si>
  <si>
    <t>他人</t>
  </si>
  <si>
    <t>部分</t>
  </si>
  <si>
    <t>意見</t>
  </si>
  <si>
    <t>スペース</t>
  </si>
  <si>
    <t>すぐ</t>
  </si>
  <si>
    <t>でも</t>
  </si>
  <si>
    <t>色</t>
  </si>
  <si>
    <t>イギリス</t>
  </si>
  <si>
    <t>丁目</t>
  </si>
  <si>
    <t>政治</t>
  </si>
  <si>
    <t>プロ</t>
  </si>
  <si>
    <t>文献</t>
  </si>
  <si>
    <t>その他</t>
  </si>
  <si>
    <t>設置</t>
  </si>
  <si>
    <t>艦</t>
  </si>
  <si>
    <t>施設</t>
  </si>
  <si>
    <t>詳しく</t>
  </si>
  <si>
    <t>没</t>
  </si>
  <si>
    <t>公開</t>
  </si>
  <si>
    <t>なさ</t>
  </si>
  <si>
    <t>力</t>
  </si>
  <si>
    <t>ラジオ</t>
  </si>
  <si>
    <t>意味</t>
  </si>
  <si>
    <t>島</t>
  </si>
  <si>
    <t>通り</t>
  </si>
  <si>
    <t>もし</t>
  </si>
  <si>
    <t>画面</t>
  </si>
  <si>
    <t>製作</t>
  </si>
  <si>
    <t>店</t>
  </si>
  <si>
    <t>テンプレート</t>
  </si>
  <si>
    <t>どう</t>
  </si>
  <si>
    <t>に対して</t>
  </si>
  <si>
    <t>節</t>
  </si>
  <si>
    <t>修正</t>
  </si>
  <si>
    <t>名古屋</t>
  </si>
  <si>
    <t>全国</t>
  </si>
  <si>
    <t>ながら</t>
  </si>
  <si>
    <t>府</t>
  </si>
  <si>
    <t>連続</t>
  </si>
  <si>
    <t>呼ば</t>
  </si>
  <si>
    <t>西</t>
  </si>
  <si>
    <t>議員</t>
  </si>
  <si>
    <t>シーズン</t>
  </si>
  <si>
    <t>総</t>
  </si>
  <si>
    <t>そう</t>
  </si>
  <si>
    <t>回答</t>
  </si>
  <si>
    <t>はじめまして</t>
  </si>
  <si>
    <t>対象</t>
  </si>
  <si>
    <t>路線</t>
  </si>
  <si>
    <t>位置</t>
  </si>
  <si>
    <t>なけれ</t>
  </si>
  <si>
    <t>郵便</t>
  </si>
  <si>
    <t>体</t>
  </si>
  <si>
    <t>道路</t>
  </si>
  <si>
    <t>いい</t>
  </si>
  <si>
    <t>人口</t>
  </si>
  <si>
    <t>押す</t>
  </si>
  <si>
    <t>隣</t>
  </si>
  <si>
    <t>同様</t>
  </si>
  <si>
    <t>個人</t>
  </si>
  <si>
    <t>行為</t>
  </si>
  <si>
    <t>面</t>
  </si>
  <si>
    <t>追加</t>
  </si>
  <si>
    <t>館</t>
  </si>
  <si>
    <t>そのもの</t>
  </si>
  <si>
    <t>構い</t>
  </si>
  <si>
    <t>読ん</t>
  </si>
  <si>
    <t>馬</t>
  </si>
  <si>
    <t>期間</t>
  </si>
  <si>
    <t>”</t>
  </si>
  <si>
    <t>しよ</t>
  </si>
  <si>
    <t>せる</t>
  </si>
  <si>
    <t>科学</t>
  </si>
  <si>
    <t>ましょ</t>
  </si>
  <si>
    <t>城</t>
  </si>
  <si>
    <t>ガイド</t>
  </si>
  <si>
    <t>転送</t>
  </si>
  <si>
    <t>手</t>
  </si>
  <si>
    <t>生</t>
  </si>
  <si>
    <t>ま</t>
  </si>
  <si>
    <t>技術</t>
  </si>
  <si>
    <t>あ</t>
  </si>
  <si>
    <t>持つ</t>
  </si>
  <si>
    <t>神</t>
  </si>
  <si>
    <t>作詞</t>
  </si>
  <si>
    <t>変換</t>
  </si>
  <si>
    <t>行う</t>
  </si>
  <si>
    <t>経済</t>
  </si>
  <si>
    <t>北海道</t>
  </si>
  <si>
    <t>あれ</t>
  </si>
  <si>
    <t>間違い</t>
  </si>
  <si>
    <t>団</t>
  </si>
  <si>
    <t>側</t>
  </si>
  <si>
    <t>楽しみ</t>
  </si>
  <si>
    <t>表示</t>
  </si>
  <si>
    <t>必ず</t>
  </si>
  <si>
    <t>種</t>
  </si>
  <si>
    <t>閲覧</t>
  </si>
  <si>
    <t>楽曲</t>
  </si>
  <si>
    <t>ニュース</t>
  </si>
  <si>
    <t>以外</t>
  </si>
  <si>
    <t>川</t>
  </si>
  <si>
    <t>再</t>
  </si>
  <si>
    <t>ところ</t>
  </si>
  <si>
    <t>隊</t>
  </si>
  <si>
    <t>星</t>
  </si>
  <si>
    <t>上部</t>
  </si>
  <si>
    <t>メッセージ</t>
  </si>
  <si>
    <t>とても</t>
  </si>
  <si>
    <t>現</t>
  </si>
  <si>
    <t>調査</t>
  </si>
  <si>
    <t>計画</t>
  </si>
  <si>
    <t>実り</t>
  </si>
  <si>
    <t>勝</t>
  </si>
  <si>
    <t>メンバー</t>
  </si>
  <si>
    <t>多き</t>
  </si>
  <si>
    <t>最終</t>
  </si>
  <si>
    <t>新聞</t>
  </si>
  <si>
    <t>同年</t>
  </si>
  <si>
    <t>わから</t>
  </si>
  <si>
    <t>写真</t>
  </si>
  <si>
    <t>多い</t>
  </si>
  <si>
    <t>表</t>
  </si>
  <si>
    <t>ファースト</t>
  </si>
  <si>
    <t>中心</t>
  </si>
  <si>
    <t>改名</t>
  </si>
  <si>
    <t>海</t>
  </si>
  <si>
    <t>小説</t>
  </si>
  <si>
    <t>ござい</t>
  </si>
  <si>
    <t>女</t>
  </si>
  <si>
    <t>大切</t>
  </si>
  <si>
    <t>荒らし</t>
  </si>
  <si>
    <t>タイトル</t>
  </si>
  <si>
    <t>キャラクター</t>
  </si>
  <si>
    <t>／</t>
  </si>
  <si>
    <t>ステップ</t>
  </si>
  <si>
    <t>明記</t>
  </si>
  <si>
    <t>山</t>
  </si>
  <si>
    <t>受賞</t>
  </si>
  <si>
    <t>直し</t>
  </si>
  <si>
    <t>“</t>
  </si>
  <si>
    <t>歌</t>
  </si>
  <si>
    <t>え</t>
  </si>
  <si>
    <t>復帰</t>
  </si>
  <si>
    <t>※</t>
  </si>
  <si>
    <t>撮影</t>
  </si>
  <si>
    <t>注</t>
  </si>
  <si>
    <t>さらに</t>
  </si>
  <si>
    <t>車両</t>
  </si>
  <si>
    <t>回避</t>
  </si>
  <si>
    <t>特定</t>
  </si>
  <si>
    <t>先</t>
  </si>
  <si>
    <t>新た</t>
  </si>
  <si>
    <t>書</t>
  </si>
  <si>
    <t>初心者</t>
  </si>
  <si>
    <t>状態</t>
  </si>
  <si>
    <t>トレーニング</t>
  </si>
  <si>
    <t>法人</t>
  </si>
  <si>
    <t>提供</t>
  </si>
  <si>
    <t>間違え</t>
  </si>
  <si>
    <t>院</t>
  </si>
  <si>
    <t>劇場</t>
  </si>
  <si>
    <t>または</t>
  </si>
  <si>
    <t>出</t>
  </si>
  <si>
    <t>試し</t>
  </si>
  <si>
    <t>神社</t>
  </si>
  <si>
    <t>予定</t>
  </si>
  <si>
    <t>文</t>
  </si>
  <si>
    <t>兼ね</t>
  </si>
  <si>
    <t>例</t>
  </si>
  <si>
    <t>でし</t>
  </si>
  <si>
    <t>地区</t>
  </si>
  <si>
    <t>移動</t>
  </si>
  <si>
    <t>福岡</t>
  </si>
  <si>
    <t>当該</t>
  </si>
  <si>
    <t>に対する</t>
  </si>
  <si>
    <t>高校</t>
  </si>
  <si>
    <t>得点</t>
  </si>
  <si>
    <t>年齢</t>
  </si>
  <si>
    <t>報告</t>
  </si>
  <si>
    <t>目次</t>
  </si>
  <si>
    <t>男</t>
  </si>
  <si>
    <t>頃</t>
  </si>
  <si>
    <t>省</t>
  </si>
  <si>
    <t>みなさん</t>
  </si>
  <si>
    <t>成績</t>
  </si>
  <si>
    <t>改竄</t>
  </si>
  <si>
    <t>戦争</t>
  </si>
  <si>
    <t>広島</t>
  </si>
  <si>
    <t>攻撃</t>
  </si>
  <si>
    <t>小</t>
  </si>
  <si>
    <t>資料</t>
  </si>
  <si>
    <t>ほど</t>
  </si>
  <si>
    <t>うち</t>
  </si>
  <si>
    <t>経</t>
  </si>
  <si>
    <t>プロジェクト</t>
  </si>
  <si>
    <t>ちょっとした</t>
  </si>
  <si>
    <t>影響</t>
  </si>
  <si>
    <t>建築</t>
  </si>
  <si>
    <t>曖昧</t>
  </si>
  <si>
    <t>場所</t>
  </si>
  <si>
    <t>対応</t>
  </si>
  <si>
    <t>作り上げる</t>
  </si>
  <si>
    <t>ワンポイント</t>
  </si>
  <si>
    <t>以前</t>
  </si>
  <si>
    <t>航空</t>
  </si>
  <si>
    <t>橋</t>
  </si>
  <si>
    <t>字</t>
  </si>
  <si>
    <t>○</t>
  </si>
  <si>
    <t>保存</t>
  </si>
  <si>
    <t>官</t>
  </si>
  <si>
    <t>花</t>
  </si>
  <si>
    <t>超</t>
  </si>
  <si>
    <t>愛</t>
  </si>
  <si>
    <t>最後</t>
  </si>
  <si>
    <t>室</t>
  </si>
  <si>
    <t>イタリア</t>
  </si>
  <si>
    <t>台</t>
  </si>
  <si>
    <t>無</t>
  </si>
  <si>
    <t>国立</t>
  </si>
  <si>
    <t>販売</t>
  </si>
  <si>
    <t>光</t>
  </si>
  <si>
    <t>協力</t>
  </si>
  <si>
    <t>いたし</t>
  </si>
  <si>
    <t>ロシア</t>
  </si>
  <si>
    <t>両</t>
  </si>
  <si>
    <t>横浜</t>
  </si>
  <si>
    <t>特に</t>
  </si>
  <si>
    <t>編曲</t>
  </si>
  <si>
    <t>六</t>
  </si>
  <si>
    <t>配信</t>
  </si>
  <si>
    <t>制</t>
  </si>
  <si>
    <t>注釈</t>
  </si>
  <si>
    <t>サイズ</t>
  </si>
  <si>
    <t>員</t>
  </si>
  <si>
    <t>主義</t>
  </si>
  <si>
    <t>不明</t>
  </si>
  <si>
    <t>卒業</t>
  </si>
  <si>
    <t>いう</t>
  </si>
  <si>
    <t>言語</t>
  </si>
  <si>
    <t>県立</t>
  </si>
  <si>
    <t>枠</t>
  </si>
  <si>
    <t>用い</t>
  </si>
  <si>
    <t>八</t>
  </si>
  <si>
    <t>掲載</t>
  </si>
  <si>
    <t>統合</t>
  </si>
  <si>
    <t>組織</t>
  </si>
  <si>
    <t>得</t>
  </si>
  <si>
    <t>派</t>
  </si>
  <si>
    <t>営業</t>
  </si>
  <si>
    <t>人間</t>
  </si>
  <si>
    <t>こちら</t>
  </si>
  <si>
    <t>備考</t>
  </si>
  <si>
    <t>存命</t>
  </si>
  <si>
    <t>企画</t>
  </si>
  <si>
    <t>自動車</t>
  </si>
  <si>
    <t>モデル</t>
  </si>
  <si>
    <t>千</t>
  </si>
  <si>
    <t>海軍</t>
  </si>
  <si>
    <t>ありがとう</t>
  </si>
  <si>
    <t>右</t>
  </si>
  <si>
    <t>構成</t>
  </si>
  <si>
    <t>公園</t>
  </si>
  <si>
    <t>ご覧</t>
  </si>
  <si>
    <t>保護</t>
  </si>
  <si>
    <t>政府</t>
  </si>
  <si>
    <t>今</t>
  </si>
  <si>
    <t>しか</t>
  </si>
  <si>
    <t>統計</t>
  </si>
  <si>
    <t>章</t>
  </si>
  <si>
    <t>愛知</t>
  </si>
  <si>
    <t>舞台</t>
  </si>
  <si>
    <t>お知らせ</t>
  </si>
  <si>
    <t>知ら</t>
  </si>
  <si>
    <t>最初</t>
  </si>
  <si>
    <t>ち</t>
  </si>
  <si>
    <t>韓国</t>
  </si>
  <si>
    <t>教授</t>
  </si>
  <si>
    <t>そして</t>
  </si>
  <si>
    <t>なし</t>
  </si>
  <si>
    <t>時点</t>
  </si>
  <si>
    <t>列車</t>
  </si>
  <si>
    <t>書い</t>
  </si>
  <si>
    <t>百</t>
  </si>
  <si>
    <t>組</t>
  </si>
  <si>
    <t>条</t>
  </si>
  <si>
    <t>理解</t>
  </si>
  <si>
    <t>文庫</t>
  </si>
  <si>
    <t>最高</t>
  </si>
  <si>
    <t>所在地</t>
  </si>
  <si>
    <t>父</t>
  </si>
  <si>
    <t>テーマ</t>
  </si>
  <si>
    <t>行政</t>
  </si>
  <si>
    <t>完全</t>
  </si>
  <si>
    <t>生活</t>
  </si>
  <si>
    <t>七</t>
  </si>
  <si>
    <t>設定</t>
  </si>
  <si>
    <t>男子</t>
  </si>
  <si>
    <t>俳優</t>
  </si>
  <si>
    <t>実施</t>
  </si>
  <si>
    <t>朝</t>
  </si>
  <si>
    <t>研究所</t>
  </si>
  <si>
    <t>ライブ</t>
  </si>
  <si>
    <t>陸上</t>
  </si>
  <si>
    <t>空港</t>
  </si>
  <si>
    <t>率</t>
  </si>
  <si>
    <t>専門</t>
  </si>
  <si>
    <t>グランプリ</t>
  </si>
  <si>
    <t>特筆</t>
  </si>
  <si>
    <t>物語</t>
  </si>
  <si>
    <t>枚</t>
  </si>
  <si>
    <t>主要</t>
  </si>
  <si>
    <t>独立</t>
  </si>
  <si>
    <t>建設</t>
  </si>
  <si>
    <t>娘</t>
  </si>
  <si>
    <t>正</t>
  </si>
  <si>
    <t>森</t>
  </si>
  <si>
    <t>未</t>
  </si>
  <si>
    <t>音</t>
  </si>
  <si>
    <t>しまう</t>
  </si>
  <si>
    <t>生年月日</t>
  </si>
  <si>
    <t>校</t>
  </si>
  <si>
    <t>通常</t>
  </si>
  <si>
    <t>発生</t>
  </si>
  <si>
    <t>群</t>
  </si>
  <si>
    <t>目的</t>
  </si>
  <si>
    <t>獲得</t>
  </si>
  <si>
    <t>全て</t>
  </si>
  <si>
    <t>源</t>
  </si>
  <si>
    <t>向け</t>
  </si>
  <si>
    <t>国道</t>
  </si>
  <si>
    <t>公</t>
  </si>
  <si>
    <t>女優</t>
  </si>
  <si>
    <t>一方</t>
  </si>
  <si>
    <t>就任</t>
  </si>
  <si>
    <t>年間</t>
  </si>
  <si>
    <t>風</t>
  </si>
  <si>
    <t>件</t>
  </si>
  <si>
    <t>かも</t>
  </si>
  <si>
    <t>提出</t>
  </si>
  <si>
    <t>反対</t>
  </si>
  <si>
    <t>連合</t>
  </si>
  <si>
    <t>学者</t>
  </si>
  <si>
    <t>本社</t>
  </si>
  <si>
    <t>解説</t>
  </si>
  <si>
    <t>祭</t>
  </si>
  <si>
    <t>新潟</t>
  </si>
  <si>
    <t>務め</t>
  </si>
  <si>
    <t>わ</t>
  </si>
  <si>
    <t>それぞれ</t>
  </si>
  <si>
    <t>分類</t>
  </si>
  <si>
    <t>一つ</t>
  </si>
  <si>
    <t>ちゃん</t>
  </si>
  <si>
    <t>千葉</t>
  </si>
  <si>
    <t>判断</t>
  </si>
  <si>
    <t>デビュー</t>
  </si>
  <si>
    <t>団体</t>
  </si>
  <si>
    <t>宇宙</t>
  </si>
  <si>
    <t>投票</t>
  </si>
  <si>
    <t>かつて</t>
  </si>
  <si>
    <t>戦闘</t>
  </si>
  <si>
    <t>アジア</t>
  </si>
  <si>
    <t>当初</t>
  </si>
  <si>
    <t>財団</t>
  </si>
  <si>
    <t>重</t>
  </si>
  <si>
    <t>指摘</t>
  </si>
  <si>
    <t>じ</t>
  </si>
  <si>
    <t>これら</t>
  </si>
  <si>
    <t>と共に</t>
  </si>
  <si>
    <t>億</t>
  </si>
  <si>
    <t>鈴木</t>
  </si>
  <si>
    <t>サービス</t>
  </si>
  <si>
    <t>とも</t>
  </si>
  <si>
    <t>之</t>
  </si>
  <si>
    <t>年月日</t>
  </si>
  <si>
    <t>生まれ</t>
  </si>
  <si>
    <t>佐藤</t>
  </si>
  <si>
    <t>製造</t>
  </si>
  <si>
    <t>電車</t>
  </si>
  <si>
    <t>副</t>
  </si>
  <si>
    <t>外</t>
  </si>
  <si>
    <t>複数</t>
  </si>
  <si>
    <t>構造</t>
  </si>
  <si>
    <t>思わ</t>
  </si>
  <si>
    <t>デザイン</t>
  </si>
  <si>
    <t>雑誌</t>
  </si>
  <si>
    <t>限定</t>
  </si>
  <si>
    <t>発行</t>
  </si>
  <si>
    <t>帝国</t>
  </si>
  <si>
    <t>原作</t>
  </si>
  <si>
    <t>とともに</t>
  </si>
  <si>
    <t>論</t>
  </si>
  <si>
    <t>重要</t>
  </si>
  <si>
    <t>事務所</t>
  </si>
  <si>
    <t>文字</t>
  </si>
  <si>
    <t>脚本</t>
  </si>
  <si>
    <t>評価</t>
  </si>
  <si>
    <t>心</t>
  </si>
  <si>
    <t>票</t>
  </si>
  <si>
    <t>病院</t>
  </si>
  <si>
    <t>状況</t>
  </si>
  <si>
    <t>競馬</t>
  </si>
  <si>
    <t>ダム</t>
  </si>
  <si>
    <t>持っ</t>
  </si>
  <si>
    <t>行</t>
  </si>
  <si>
    <t>契約</t>
  </si>
  <si>
    <t>国内</t>
  </si>
  <si>
    <t>良い</t>
  </si>
  <si>
    <t>警察</t>
  </si>
  <si>
    <t>寺</t>
  </si>
  <si>
    <t>対</t>
  </si>
  <si>
    <t>こ</t>
  </si>
  <si>
    <t>戦い</t>
  </si>
  <si>
    <t>独自</t>
  </si>
  <si>
    <t>こう</t>
  </si>
  <si>
    <t>データ</t>
  </si>
  <si>
    <t>主張</t>
  </si>
  <si>
    <t>☆</t>
  </si>
  <si>
    <t>誌</t>
  </si>
  <si>
    <t>スーパー</t>
  </si>
  <si>
    <t>藩</t>
  </si>
  <si>
    <t>り</t>
  </si>
  <si>
    <t>バンド</t>
  </si>
  <si>
    <t>真</t>
  </si>
  <si>
    <t>埼玉</t>
  </si>
  <si>
    <t>言葉</t>
  </si>
  <si>
    <t>夏</t>
  </si>
  <si>
    <t>映像</t>
  </si>
  <si>
    <t>実際</t>
  </si>
  <si>
    <t>いく</t>
  </si>
  <si>
    <t>付</t>
  </si>
  <si>
    <t>公演</t>
  </si>
  <si>
    <t>含む</t>
  </si>
  <si>
    <t>イベント</t>
  </si>
  <si>
    <t>項</t>
  </si>
  <si>
    <t>フジテレビ</t>
  </si>
  <si>
    <t>達</t>
  </si>
  <si>
    <t>よろしく</t>
  </si>
  <si>
    <t>リリース</t>
  </si>
  <si>
    <t>師</t>
  </si>
  <si>
    <t>最大</t>
  </si>
  <si>
    <t>代目</t>
  </si>
  <si>
    <t>アップ</t>
  </si>
  <si>
    <t>量</t>
  </si>
  <si>
    <t>マン</t>
  </si>
  <si>
    <t>運営</t>
  </si>
  <si>
    <t>運動</t>
  </si>
  <si>
    <t>表現</t>
  </si>
  <si>
    <t>田中</t>
  </si>
  <si>
    <t>彼女</t>
  </si>
  <si>
    <t>街</t>
  </si>
  <si>
    <t>家族</t>
  </si>
  <si>
    <t>訳</t>
  </si>
  <si>
    <t>米</t>
  </si>
  <si>
    <t>ノ</t>
  </si>
  <si>
    <t>ログイン</t>
  </si>
  <si>
    <t>履歴</t>
  </si>
  <si>
    <t>会議</t>
  </si>
  <si>
    <t>圏</t>
  </si>
  <si>
    <t>石</t>
  </si>
  <si>
    <t>現代</t>
  </si>
  <si>
    <t>神奈川</t>
  </si>
  <si>
    <t>面積</t>
  </si>
  <si>
    <t>事実</t>
  </si>
  <si>
    <t>使わ</t>
  </si>
  <si>
    <t>文学</t>
  </si>
  <si>
    <t>ヨーロッパ</t>
  </si>
  <si>
    <t>着</t>
  </si>
  <si>
    <t>基礎</t>
  </si>
  <si>
    <t>ゆう</t>
  </si>
  <si>
    <t>少年</t>
  </si>
  <si>
    <t>運行</t>
  </si>
  <si>
    <t>どの</t>
  </si>
  <si>
    <t>高い</t>
  </si>
  <si>
    <t>翻訳</t>
  </si>
  <si>
    <t>行い</t>
  </si>
  <si>
    <t>様</t>
  </si>
  <si>
    <t>生産</t>
  </si>
  <si>
    <t>士</t>
  </si>
  <si>
    <t>すべて</t>
  </si>
  <si>
    <t>相手</t>
  </si>
  <si>
    <t>船</t>
  </si>
  <si>
    <t>合併</t>
  </si>
  <si>
    <t>無い</t>
  </si>
  <si>
    <t>山口</t>
  </si>
  <si>
    <t>作っ</t>
  </si>
  <si>
    <t>詳細</t>
  </si>
  <si>
    <t>開業</t>
  </si>
  <si>
    <t>夢</t>
  </si>
  <si>
    <t>電気</t>
  </si>
  <si>
    <t>福島</t>
  </si>
  <si>
    <t>環境</t>
  </si>
  <si>
    <t>非</t>
  </si>
  <si>
    <t>全体</t>
  </si>
  <si>
    <t>高速</t>
  </si>
  <si>
    <t>ネット</t>
  </si>
  <si>
    <t>段</t>
  </si>
  <si>
    <t>国家</t>
  </si>
  <si>
    <t>江戸</t>
  </si>
  <si>
    <t>分割</t>
  </si>
  <si>
    <t>競走</t>
  </si>
  <si>
    <t>まま</t>
  </si>
  <si>
    <t>地名</t>
  </si>
  <si>
    <t>盤</t>
  </si>
  <si>
    <t>大正</t>
  </si>
  <si>
    <t>国籍</t>
  </si>
  <si>
    <t>採用</t>
  </si>
  <si>
    <t>静岡</t>
  </si>
  <si>
    <t>長野</t>
  </si>
  <si>
    <t>図</t>
  </si>
  <si>
    <t>気</t>
  </si>
  <si>
    <t>通信</t>
  </si>
  <si>
    <t>いただき</t>
  </si>
  <si>
    <t>行動</t>
  </si>
  <si>
    <t>勝利</t>
  </si>
  <si>
    <t>わけ</t>
  </si>
  <si>
    <t>発見</t>
  </si>
  <si>
    <t>初代</t>
  </si>
  <si>
    <t>スペイン</t>
  </si>
  <si>
    <t>社長</t>
  </si>
  <si>
    <t>種類</t>
  </si>
  <si>
    <t>能力</t>
  </si>
  <si>
    <t>妻</t>
  </si>
  <si>
    <t>ほう</t>
  </si>
  <si>
    <t>母</t>
  </si>
  <si>
    <t>学園</t>
  </si>
  <si>
    <t>通</t>
  </si>
  <si>
    <t>英</t>
  </si>
  <si>
    <t>支援</t>
  </si>
  <si>
    <t>登録</t>
  </si>
  <si>
    <t>編成</t>
  </si>
  <si>
    <t>共同</t>
  </si>
  <si>
    <t>港</t>
  </si>
  <si>
    <t>経営</t>
  </si>
  <si>
    <t>ものの</t>
  </si>
  <si>
    <t>夜</t>
  </si>
  <si>
    <t>身長</t>
  </si>
  <si>
    <t>対処</t>
  </si>
  <si>
    <t>統一</t>
  </si>
  <si>
    <t>指導</t>
  </si>
  <si>
    <t>学会</t>
  </si>
  <si>
    <t>主演</t>
  </si>
  <si>
    <t>認め</t>
  </si>
  <si>
    <t>コード</t>
  </si>
  <si>
    <t>設計</t>
  </si>
  <si>
    <t>定義</t>
  </si>
  <si>
    <t>共和</t>
  </si>
  <si>
    <t>連邦</t>
  </si>
  <si>
    <t>岡山</t>
  </si>
  <si>
    <t>やめ</t>
  </si>
  <si>
    <t>神戸</t>
  </si>
  <si>
    <t>る</t>
  </si>
  <si>
    <t>基</t>
  </si>
  <si>
    <t>中村</t>
  </si>
  <si>
    <t>陸軍</t>
  </si>
  <si>
    <t>〈</t>
  </si>
  <si>
    <t>太</t>
  </si>
  <si>
    <t>といった</t>
  </si>
  <si>
    <t>指揮</t>
  </si>
  <si>
    <t>検証</t>
  </si>
  <si>
    <t>入り</t>
  </si>
  <si>
    <t>回戦</t>
  </si>
  <si>
    <t>国民</t>
  </si>
  <si>
    <t>言う</t>
  </si>
  <si>
    <t>運転</t>
  </si>
  <si>
    <t>更新</t>
  </si>
  <si>
    <t>党</t>
  </si>
  <si>
    <t>別名</t>
  </si>
  <si>
    <t>春</t>
  </si>
  <si>
    <t>エンジン</t>
  </si>
  <si>
    <t>部隊</t>
  </si>
  <si>
    <t>加筆</t>
  </si>
  <si>
    <t>初めて</t>
  </si>
  <si>
    <t>屋</t>
  </si>
  <si>
    <t>原</t>
  </si>
  <si>
    <t>思っ</t>
  </si>
  <si>
    <t>デジタル</t>
  </si>
  <si>
    <t>大臣</t>
  </si>
  <si>
    <t>兵庫</t>
  </si>
  <si>
    <t>山田</t>
  </si>
  <si>
    <t>使う</t>
  </si>
  <si>
    <t>衆議院</t>
  </si>
  <si>
    <t>観光</t>
  </si>
  <si>
    <t>聖</t>
  </si>
  <si>
    <t>解除</t>
  </si>
  <si>
    <t>平</t>
  </si>
  <si>
    <t>最も</t>
  </si>
  <si>
    <t>大統領</t>
  </si>
  <si>
    <t>－</t>
  </si>
  <si>
    <t>作家</t>
  </si>
  <si>
    <t>賛成</t>
  </si>
  <si>
    <t>自治体</t>
  </si>
  <si>
    <t>芸術</t>
  </si>
  <si>
    <t>加え</t>
  </si>
  <si>
    <t>，</t>
  </si>
  <si>
    <t>完成</t>
  </si>
  <si>
    <t>正式</t>
  </si>
  <si>
    <t>天</t>
  </si>
  <si>
    <t>時期</t>
  </si>
  <si>
    <t>系列</t>
  </si>
  <si>
    <t>族</t>
  </si>
  <si>
    <t>男性</t>
  </si>
  <si>
    <t>上記</t>
  </si>
  <si>
    <t>形式</t>
  </si>
  <si>
    <t>丸</t>
  </si>
  <si>
    <t>いっ</t>
  </si>
  <si>
    <t>〉</t>
  </si>
  <si>
    <t>類</t>
  </si>
  <si>
    <t>高橋</t>
  </si>
  <si>
    <t>要</t>
  </si>
  <si>
    <t>郎</t>
  </si>
  <si>
    <t>非常</t>
  </si>
  <si>
    <t>誕生</t>
  </si>
  <si>
    <t>本人</t>
  </si>
  <si>
    <t>岐阜</t>
  </si>
  <si>
    <t>声優</t>
  </si>
  <si>
    <t>あるいは</t>
  </si>
  <si>
    <t>週間</t>
  </si>
  <si>
    <t>プロデューサー</t>
  </si>
  <si>
    <t>九</t>
  </si>
  <si>
    <t>葉</t>
  </si>
  <si>
    <t>しれ</t>
  </si>
  <si>
    <t>特徴</t>
  </si>
  <si>
    <t>少女</t>
  </si>
  <si>
    <t>付け</t>
  </si>
  <si>
    <t>産業</t>
  </si>
  <si>
    <t>方面</t>
  </si>
  <si>
    <t>信頼</t>
  </si>
  <si>
    <t>階</t>
  </si>
  <si>
    <t>図書館</t>
  </si>
  <si>
    <t>観点</t>
  </si>
  <si>
    <t>誰</t>
  </si>
  <si>
    <t>頭</t>
  </si>
  <si>
    <t>スペシャル</t>
  </si>
  <si>
    <t>与え</t>
  </si>
  <si>
    <t>ほとんど</t>
  </si>
  <si>
    <t>左</t>
  </si>
  <si>
    <t>導入</t>
  </si>
  <si>
    <t>死亡</t>
  </si>
  <si>
    <t>アイドル</t>
  </si>
  <si>
    <t>当</t>
  </si>
  <si>
    <t>｜</t>
  </si>
  <si>
    <t>部門</t>
  </si>
  <si>
    <t>林</t>
  </si>
  <si>
    <t>歌手</t>
  </si>
  <si>
    <t>沖縄</t>
  </si>
  <si>
    <t>子供</t>
  </si>
  <si>
    <t>会長</t>
  </si>
  <si>
    <t>姿</t>
  </si>
  <si>
    <t>述べ</t>
  </si>
  <si>
    <t>王国</t>
  </si>
  <si>
    <t>ひ</t>
  </si>
  <si>
    <t>結婚</t>
  </si>
  <si>
    <t>疑問</t>
  </si>
  <si>
    <t>決勝</t>
  </si>
  <si>
    <t>専用</t>
  </si>
  <si>
    <t>演出</t>
  </si>
  <si>
    <t>事故</t>
  </si>
  <si>
    <t>門</t>
  </si>
  <si>
    <t>ロック</t>
  </si>
  <si>
    <t>言わ</t>
  </si>
  <si>
    <t>医療</t>
  </si>
  <si>
    <t>オリコン</t>
  </si>
  <si>
    <t>熊本</t>
  </si>
  <si>
    <t>リスト</t>
  </si>
  <si>
    <t>異なる</t>
  </si>
  <si>
    <t>座</t>
  </si>
  <si>
    <t>感じ</t>
  </si>
  <si>
    <t>経歴</t>
  </si>
  <si>
    <t>内閣</t>
  </si>
  <si>
    <t>カード</t>
  </si>
  <si>
    <t>搭載</t>
  </si>
  <si>
    <t>中立</t>
  </si>
  <si>
    <t>周辺</t>
  </si>
  <si>
    <t>作戦</t>
  </si>
  <si>
    <t>連盟</t>
  </si>
  <si>
    <t>教会</t>
  </si>
  <si>
    <t>再び</t>
  </si>
  <si>
    <t>ファン</t>
  </si>
  <si>
    <t>自然</t>
  </si>
  <si>
    <t>選出</t>
  </si>
  <si>
    <t>オリジナル</t>
  </si>
  <si>
    <t>大きな</t>
  </si>
  <si>
    <t>市町村</t>
  </si>
  <si>
    <t>マーク</t>
  </si>
  <si>
    <t>ニューヨーク</t>
  </si>
  <si>
    <t>今回</t>
  </si>
  <si>
    <t>ケース</t>
  </si>
  <si>
    <t>堂</t>
  </si>
  <si>
    <t>日本テレビ</t>
  </si>
  <si>
    <t>テレビ朝日</t>
  </si>
  <si>
    <t>ルール</t>
  </si>
  <si>
    <t>制度</t>
  </si>
  <si>
    <t>本名</t>
  </si>
  <si>
    <t>世帯</t>
  </si>
  <si>
    <t>里</t>
  </si>
  <si>
    <t>地理</t>
  </si>
  <si>
    <t>始め</t>
  </si>
  <si>
    <t>ホーム</t>
  </si>
  <si>
    <t>不</t>
  </si>
  <si>
    <t>製</t>
  </si>
  <si>
    <t>鹿児島</t>
  </si>
  <si>
    <t>連絡</t>
  </si>
  <si>
    <t>見る</t>
  </si>
  <si>
    <t>言っ</t>
  </si>
  <si>
    <t>出し</t>
  </si>
  <si>
    <t>龍</t>
  </si>
  <si>
    <t>程度</t>
  </si>
  <si>
    <t>明</t>
  </si>
  <si>
    <t>いずれ</t>
  </si>
  <si>
    <t>基準</t>
  </si>
  <si>
    <t>理事</t>
  </si>
  <si>
    <t>ポジション</t>
  </si>
  <si>
    <t>ガン</t>
  </si>
  <si>
    <t>そこ</t>
  </si>
  <si>
    <t>合意</t>
  </si>
  <si>
    <t>運用</t>
  </si>
  <si>
    <t>ユーザー</t>
  </si>
  <si>
    <t>多数</t>
  </si>
  <si>
    <t>札幌</t>
  </si>
  <si>
    <t>君</t>
  </si>
  <si>
    <t>周年</t>
  </si>
  <si>
    <t>区間</t>
  </si>
  <si>
    <t>地球</t>
  </si>
  <si>
    <t>レース</t>
  </si>
  <si>
    <t>口</t>
  </si>
  <si>
    <t>く</t>
  </si>
  <si>
    <t>ベスト</t>
  </si>
  <si>
    <t>入力</t>
  </si>
  <si>
    <t>普通</t>
  </si>
  <si>
    <t>候補</t>
  </si>
  <si>
    <t>よい</t>
  </si>
  <si>
    <t>計</t>
  </si>
  <si>
    <t>ビル</t>
  </si>
  <si>
    <t>秋田</t>
  </si>
  <si>
    <t>長崎</t>
  </si>
  <si>
    <t>組合</t>
  </si>
  <si>
    <t>死去</t>
  </si>
  <si>
    <t>事項</t>
  </si>
  <si>
    <t>オープン</t>
  </si>
  <si>
    <t>愛称</t>
  </si>
  <si>
    <t>アナウンサー</t>
  </si>
  <si>
    <t>含ま</t>
  </si>
  <si>
    <t>台湾</t>
  </si>
  <si>
    <t>生物</t>
  </si>
  <si>
    <t>方式</t>
  </si>
  <si>
    <t>個</t>
  </si>
  <si>
    <t>路</t>
  </si>
  <si>
    <t>各国</t>
  </si>
  <si>
    <t>辞典</t>
  </si>
  <si>
    <t>労働</t>
  </si>
  <si>
    <t>動物</t>
  </si>
  <si>
    <t>地図</t>
  </si>
  <si>
    <t>大戦</t>
  </si>
  <si>
    <t>１</t>
  </si>
  <si>
    <t>吉田</t>
  </si>
  <si>
    <t>系統</t>
  </si>
  <si>
    <t>かつ</t>
  </si>
  <si>
    <t>移籍</t>
  </si>
  <si>
    <t>弾</t>
  </si>
  <si>
    <t>為</t>
  </si>
  <si>
    <t>小林</t>
  </si>
  <si>
    <t>分野</t>
  </si>
  <si>
    <t>のち</t>
  </si>
  <si>
    <t>成立</t>
  </si>
  <si>
    <t>再度</t>
  </si>
  <si>
    <t>美術</t>
  </si>
  <si>
    <t>好き</t>
  </si>
  <si>
    <t>恋</t>
  </si>
  <si>
    <t>山本</t>
  </si>
  <si>
    <t>テスト</t>
  </si>
  <si>
    <t>課</t>
  </si>
  <si>
    <t>市民</t>
  </si>
  <si>
    <t>本部</t>
  </si>
  <si>
    <t>博士</t>
  </si>
  <si>
    <t>品</t>
  </si>
  <si>
    <t>ローマ</t>
  </si>
  <si>
    <t>整備</t>
  </si>
  <si>
    <t>杯</t>
  </si>
  <si>
    <t>来</t>
  </si>
  <si>
    <t>記</t>
  </si>
  <si>
    <t>血液</t>
  </si>
  <si>
    <t>石川</t>
  </si>
  <si>
    <t>博物館</t>
  </si>
  <si>
    <t>存続</t>
  </si>
  <si>
    <t>属</t>
  </si>
  <si>
    <t>メイン</t>
  </si>
  <si>
    <t>コミュニティ</t>
  </si>
  <si>
    <t>九州</t>
  </si>
  <si>
    <t>引退</t>
  </si>
  <si>
    <t>ソフト</t>
  </si>
  <si>
    <t>もと</t>
  </si>
  <si>
    <t>説</t>
  </si>
  <si>
    <t>中継</t>
  </si>
  <si>
    <t>ゲスト</t>
  </si>
  <si>
    <t>古い</t>
  </si>
  <si>
    <t>レコード</t>
  </si>
  <si>
    <t>展開</t>
  </si>
  <si>
    <t>ただ</t>
  </si>
  <si>
    <t>全日本</t>
  </si>
  <si>
    <t>ステージ</t>
  </si>
  <si>
    <t>仙台</t>
  </si>
  <si>
    <t>期限</t>
  </si>
  <si>
    <t>赤</t>
  </si>
  <si>
    <t>工業</t>
  </si>
  <si>
    <t>ふ</t>
  </si>
  <si>
    <t>美</t>
  </si>
  <si>
    <t>工場</t>
  </si>
  <si>
    <t>初期</t>
  </si>
  <si>
    <t>朝鮮</t>
  </si>
  <si>
    <t>挙げ</t>
  </si>
  <si>
    <t>明らか</t>
  </si>
  <si>
    <t>背番号</t>
  </si>
  <si>
    <t>伊藤</t>
  </si>
  <si>
    <t>カップ</t>
  </si>
  <si>
    <t>範囲</t>
  </si>
  <si>
    <t>議会</t>
  </si>
  <si>
    <t>伴い</t>
  </si>
  <si>
    <t>装置</t>
  </si>
  <si>
    <t>講談社</t>
  </si>
  <si>
    <t>よる</t>
  </si>
  <si>
    <t>準</t>
  </si>
  <si>
    <t>松本</t>
  </si>
  <si>
    <t>ごと</t>
  </si>
  <si>
    <t>求め</t>
  </si>
  <si>
    <t>ぶり</t>
  </si>
  <si>
    <t>清</t>
  </si>
  <si>
    <t>スタッフ</t>
  </si>
  <si>
    <t>活躍</t>
  </si>
  <si>
    <t>かけ</t>
  </si>
  <si>
    <t>成功</t>
  </si>
  <si>
    <t>ミュージック</t>
  </si>
  <si>
    <t>入っ</t>
  </si>
  <si>
    <t>太郎</t>
  </si>
  <si>
    <t>形成</t>
  </si>
  <si>
    <t>改善</t>
  </si>
  <si>
    <t>自動</t>
  </si>
  <si>
    <t>即時</t>
  </si>
  <si>
    <t>白</t>
  </si>
  <si>
    <t>ロード</t>
  </si>
  <si>
    <t>主人公</t>
  </si>
  <si>
    <t>様々</t>
  </si>
  <si>
    <t>スター</t>
  </si>
  <si>
    <t>チャンネル</t>
  </si>
  <si>
    <t>界</t>
  </si>
  <si>
    <t>アカデミー</t>
  </si>
  <si>
    <t>ホール</t>
  </si>
  <si>
    <t>自ら</t>
  </si>
  <si>
    <t>安全</t>
  </si>
  <si>
    <t>富山</t>
  </si>
  <si>
    <t>スタジオ</t>
  </si>
  <si>
    <t>試験</t>
  </si>
  <si>
    <t>コーナー</t>
  </si>
  <si>
    <t>おら</t>
  </si>
  <si>
    <t>限り</t>
  </si>
  <si>
    <t>自動的</t>
  </si>
  <si>
    <t>もしくは</t>
  </si>
  <si>
    <t>人気</t>
  </si>
  <si>
    <t>に対し</t>
  </si>
  <si>
    <t>由来</t>
  </si>
  <si>
    <t>報道</t>
  </si>
  <si>
    <t>外国</t>
  </si>
  <si>
    <t>日付</t>
  </si>
  <si>
    <t>実</t>
  </si>
  <si>
    <t>法律</t>
  </si>
  <si>
    <t>改正</t>
  </si>
  <si>
    <t>器</t>
  </si>
  <si>
    <t>じゃ</t>
  </si>
  <si>
    <t>著名</t>
  </si>
  <si>
    <t>亜</t>
  </si>
  <si>
    <t>同時に</t>
  </si>
  <si>
    <t>にかけて</t>
  </si>
  <si>
    <t>検索</t>
  </si>
  <si>
    <t>関東</t>
  </si>
  <si>
    <t>くる</t>
  </si>
  <si>
    <t>順位</t>
  </si>
  <si>
    <t>空</t>
  </si>
  <si>
    <t>値</t>
  </si>
  <si>
    <t>自体</t>
  </si>
  <si>
    <t>該当</t>
  </si>
  <si>
    <t>敗</t>
  </si>
  <si>
    <t>宣伝</t>
  </si>
  <si>
    <t>取得</t>
  </si>
  <si>
    <t>宗</t>
  </si>
  <si>
    <t>敵</t>
  </si>
  <si>
    <t>ジャンル</t>
  </si>
  <si>
    <t>ほぼ</t>
  </si>
  <si>
    <t>伝説</t>
  </si>
  <si>
    <t>学科</t>
  </si>
  <si>
    <t>加藤</t>
  </si>
  <si>
    <t>渡辺</t>
  </si>
  <si>
    <t>―</t>
  </si>
  <si>
    <t>ジョン</t>
  </si>
  <si>
    <t>技</t>
  </si>
  <si>
    <t>含め</t>
  </si>
  <si>
    <t>コンピュータ</t>
  </si>
  <si>
    <t>てる</t>
  </si>
  <si>
    <t>銀行</t>
  </si>
  <si>
    <t>ソング</t>
  </si>
  <si>
    <t>メディア</t>
  </si>
  <si>
    <t>流</t>
  </si>
  <si>
    <t>思う</t>
  </si>
  <si>
    <t>武</t>
  </si>
  <si>
    <t>兵</t>
  </si>
  <si>
    <t>座標</t>
  </si>
  <si>
    <t>青</t>
  </si>
  <si>
    <t>効果</t>
  </si>
  <si>
    <t>国鉄</t>
  </si>
  <si>
    <t>帯</t>
  </si>
  <si>
    <t>つけ</t>
  </si>
  <si>
    <t>緯度</t>
  </si>
  <si>
    <t>予選</t>
  </si>
  <si>
    <t>都道府県</t>
  </si>
  <si>
    <t>演奏</t>
  </si>
  <si>
    <t>黒</t>
  </si>
  <si>
    <t>回数</t>
  </si>
  <si>
    <t>ボタン</t>
  </si>
  <si>
    <t>電子</t>
  </si>
  <si>
    <t>批判</t>
  </si>
  <si>
    <t>ワールド</t>
  </si>
  <si>
    <t>工事</t>
  </si>
  <si>
    <t>題材</t>
  </si>
  <si>
    <t>距離</t>
  </si>
  <si>
    <t>機構</t>
  </si>
  <si>
    <t>ゆ</t>
  </si>
  <si>
    <t>温泉</t>
  </si>
  <si>
    <t>大学院</t>
  </si>
  <si>
    <t>２</t>
  </si>
  <si>
    <t>沿革</t>
  </si>
  <si>
    <t>エピソード</t>
  </si>
  <si>
    <t>姫</t>
  </si>
  <si>
    <t>伝</t>
  </si>
  <si>
    <t>取締役</t>
  </si>
  <si>
    <t>植物</t>
  </si>
  <si>
    <t>元年</t>
  </si>
  <si>
    <t>奈良</t>
  </si>
  <si>
    <t>ベース</t>
  </si>
  <si>
    <t>茨城</t>
  </si>
  <si>
    <t>＆</t>
  </si>
  <si>
    <t>結成</t>
  </si>
  <si>
    <t>体重</t>
  </si>
  <si>
    <t>経度</t>
  </si>
  <si>
    <t>改称</t>
  </si>
  <si>
    <t>死</t>
  </si>
  <si>
    <t>書籍</t>
  </si>
  <si>
    <t>民族</t>
  </si>
  <si>
    <t>アーカイブ</t>
  </si>
  <si>
    <t>文化財</t>
  </si>
  <si>
    <t>号線</t>
  </si>
  <si>
    <t>刑事</t>
  </si>
  <si>
    <t>業務</t>
  </si>
  <si>
    <t>仕事</t>
  </si>
  <si>
    <t>市場</t>
  </si>
  <si>
    <t>条件</t>
  </si>
  <si>
    <t>処理</t>
  </si>
  <si>
    <t>プレビュー</t>
  </si>
  <si>
    <t>発展</t>
  </si>
  <si>
    <t>砲</t>
  </si>
  <si>
    <t>順</t>
  </si>
  <si>
    <t>劇</t>
  </si>
  <si>
    <t>大きく</t>
  </si>
  <si>
    <t>電話</t>
  </si>
  <si>
    <t>経験</t>
  </si>
  <si>
    <t>業</t>
  </si>
  <si>
    <t>しまい</t>
  </si>
  <si>
    <t>検討</t>
  </si>
  <si>
    <t>変化</t>
  </si>
  <si>
    <t>連載</t>
  </si>
  <si>
    <t>天皇</t>
  </si>
  <si>
    <t>料理</t>
  </si>
  <si>
    <t>飛行</t>
  </si>
  <si>
    <t>日本人</t>
  </si>
  <si>
    <t>地震</t>
  </si>
  <si>
    <t>案</t>
  </si>
  <si>
    <t>通算</t>
  </si>
  <si>
    <t>良</t>
  </si>
  <si>
    <t>ラグビー</t>
  </si>
  <si>
    <t>末</t>
  </si>
  <si>
    <t>著</t>
  </si>
  <si>
    <t>ロンドン</t>
  </si>
  <si>
    <t>和</t>
  </si>
  <si>
    <t>職業</t>
  </si>
  <si>
    <t>用語</t>
  </si>
  <si>
    <t>立</t>
  </si>
  <si>
    <t>除い</t>
  </si>
  <si>
    <t>歴</t>
  </si>
  <si>
    <t>欄</t>
  </si>
  <si>
    <t>名義</t>
  </si>
  <si>
    <t>インド</t>
  </si>
  <si>
    <t>クラス</t>
  </si>
  <si>
    <t>李</t>
  </si>
  <si>
    <t>性格</t>
  </si>
  <si>
    <t>規模</t>
  </si>
  <si>
    <t>全く</t>
  </si>
  <si>
    <t>ツアー</t>
  </si>
  <si>
    <t>スケート</t>
  </si>
  <si>
    <t>例えば</t>
  </si>
  <si>
    <t>教員</t>
  </si>
  <si>
    <t>致し</t>
  </si>
  <si>
    <t>め</t>
  </si>
  <si>
    <t>徳島</t>
  </si>
  <si>
    <t>店舗</t>
  </si>
  <si>
    <t>坂</t>
  </si>
  <si>
    <t>商業</t>
  </si>
  <si>
    <t>記入</t>
  </si>
  <si>
    <t>新設</t>
  </si>
  <si>
    <t>政策</t>
  </si>
  <si>
    <t>大分</t>
  </si>
  <si>
    <t>介</t>
  </si>
  <si>
    <t>画</t>
  </si>
  <si>
    <t>宗教</t>
  </si>
  <si>
    <t>現状</t>
  </si>
  <si>
    <t>根拠</t>
  </si>
  <si>
    <t>秋</t>
  </si>
  <si>
    <t>示し</t>
  </si>
  <si>
    <t>ライセンス</t>
  </si>
  <si>
    <t>平均</t>
  </si>
  <si>
    <t>メーカー</t>
  </si>
  <si>
    <t>宮</t>
  </si>
  <si>
    <t>桜</t>
  </si>
  <si>
    <t>度度</t>
  </si>
  <si>
    <t>空間</t>
  </si>
  <si>
    <t>井上</t>
  </si>
  <si>
    <t>パリ</t>
  </si>
  <si>
    <t>旅</t>
  </si>
  <si>
    <t>清水</t>
  </si>
  <si>
    <t>半</t>
  </si>
  <si>
    <t>人員</t>
  </si>
  <si>
    <t>障害</t>
  </si>
  <si>
    <t>示す</t>
  </si>
  <si>
    <t>使い</t>
  </si>
  <si>
    <t>方向</t>
  </si>
  <si>
    <t>一度</t>
  </si>
  <si>
    <t>コース</t>
  </si>
  <si>
    <t>名誉</t>
  </si>
  <si>
    <t>そのまま</t>
  </si>
  <si>
    <t>宮城</t>
  </si>
  <si>
    <t>装備</t>
  </si>
  <si>
    <t>適切</t>
  </si>
  <si>
    <t>週刊</t>
  </si>
  <si>
    <t>令和</t>
  </si>
  <si>
    <t>輸送</t>
  </si>
  <si>
    <t>タイ</t>
  </si>
  <si>
    <t>魔</t>
  </si>
  <si>
    <t>移行</t>
  </si>
  <si>
    <t>ワールドカップ</t>
  </si>
  <si>
    <t>逆</t>
  </si>
  <si>
    <t>とか</t>
  </si>
  <si>
    <t>強い</t>
  </si>
  <si>
    <t>ろ</t>
  </si>
  <si>
    <t>乗車</t>
  </si>
  <si>
    <t>初版</t>
  </si>
  <si>
    <t>支持</t>
  </si>
  <si>
    <t>書き換え</t>
  </si>
  <si>
    <t>航空機</t>
  </si>
  <si>
    <t>もう</t>
  </si>
  <si>
    <t>息子</t>
  </si>
  <si>
    <t>製品</t>
  </si>
  <si>
    <t>従来</t>
  </si>
  <si>
    <t>入れ</t>
  </si>
  <si>
    <t>カナダ</t>
  </si>
  <si>
    <t>出来</t>
  </si>
  <si>
    <t>領</t>
  </si>
  <si>
    <t>’</t>
  </si>
  <si>
    <t>メートル</t>
  </si>
  <si>
    <t>ログ</t>
  </si>
  <si>
    <t>文書</t>
  </si>
  <si>
    <t>以来</t>
  </si>
  <si>
    <t>ツール</t>
  </si>
  <si>
    <t>宮崎</t>
  </si>
  <si>
    <t>王座</t>
  </si>
  <si>
    <t>おき</t>
  </si>
  <si>
    <t>ビデオ</t>
  </si>
  <si>
    <t>バレーボール</t>
  </si>
  <si>
    <t>状</t>
  </si>
  <si>
    <t>タイプ</t>
  </si>
  <si>
    <t>症</t>
  </si>
  <si>
    <t>主題歌</t>
  </si>
  <si>
    <t>違い</t>
  </si>
  <si>
    <t>まだ</t>
  </si>
  <si>
    <t>延長</t>
  </si>
  <si>
    <t>一環</t>
  </si>
  <si>
    <t>区分</t>
  </si>
  <si>
    <t>仁</t>
  </si>
  <si>
    <t>足</t>
  </si>
  <si>
    <t>軌道</t>
  </si>
  <si>
    <t>単位</t>
  </si>
  <si>
    <t>防衛</t>
  </si>
  <si>
    <t>トップ</t>
  </si>
  <si>
    <t>開設</t>
  </si>
  <si>
    <t>魔法</t>
  </si>
  <si>
    <t>得る</t>
  </si>
  <si>
    <t>命</t>
  </si>
  <si>
    <t>福井</t>
  </si>
  <si>
    <t>殺人</t>
  </si>
  <si>
    <t>夫</t>
  </si>
  <si>
    <t>司令</t>
  </si>
  <si>
    <t>青森</t>
  </si>
  <si>
    <t>投手</t>
  </si>
  <si>
    <t>僕</t>
  </si>
  <si>
    <t>タグ</t>
  </si>
  <si>
    <t>実行</t>
  </si>
  <si>
    <t>直接</t>
  </si>
  <si>
    <t>レギュラー</t>
  </si>
  <si>
    <t>商品</t>
  </si>
  <si>
    <t>継承</t>
  </si>
  <si>
    <t>紀元前</t>
  </si>
  <si>
    <t>歴代</t>
  </si>
  <si>
    <t>お笑い</t>
  </si>
  <si>
    <t>申し訳</t>
  </si>
  <si>
    <t>新宿</t>
  </si>
  <si>
    <t>安</t>
  </si>
  <si>
    <t>園</t>
  </si>
  <si>
    <t>近代</t>
  </si>
  <si>
    <t>フリー</t>
  </si>
  <si>
    <t>途中</t>
  </si>
  <si>
    <t>どこ</t>
  </si>
  <si>
    <t>東日本</t>
  </si>
  <si>
    <t>選</t>
  </si>
  <si>
    <t>インターネット</t>
  </si>
  <si>
    <t>拡大</t>
  </si>
  <si>
    <t>チャート</t>
  </si>
  <si>
    <t>東京大学</t>
  </si>
  <si>
    <t>精神</t>
  </si>
  <si>
    <t>移転</t>
  </si>
  <si>
    <t>戦士</t>
  </si>
  <si>
    <t>谷</t>
  </si>
  <si>
    <t>あまり</t>
  </si>
  <si>
    <t>対戦</t>
  </si>
  <si>
    <t>幅</t>
  </si>
  <si>
    <t>オーストラリア</t>
  </si>
  <si>
    <t>諸</t>
  </si>
  <si>
    <t>ジャパン</t>
  </si>
  <si>
    <t>感染</t>
  </si>
  <si>
    <t>なか</t>
  </si>
  <si>
    <t>機械</t>
  </si>
  <si>
    <t>出生</t>
  </si>
  <si>
    <t>絵</t>
  </si>
  <si>
    <t>発</t>
  </si>
  <si>
    <t>古代</t>
  </si>
  <si>
    <t>こそ</t>
  </si>
  <si>
    <t>ポイント</t>
  </si>
  <si>
    <t>ネットワーク</t>
  </si>
  <si>
    <t>兼</t>
  </si>
  <si>
    <t>機動</t>
  </si>
  <si>
    <t>山形</t>
  </si>
  <si>
    <t>化学</t>
  </si>
  <si>
    <t>イングランド</t>
  </si>
  <si>
    <t>被害</t>
  </si>
  <si>
    <t>地下鉄</t>
  </si>
  <si>
    <t>東北</t>
  </si>
  <si>
    <t>区域</t>
  </si>
  <si>
    <t>海外</t>
  </si>
  <si>
    <t>永</t>
  </si>
  <si>
    <t>朝日新聞</t>
  </si>
  <si>
    <t>あと</t>
  </si>
  <si>
    <t>特記</t>
  </si>
  <si>
    <t>いくつ</t>
  </si>
  <si>
    <t>差</t>
  </si>
  <si>
    <t>人々</t>
  </si>
  <si>
    <t>責任</t>
  </si>
  <si>
    <t>彼ら</t>
  </si>
  <si>
    <t>公立</t>
  </si>
  <si>
    <t>美術館</t>
  </si>
  <si>
    <t>すでに</t>
  </si>
  <si>
    <t>付き</t>
  </si>
  <si>
    <t>バスケットボール</t>
  </si>
  <si>
    <t>南部</t>
  </si>
  <si>
    <t>さらなる</t>
  </si>
  <si>
    <t>所有</t>
  </si>
  <si>
    <t>ぬ</t>
  </si>
  <si>
    <t>速度</t>
  </si>
  <si>
    <t>陽</t>
  </si>
  <si>
    <t>インタビュー</t>
  </si>
  <si>
    <t>規定</t>
  </si>
  <si>
    <t>操作</t>
  </si>
  <si>
    <t>付近</t>
  </si>
  <si>
    <t>ロボット</t>
  </si>
  <si>
    <t>民</t>
  </si>
  <si>
    <t>条約</t>
  </si>
  <si>
    <t>志</t>
  </si>
  <si>
    <t>復活</t>
  </si>
  <si>
    <t>藤原</t>
  </si>
  <si>
    <t>合わせ</t>
  </si>
  <si>
    <t>農業</t>
  </si>
  <si>
    <t>欧州</t>
  </si>
  <si>
    <t>駆逐</t>
  </si>
  <si>
    <t>っ</t>
  </si>
  <si>
    <t>発電</t>
  </si>
  <si>
    <t>顔</t>
  </si>
  <si>
    <t>軍事</t>
  </si>
  <si>
    <t>提示</t>
  </si>
  <si>
    <t>支配</t>
  </si>
  <si>
    <t>特殊</t>
  </si>
  <si>
    <t>インターチェンジ</t>
  </si>
  <si>
    <t>既に</t>
  </si>
  <si>
    <t>やすく</t>
  </si>
  <si>
    <t>川崎</t>
  </si>
  <si>
    <t>引用</t>
  </si>
  <si>
    <t>サブ</t>
  </si>
  <si>
    <t>基地</t>
  </si>
  <si>
    <t>ドル</t>
  </si>
  <si>
    <t>考える</t>
  </si>
  <si>
    <t>同じく</t>
  </si>
  <si>
    <t>兄弟</t>
  </si>
  <si>
    <t>宣言</t>
  </si>
  <si>
    <t>事務</t>
  </si>
  <si>
    <t>ひとつ</t>
  </si>
  <si>
    <t>施行</t>
  </si>
  <si>
    <t>泉</t>
  </si>
  <si>
    <t>社名</t>
  </si>
  <si>
    <t>アクセス</t>
  </si>
  <si>
    <t>だろ</t>
  </si>
  <si>
    <t>オランダ</t>
  </si>
  <si>
    <t>首相</t>
  </si>
  <si>
    <t>貴族</t>
  </si>
  <si>
    <t>未来</t>
  </si>
  <si>
    <t>竜</t>
  </si>
  <si>
    <t>栃木</t>
  </si>
  <si>
    <t>教</t>
  </si>
  <si>
    <t>フィギュア</t>
  </si>
  <si>
    <t>東映</t>
  </si>
  <si>
    <t>スタブ</t>
  </si>
  <si>
    <t>ユニット</t>
  </si>
  <si>
    <t>動画</t>
  </si>
  <si>
    <t>破壊</t>
  </si>
  <si>
    <t>市長</t>
  </si>
  <si>
    <t>華</t>
  </si>
  <si>
    <t>手動</t>
  </si>
  <si>
    <t>継続</t>
  </si>
  <si>
    <t>土曜</t>
  </si>
  <si>
    <t>タレント</t>
  </si>
  <si>
    <t>接続</t>
  </si>
  <si>
    <t>テレビ東京</t>
  </si>
  <si>
    <t>湖</t>
  </si>
  <si>
    <t>同意</t>
  </si>
  <si>
    <t>創立</t>
  </si>
  <si>
    <t>東海</t>
  </si>
  <si>
    <t>選択</t>
  </si>
  <si>
    <t>認定</t>
  </si>
  <si>
    <t>池田</t>
  </si>
  <si>
    <t>むら</t>
  </si>
  <si>
    <t>って</t>
  </si>
  <si>
    <t>総務</t>
  </si>
  <si>
    <t>井戸端</t>
  </si>
  <si>
    <t>多</t>
  </si>
  <si>
    <t>プロフィール</t>
  </si>
  <si>
    <t>解決</t>
  </si>
  <si>
    <t>深夜</t>
  </si>
  <si>
    <t>令</t>
  </si>
  <si>
    <t>革命</t>
  </si>
  <si>
    <t>鉄</t>
  </si>
  <si>
    <t>課程</t>
  </si>
  <si>
    <t>はじめ</t>
  </si>
  <si>
    <t>米国</t>
  </si>
  <si>
    <t>持ち</t>
  </si>
  <si>
    <t>扱い</t>
  </si>
  <si>
    <t>ギター</t>
  </si>
  <si>
    <t>単独</t>
  </si>
  <si>
    <t>ストーリー</t>
  </si>
  <si>
    <t>帝</t>
  </si>
  <si>
    <t>便</t>
  </si>
  <si>
    <t>レベル</t>
  </si>
  <si>
    <t>ナタリー</t>
  </si>
  <si>
    <t>像</t>
  </si>
  <si>
    <t>角</t>
  </si>
  <si>
    <t>物理</t>
  </si>
  <si>
    <t>キャスト</t>
  </si>
  <si>
    <t>ユース</t>
  </si>
  <si>
    <t>剣</t>
  </si>
  <si>
    <t>優</t>
  </si>
  <si>
    <t>原因</t>
  </si>
  <si>
    <t>侵害</t>
  </si>
  <si>
    <t>学部</t>
  </si>
  <si>
    <t>篇</t>
  </si>
  <si>
    <t>柔道</t>
  </si>
  <si>
    <t>かい</t>
  </si>
  <si>
    <t>唯一</t>
  </si>
  <si>
    <t>守</t>
  </si>
  <si>
    <t>旗</t>
  </si>
  <si>
    <t>発足</t>
  </si>
  <si>
    <t>初回</t>
  </si>
  <si>
    <t>紙</t>
  </si>
  <si>
    <t>標準</t>
  </si>
  <si>
    <t>翌</t>
  </si>
  <si>
    <t>対策</t>
  </si>
  <si>
    <t>果たし</t>
  </si>
  <si>
    <t>十分</t>
  </si>
  <si>
    <t>民主党</t>
  </si>
  <si>
    <t>職</t>
  </si>
  <si>
    <t>作る</t>
  </si>
  <si>
    <t>誠</t>
  </si>
  <si>
    <t>住宅</t>
  </si>
  <si>
    <t>部屋</t>
  </si>
  <si>
    <t>形態</t>
  </si>
  <si>
    <t>タイム</t>
  </si>
  <si>
    <t>ほ</t>
  </si>
  <si>
    <t>くん</t>
  </si>
  <si>
    <t>刊行</t>
  </si>
  <si>
    <t>以後</t>
  </si>
  <si>
    <t>略称</t>
  </si>
  <si>
    <t>つつ</t>
  </si>
  <si>
    <t>渋谷</t>
  </si>
  <si>
    <t>雪</t>
  </si>
  <si>
    <t>実験</t>
  </si>
  <si>
    <t>岩手</t>
  </si>
  <si>
    <t>銀</t>
  </si>
  <si>
    <t>成</t>
  </si>
  <si>
    <t>停止</t>
  </si>
  <si>
    <t>●</t>
  </si>
  <si>
    <t>大字</t>
  </si>
  <si>
    <t>探偵</t>
  </si>
  <si>
    <t>仕様</t>
  </si>
  <si>
    <t>親</t>
  </si>
  <si>
    <t>制定</t>
  </si>
  <si>
    <t>受ける</t>
  </si>
  <si>
    <t>直</t>
  </si>
  <si>
    <t>せい</t>
  </si>
  <si>
    <t>改造</t>
  </si>
  <si>
    <t>角川</t>
  </si>
  <si>
    <t>全集</t>
  </si>
  <si>
    <t>推進</t>
  </si>
  <si>
    <t>健</t>
  </si>
  <si>
    <t>旧暦</t>
  </si>
  <si>
    <t>戦隊</t>
  </si>
  <si>
    <t>やっ</t>
  </si>
  <si>
    <t>捜査</t>
  </si>
  <si>
    <t>加入</t>
  </si>
  <si>
    <t>地上</t>
  </si>
  <si>
    <t>関西</t>
  </si>
  <si>
    <t>ブランド</t>
  </si>
  <si>
    <t>いち</t>
  </si>
  <si>
    <t>頂き</t>
  </si>
  <si>
    <t>理論</t>
  </si>
  <si>
    <t>新人</t>
  </si>
  <si>
    <t>後半</t>
  </si>
  <si>
    <t>作ら</t>
  </si>
  <si>
    <t>大賞</t>
  </si>
  <si>
    <t>阪神</t>
  </si>
  <si>
    <t>残念</t>
  </si>
  <si>
    <t>純</t>
  </si>
  <si>
    <t>艦隊</t>
  </si>
  <si>
    <t>先生</t>
  </si>
  <si>
    <t>経由</t>
  </si>
  <si>
    <t>田</t>
  </si>
  <si>
    <t>交差点</t>
  </si>
  <si>
    <t>鬼</t>
  </si>
  <si>
    <t>近い</t>
  </si>
  <si>
    <t>波</t>
  </si>
  <si>
    <t>かなり</t>
  </si>
  <si>
    <t>書房</t>
  </si>
  <si>
    <t>どちら</t>
  </si>
  <si>
    <t>トン</t>
  </si>
  <si>
    <t>前後</t>
  </si>
  <si>
    <t>イメージ</t>
  </si>
  <si>
    <t>古</t>
  </si>
  <si>
    <t>有</t>
  </si>
  <si>
    <t>通称</t>
  </si>
  <si>
    <t>しん</t>
  </si>
  <si>
    <t>信</t>
  </si>
  <si>
    <t>コミック</t>
  </si>
  <si>
    <t>特</t>
  </si>
  <si>
    <t>共</t>
  </si>
  <si>
    <t>ジュニア</t>
  </si>
  <si>
    <t>審議</t>
  </si>
  <si>
    <t>当選</t>
  </si>
  <si>
    <t>エリア</t>
  </si>
  <si>
    <t>具体</t>
  </si>
  <si>
    <t>交流</t>
  </si>
  <si>
    <t>進出</t>
  </si>
  <si>
    <t>近く</t>
  </si>
  <si>
    <t>古墳</t>
  </si>
  <si>
    <t>大型</t>
  </si>
  <si>
    <t>いけ</t>
  </si>
  <si>
    <t>解釈</t>
  </si>
  <si>
    <t>会場</t>
  </si>
  <si>
    <t>弟</t>
  </si>
  <si>
    <t>それら</t>
  </si>
  <si>
    <t>裏</t>
  </si>
  <si>
    <t>生年</t>
  </si>
  <si>
    <t>魚</t>
  </si>
  <si>
    <t>太陽</t>
  </si>
  <si>
    <t>遺産</t>
  </si>
  <si>
    <t>京</t>
  </si>
  <si>
    <t>隆</t>
  </si>
  <si>
    <t>気に入ら</t>
  </si>
  <si>
    <t>ライン</t>
  </si>
  <si>
    <t>戦後</t>
  </si>
  <si>
    <t>小惑星</t>
  </si>
  <si>
    <t>セット</t>
  </si>
  <si>
    <t>よれ</t>
  </si>
  <si>
    <t>戦国</t>
  </si>
  <si>
    <t>残し</t>
  </si>
  <si>
    <t>犬</t>
  </si>
  <si>
    <t>ヒット</t>
  </si>
  <si>
    <t>つき</t>
  </si>
  <si>
    <t>下記</t>
  </si>
  <si>
    <t>入る</t>
  </si>
  <si>
    <t>竹</t>
  </si>
  <si>
    <t>け</t>
  </si>
  <si>
    <t>身</t>
  </si>
  <si>
    <t>編入</t>
  </si>
  <si>
    <t>横</t>
  </si>
  <si>
    <t>金融</t>
  </si>
  <si>
    <t>客</t>
  </si>
  <si>
    <t>制御</t>
  </si>
  <si>
    <t>細胞</t>
  </si>
  <si>
    <t>シティ</t>
  </si>
  <si>
    <t>ピアノ</t>
  </si>
  <si>
    <t>皇帝</t>
  </si>
  <si>
    <t>木村</t>
  </si>
  <si>
    <t>似</t>
  </si>
  <si>
    <t>北京</t>
  </si>
  <si>
    <t>市内</t>
  </si>
  <si>
    <t>録</t>
  </si>
  <si>
    <t>父親</t>
  </si>
  <si>
    <t>とう</t>
  </si>
  <si>
    <t>長官</t>
  </si>
  <si>
    <t>資格</t>
  </si>
  <si>
    <t>権限</t>
  </si>
  <si>
    <t>相当</t>
  </si>
  <si>
    <t>スタート</t>
  </si>
  <si>
    <t>中止</t>
  </si>
  <si>
    <t>レ</t>
  </si>
  <si>
    <t>週</t>
  </si>
  <si>
    <t>隣接</t>
  </si>
  <si>
    <t>エンディング</t>
  </si>
  <si>
    <t>ランキング</t>
  </si>
  <si>
    <t>認識</t>
  </si>
  <si>
    <t>言及</t>
  </si>
  <si>
    <t>周</t>
  </si>
  <si>
    <t>利益</t>
  </si>
  <si>
    <t>はず</t>
  </si>
  <si>
    <t>兄</t>
  </si>
  <si>
    <t>署</t>
  </si>
  <si>
    <t>本来</t>
  </si>
  <si>
    <t>緊急</t>
  </si>
  <si>
    <t>たく</t>
  </si>
  <si>
    <t>成長</t>
  </si>
  <si>
    <t>感</t>
  </si>
  <si>
    <t>集団</t>
  </si>
  <si>
    <t>言え</t>
  </si>
  <si>
    <t>金曜</t>
  </si>
  <si>
    <t>配置</t>
  </si>
  <si>
    <t>将軍</t>
  </si>
  <si>
    <t>義</t>
  </si>
  <si>
    <t>強化</t>
  </si>
  <si>
    <t>流れ</t>
  </si>
  <si>
    <t>挑戦</t>
  </si>
  <si>
    <t>本店</t>
  </si>
  <si>
    <t>カラー</t>
  </si>
  <si>
    <t>電</t>
  </si>
  <si>
    <t>まとめ</t>
  </si>
  <si>
    <t>ウイルス</t>
  </si>
  <si>
    <t>配偶</t>
  </si>
  <si>
    <t>実業</t>
  </si>
  <si>
    <t>背景</t>
  </si>
  <si>
    <t>ブラジル</t>
  </si>
  <si>
    <t>有名</t>
  </si>
  <si>
    <t>許可</t>
  </si>
  <si>
    <t>なぜ</t>
  </si>
  <si>
    <t>進行</t>
  </si>
  <si>
    <t>転載</t>
  </si>
  <si>
    <t>通過</t>
  </si>
  <si>
    <t>いえ</t>
  </si>
  <si>
    <t>アーティスト</t>
  </si>
  <si>
    <t>適用</t>
  </si>
  <si>
    <t>かん</t>
  </si>
  <si>
    <t>減らす</t>
  </si>
  <si>
    <t>和歌山</t>
  </si>
  <si>
    <t>哲学</t>
  </si>
  <si>
    <t>武器</t>
  </si>
  <si>
    <t>段階</t>
  </si>
  <si>
    <t>衝突</t>
  </si>
  <si>
    <t>出す</t>
  </si>
  <si>
    <t>制限</t>
  </si>
  <si>
    <t>続い</t>
  </si>
  <si>
    <t>描か</t>
  </si>
  <si>
    <t>アフリカ</t>
  </si>
  <si>
    <t>三重</t>
  </si>
  <si>
    <t>鳥</t>
  </si>
  <si>
    <t>貨物</t>
  </si>
  <si>
    <t>達成</t>
  </si>
  <si>
    <t>関</t>
  </si>
  <si>
    <t>死没</t>
  </si>
  <si>
    <t>樹</t>
  </si>
  <si>
    <t>政権</t>
  </si>
  <si>
    <t>分離</t>
  </si>
  <si>
    <t>＞</t>
  </si>
  <si>
    <t>ホテル</t>
  </si>
  <si>
    <t>在</t>
  </si>
  <si>
    <t>知っ</t>
  </si>
  <si>
    <t>子会社</t>
  </si>
  <si>
    <t>翼</t>
  </si>
  <si>
    <t>医学</t>
  </si>
  <si>
    <t>区画</t>
  </si>
  <si>
    <t>部長</t>
  </si>
  <si>
    <t>香港</t>
  </si>
  <si>
    <t>共通</t>
  </si>
  <si>
    <t>犯罪</t>
  </si>
  <si>
    <t>バージョン</t>
  </si>
  <si>
    <t>申し</t>
  </si>
  <si>
    <t>違反</t>
  </si>
  <si>
    <t>解散</t>
  </si>
  <si>
    <t>首都</t>
  </si>
  <si>
    <t>起点</t>
  </si>
  <si>
    <t>史上</t>
  </si>
  <si>
    <t>亭</t>
  </si>
  <si>
    <t>芸能</t>
  </si>
  <si>
    <t>球団</t>
  </si>
  <si>
    <t>ドラフト</t>
  </si>
  <si>
    <t>論文</t>
  </si>
  <si>
    <t>オンライン</t>
  </si>
  <si>
    <t>猫</t>
  </si>
  <si>
    <t>設け</t>
  </si>
  <si>
    <t>よし</t>
  </si>
  <si>
    <t>決め</t>
  </si>
  <si>
    <t>最</t>
  </si>
  <si>
    <t>工学</t>
  </si>
  <si>
    <t>助</t>
  </si>
  <si>
    <t>拠点</t>
  </si>
  <si>
    <t>少し</t>
  </si>
  <si>
    <t>伯</t>
  </si>
  <si>
    <t>佐賀</t>
  </si>
  <si>
    <t>康</t>
  </si>
  <si>
    <t>展示</t>
  </si>
  <si>
    <t>判定</t>
  </si>
  <si>
    <t>分かり</t>
  </si>
  <si>
    <t>鳥取</t>
  </si>
  <si>
    <t>コンビ</t>
  </si>
  <si>
    <t>のに</t>
  </si>
  <si>
    <t>支店</t>
  </si>
  <si>
    <t>愛媛</t>
  </si>
  <si>
    <t>ホームページ</t>
  </si>
  <si>
    <t>来歴</t>
  </si>
  <si>
    <t>県道</t>
  </si>
  <si>
    <t>政党</t>
  </si>
  <si>
    <t>住民</t>
  </si>
  <si>
    <t>玉</t>
  </si>
  <si>
    <t>終わり</t>
  </si>
  <si>
    <t>々</t>
  </si>
  <si>
    <t>土地</t>
  </si>
  <si>
    <t>平和</t>
  </si>
  <si>
    <t>反応</t>
  </si>
  <si>
    <t>豊</t>
  </si>
  <si>
    <t>治</t>
  </si>
  <si>
    <t>くれ</t>
  </si>
  <si>
    <t>スタジアム</t>
  </si>
  <si>
    <t>地元</t>
  </si>
  <si>
    <t>ばかり</t>
  </si>
  <si>
    <t>佐々木</t>
  </si>
  <si>
    <t>エネルギー</t>
  </si>
  <si>
    <t>整理</t>
  </si>
  <si>
    <t>主催</t>
  </si>
  <si>
    <t>本文</t>
  </si>
  <si>
    <t>日曜</t>
  </si>
  <si>
    <t>創設</t>
  </si>
  <si>
    <t>東宝</t>
  </si>
  <si>
    <t>氏名</t>
  </si>
  <si>
    <t>ロゴ</t>
  </si>
  <si>
    <t>ヶ月</t>
  </si>
  <si>
    <t>直後</t>
  </si>
  <si>
    <t>國</t>
  </si>
  <si>
    <t>費</t>
  </si>
  <si>
    <t>広域</t>
  </si>
  <si>
    <t>出力</t>
  </si>
  <si>
    <t>輪</t>
  </si>
  <si>
    <t>要約</t>
  </si>
  <si>
    <t>コロナ</t>
  </si>
  <si>
    <t>会員</t>
  </si>
  <si>
    <t>否定</t>
  </si>
  <si>
    <t>超える</t>
  </si>
  <si>
    <t>切れ</t>
  </si>
  <si>
    <t>衛星</t>
  </si>
  <si>
    <t>球</t>
  </si>
  <si>
    <t>広く</t>
  </si>
  <si>
    <t>憲法</t>
  </si>
  <si>
    <t>自衛隊</t>
  </si>
  <si>
    <t>保険</t>
  </si>
  <si>
    <t>冬</t>
  </si>
  <si>
    <t>やすい</t>
  </si>
  <si>
    <t>話題</t>
  </si>
  <si>
    <t>入学</t>
  </si>
  <si>
    <t>強く</t>
  </si>
  <si>
    <t>ブルー</t>
  </si>
  <si>
    <t>蔵</t>
  </si>
  <si>
    <t>比較</t>
  </si>
  <si>
    <t>人名</t>
  </si>
  <si>
    <t>比</t>
  </si>
  <si>
    <t>知識</t>
  </si>
  <si>
    <t>香川</t>
  </si>
  <si>
    <t>明確</t>
  </si>
  <si>
    <t>ポーランド</t>
  </si>
  <si>
    <t>建物</t>
  </si>
  <si>
    <t>自転車</t>
  </si>
  <si>
    <t>いわ</t>
  </si>
  <si>
    <t>合計</t>
  </si>
  <si>
    <t>松</t>
  </si>
  <si>
    <t>残っ</t>
  </si>
  <si>
    <t>視聴</t>
  </si>
  <si>
    <t>男女</t>
  </si>
  <si>
    <t>購入</t>
  </si>
  <si>
    <t>潜水</t>
  </si>
  <si>
    <t>今日</t>
  </si>
  <si>
    <t>政</t>
  </si>
  <si>
    <t>銃</t>
  </si>
  <si>
    <t>内部</t>
  </si>
  <si>
    <t>生涯</t>
  </si>
  <si>
    <t>思想</t>
  </si>
  <si>
    <t>取引</t>
  </si>
  <si>
    <t>体育</t>
  </si>
  <si>
    <t>河川</t>
  </si>
  <si>
    <t>民主</t>
  </si>
  <si>
    <t>夏季</t>
  </si>
  <si>
    <t>弘</t>
  </si>
  <si>
    <t>群馬</t>
  </si>
  <si>
    <t>イン</t>
  </si>
  <si>
    <t>チェック</t>
  </si>
  <si>
    <t>わかり</t>
  </si>
  <si>
    <t>機器</t>
  </si>
  <si>
    <t>資本</t>
  </si>
  <si>
    <t>高知</t>
  </si>
  <si>
    <t>廃</t>
  </si>
  <si>
    <t>北部</t>
  </si>
  <si>
    <t>前身</t>
  </si>
  <si>
    <t>対話</t>
  </si>
  <si>
    <t>数学</t>
  </si>
  <si>
    <t>あの</t>
  </si>
  <si>
    <t>新型</t>
  </si>
  <si>
    <t>オーストリア</t>
  </si>
  <si>
    <t>山梨</t>
  </si>
  <si>
    <t>立場</t>
  </si>
  <si>
    <t>緑</t>
  </si>
  <si>
    <t>全米</t>
  </si>
  <si>
    <t>最近</t>
  </si>
  <si>
    <t>指示</t>
  </si>
  <si>
    <t>敗退</t>
  </si>
  <si>
    <t>最優秀</t>
  </si>
  <si>
    <t>一番</t>
  </si>
  <si>
    <t>大和</t>
  </si>
  <si>
    <t>妹</t>
  </si>
  <si>
    <t>国土</t>
  </si>
  <si>
    <t>審査</t>
  </si>
  <si>
    <t>野</t>
  </si>
  <si>
    <t>忠</t>
  </si>
  <si>
    <t>レーベル</t>
  </si>
  <si>
    <t>町立</t>
  </si>
  <si>
    <t>ライト</t>
  </si>
  <si>
    <t>カバー</t>
  </si>
  <si>
    <t>郷</t>
  </si>
  <si>
    <t>記憶</t>
  </si>
  <si>
    <t>江</t>
  </si>
  <si>
    <t>暦</t>
  </si>
  <si>
    <t>維持</t>
  </si>
  <si>
    <t>派遣</t>
  </si>
  <si>
    <t>除く</t>
  </si>
  <si>
    <t>建</t>
  </si>
  <si>
    <t>会館</t>
  </si>
  <si>
    <t>番地</t>
  </si>
  <si>
    <t>協議</t>
  </si>
  <si>
    <t>幕府</t>
  </si>
  <si>
    <t>仲間</t>
  </si>
  <si>
    <t>著書</t>
  </si>
  <si>
    <t>クラシック</t>
  </si>
  <si>
    <t>姉妹</t>
  </si>
  <si>
    <t>相</t>
  </si>
  <si>
    <t>希望</t>
  </si>
  <si>
    <t>自治</t>
  </si>
  <si>
    <t>分け</t>
  </si>
  <si>
    <t>選ば</t>
  </si>
  <si>
    <t>観</t>
  </si>
  <si>
    <t>要素</t>
  </si>
  <si>
    <t>徳川</t>
  </si>
  <si>
    <t>箇所</t>
  </si>
  <si>
    <t>申し上げ</t>
  </si>
  <si>
    <t>家庭</t>
  </si>
  <si>
    <t>とおり</t>
  </si>
  <si>
    <t>戦艦</t>
  </si>
  <si>
    <t>同盟</t>
  </si>
  <si>
    <t>秘密</t>
  </si>
  <si>
    <t>呼ぶ</t>
  </si>
  <si>
    <t>シーン</t>
  </si>
  <si>
    <t>行き</t>
  </si>
  <si>
    <t>守備</t>
  </si>
  <si>
    <t>没年</t>
  </si>
  <si>
    <t>出来る</t>
  </si>
  <si>
    <t>月刊</t>
  </si>
  <si>
    <t>収入</t>
  </si>
  <si>
    <t>附属</t>
  </si>
  <si>
    <t>最新</t>
  </si>
  <si>
    <t>オブ</t>
  </si>
  <si>
    <t>滋賀</t>
  </si>
  <si>
    <t>吉</t>
  </si>
  <si>
    <t>全員</t>
  </si>
  <si>
    <t>伝統</t>
  </si>
  <si>
    <t>現役</t>
  </si>
  <si>
    <t>すぎ</t>
  </si>
  <si>
    <t>西日本</t>
  </si>
  <si>
    <t>うえ</t>
  </si>
  <si>
    <t>規格</t>
  </si>
  <si>
    <t>司</t>
  </si>
  <si>
    <t>綱</t>
  </si>
  <si>
    <t>戦車</t>
  </si>
  <si>
    <t>広</t>
  </si>
  <si>
    <t>トーク</t>
  </si>
  <si>
    <t>テニス</t>
  </si>
  <si>
    <t>中山</t>
  </si>
  <si>
    <t>遺跡</t>
  </si>
  <si>
    <t>跡</t>
  </si>
  <si>
    <t>体制</t>
  </si>
  <si>
    <t>食</t>
  </si>
  <si>
    <t>失敗</t>
  </si>
  <si>
    <t>健康</t>
  </si>
  <si>
    <t>キー</t>
  </si>
  <si>
    <t>けど</t>
  </si>
  <si>
    <t>教え</t>
  </si>
  <si>
    <t>務める</t>
  </si>
  <si>
    <t>被</t>
  </si>
  <si>
    <t>トラック</t>
  </si>
  <si>
    <t>証明</t>
  </si>
  <si>
    <t>アニメーション</t>
  </si>
  <si>
    <t>獣</t>
  </si>
  <si>
    <t>英国</t>
  </si>
  <si>
    <t>けん</t>
  </si>
  <si>
    <t>共演</t>
  </si>
  <si>
    <t>長い</t>
  </si>
  <si>
    <t>見え</t>
  </si>
  <si>
    <t>カリフォルニア</t>
  </si>
  <si>
    <t>丁</t>
  </si>
  <si>
    <t>兵器</t>
  </si>
  <si>
    <t>そもそも</t>
  </si>
  <si>
    <t>観測</t>
  </si>
  <si>
    <t>騎士</t>
  </si>
  <si>
    <t>寺院</t>
  </si>
  <si>
    <t>プロレス</t>
  </si>
  <si>
    <t>語っ</t>
  </si>
  <si>
    <t>改革</t>
  </si>
  <si>
    <t>ジョージ</t>
  </si>
  <si>
    <t>広告</t>
  </si>
  <si>
    <t>増加</t>
  </si>
  <si>
    <t>師団</t>
  </si>
  <si>
    <t>酸</t>
  </si>
  <si>
    <t>役割</t>
  </si>
  <si>
    <t>是非</t>
  </si>
  <si>
    <t>プログラム</t>
  </si>
  <si>
    <t>分析</t>
  </si>
  <si>
    <t>雲</t>
  </si>
  <si>
    <t>イオン</t>
  </si>
  <si>
    <t>詩</t>
  </si>
  <si>
    <t>モード</t>
  </si>
  <si>
    <t>展</t>
  </si>
  <si>
    <t>ど</t>
  </si>
  <si>
    <t>将</t>
  </si>
  <si>
    <t>河</t>
  </si>
  <si>
    <t>雨</t>
  </si>
  <si>
    <t>階級</t>
  </si>
  <si>
    <t>前作</t>
  </si>
  <si>
    <t>参議院</t>
  </si>
  <si>
    <t>つい</t>
  </si>
  <si>
    <t>朝日</t>
  </si>
  <si>
    <t>修</t>
  </si>
  <si>
    <t>下位</t>
  </si>
  <si>
    <t>友</t>
  </si>
  <si>
    <t>行く</t>
  </si>
  <si>
    <t>代わり</t>
  </si>
  <si>
    <t>レッド</t>
  </si>
  <si>
    <t>公共</t>
  </si>
  <si>
    <t>満</t>
  </si>
  <si>
    <t>音声</t>
  </si>
  <si>
    <t>層</t>
  </si>
  <si>
    <t>ソウル</t>
  </si>
  <si>
    <t>実現</t>
  </si>
  <si>
    <t>監修</t>
  </si>
  <si>
    <t>炎</t>
  </si>
  <si>
    <t>福祉</t>
  </si>
  <si>
    <t>スウェーデン</t>
  </si>
  <si>
    <t>もっ</t>
  </si>
  <si>
    <t>医師</t>
  </si>
  <si>
    <t>３</t>
  </si>
  <si>
    <t>建造</t>
  </si>
  <si>
    <t>徳</t>
  </si>
  <si>
    <t>ボール</t>
  </si>
  <si>
    <t>コレクション</t>
  </si>
  <si>
    <t>離れ</t>
  </si>
  <si>
    <t>恵</t>
  </si>
  <si>
    <t>傾向</t>
  </si>
  <si>
    <t>裁判所</t>
  </si>
  <si>
    <t>参戦</t>
  </si>
  <si>
    <t>薬</t>
  </si>
  <si>
    <t>中学</t>
  </si>
  <si>
    <t>低</t>
  </si>
  <si>
    <t>剛</t>
  </si>
  <si>
    <t>ミサイル</t>
  </si>
  <si>
    <t>中華人民共和国</t>
  </si>
  <si>
    <t>席</t>
  </si>
  <si>
    <t>大陸</t>
  </si>
  <si>
    <t>宝</t>
  </si>
  <si>
    <t>定</t>
  </si>
  <si>
    <t>言い</t>
  </si>
  <si>
    <t>中日</t>
  </si>
  <si>
    <t>母親</t>
  </si>
  <si>
    <t>洋</t>
  </si>
  <si>
    <t>キング</t>
  </si>
  <si>
    <t>竣工</t>
  </si>
  <si>
    <t>０</t>
  </si>
  <si>
    <t>少ない</t>
  </si>
  <si>
    <t>国会</t>
  </si>
  <si>
    <t>定期</t>
  </si>
  <si>
    <t>巨大</t>
  </si>
  <si>
    <t>人生</t>
  </si>
  <si>
    <t>塔</t>
  </si>
  <si>
    <t>学院</t>
  </si>
  <si>
    <t>記者</t>
  </si>
  <si>
    <t>金沢</t>
  </si>
  <si>
    <t>ダンス</t>
  </si>
  <si>
    <t>ボクシング</t>
  </si>
  <si>
    <t>冒頭</t>
  </si>
  <si>
    <t>交換</t>
  </si>
  <si>
    <t>オープニング</t>
  </si>
  <si>
    <t>貴</t>
  </si>
  <si>
    <t>いき</t>
  </si>
  <si>
    <t>上げ</t>
  </si>
  <si>
    <t>定め</t>
  </si>
  <si>
    <t>カー</t>
  </si>
  <si>
    <t>富士</t>
  </si>
  <si>
    <t>危険</t>
  </si>
  <si>
    <t>特急</t>
  </si>
  <si>
    <t>紀</t>
  </si>
  <si>
    <t>鎌倉</t>
  </si>
  <si>
    <t>岡田</t>
  </si>
  <si>
    <t>訓練</t>
  </si>
  <si>
    <t>活用</t>
  </si>
  <si>
    <t>惑星</t>
  </si>
  <si>
    <t>栄</t>
  </si>
  <si>
    <t>冒険</t>
  </si>
  <si>
    <t>伯爵</t>
  </si>
  <si>
    <t>月曜</t>
  </si>
  <si>
    <t>伝え</t>
  </si>
  <si>
    <t>諸島</t>
  </si>
  <si>
    <t>つまり</t>
  </si>
  <si>
    <t>略歴</t>
  </si>
  <si>
    <t>軍人</t>
  </si>
  <si>
    <t>孫</t>
  </si>
  <si>
    <t>山崎</t>
  </si>
  <si>
    <t>いろいろ</t>
  </si>
  <si>
    <t>モンスター</t>
  </si>
  <si>
    <t>反</t>
  </si>
  <si>
    <t>芝</t>
  </si>
  <si>
    <t>治療</t>
  </si>
  <si>
    <t>カメラ</t>
  </si>
  <si>
    <t>謎</t>
  </si>
  <si>
    <t>経緯</t>
  </si>
  <si>
    <t>学術</t>
  </si>
  <si>
    <t>ゴールデン</t>
  </si>
  <si>
    <t>ガス</t>
  </si>
  <si>
    <t>旅行</t>
  </si>
  <si>
    <t>隻</t>
  </si>
  <si>
    <t>ドラゴン</t>
  </si>
  <si>
    <t>スコア</t>
  </si>
  <si>
    <t>公表</t>
  </si>
  <si>
    <t>保</t>
  </si>
  <si>
    <t>日刊</t>
  </si>
  <si>
    <t>要求</t>
  </si>
  <si>
    <t>貢献</t>
  </si>
  <si>
    <t>拒否</t>
  </si>
  <si>
    <t>羽</t>
  </si>
  <si>
    <t>裁判</t>
  </si>
  <si>
    <t>板</t>
  </si>
  <si>
    <t>域</t>
  </si>
  <si>
    <t>中島</t>
  </si>
  <si>
    <t>太田</t>
  </si>
  <si>
    <t>合戦</t>
  </si>
  <si>
    <t>福</t>
  </si>
  <si>
    <t>逮捕</t>
  </si>
  <si>
    <t>一時</t>
  </si>
  <si>
    <t>充実</t>
  </si>
  <si>
    <t>番目</t>
  </si>
  <si>
    <t>中野</t>
  </si>
  <si>
    <t>高く</t>
  </si>
  <si>
    <t>術</t>
  </si>
  <si>
    <t>地下</t>
  </si>
  <si>
    <t>携帯</t>
  </si>
  <si>
    <t>上映</t>
  </si>
  <si>
    <t>よろしけれ</t>
  </si>
  <si>
    <t>勝ち</t>
  </si>
  <si>
    <t>香</t>
  </si>
  <si>
    <t>つもり</t>
  </si>
  <si>
    <t>町村</t>
  </si>
  <si>
    <t>翌年</t>
  </si>
  <si>
    <t>西部</t>
  </si>
  <si>
    <t>核</t>
  </si>
  <si>
    <t>上位</t>
  </si>
  <si>
    <t>領域</t>
  </si>
  <si>
    <t>開通</t>
  </si>
  <si>
    <t>原則</t>
  </si>
  <si>
    <t>青年</t>
  </si>
  <si>
    <t>配給</t>
  </si>
  <si>
    <t>張</t>
  </si>
  <si>
    <t>変わり</t>
  </si>
  <si>
    <t>前田</t>
  </si>
  <si>
    <t>期待</t>
  </si>
  <si>
    <t>雄</t>
  </si>
  <si>
    <t>進</t>
  </si>
  <si>
    <t>トンネル</t>
  </si>
  <si>
    <t>あたり</t>
  </si>
  <si>
    <t>不要</t>
  </si>
  <si>
    <t>世代</t>
  </si>
  <si>
    <t>計算</t>
  </si>
  <si>
    <t>執行</t>
  </si>
  <si>
    <t>久</t>
  </si>
  <si>
    <t>プロダクション</t>
  </si>
  <si>
    <t>警告</t>
  </si>
  <si>
    <t>詳しい</t>
  </si>
  <si>
    <t>表明</t>
  </si>
  <si>
    <t>再開</t>
  </si>
  <si>
    <t>ウクライナ</t>
  </si>
  <si>
    <t>倍</t>
  </si>
  <si>
    <t>仏</t>
  </si>
  <si>
    <t>殺害</t>
  </si>
  <si>
    <t>特集</t>
  </si>
  <si>
    <t>意図</t>
  </si>
  <si>
    <t>様子</t>
  </si>
  <si>
    <t>食品</t>
  </si>
  <si>
    <t>津</t>
  </si>
  <si>
    <t>ボーカル</t>
  </si>
  <si>
    <t>空軍</t>
  </si>
  <si>
    <t>可</t>
  </si>
  <si>
    <t>まち</t>
  </si>
  <si>
    <t>酒</t>
  </si>
  <si>
    <t>後期</t>
  </si>
  <si>
    <t>年鑑</t>
  </si>
  <si>
    <t>画家</t>
  </si>
  <si>
    <t>披露</t>
  </si>
  <si>
    <t>グリーン</t>
  </si>
  <si>
    <t>教師</t>
  </si>
  <si>
    <t>各地</t>
  </si>
  <si>
    <t>橋本</t>
  </si>
  <si>
    <t>★</t>
  </si>
  <si>
    <t>基づい</t>
  </si>
  <si>
    <t>迎え</t>
  </si>
  <si>
    <t>標高</t>
  </si>
  <si>
    <t>原語</t>
  </si>
  <si>
    <t>四国</t>
  </si>
  <si>
    <t>ゴルフ</t>
  </si>
  <si>
    <t>街道</t>
  </si>
  <si>
    <t>弁護士</t>
  </si>
  <si>
    <t>続く</t>
  </si>
  <si>
    <t>集め</t>
  </si>
  <si>
    <t>評論</t>
  </si>
  <si>
    <t>変え</t>
  </si>
  <si>
    <t>医</t>
  </si>
  <si>
    <t>指名</t>
  </si>
  <si>
    <t>振興</t>
  </si>
  <si>
    <t>ミス</t>
  </si>
  <si>
    <t>続ける</t>
  </si>
  <si>
    <t>異議</t>
  </si>
  <si>
    <t>向上</t>
  </si>
  <si>
    <t>単</t>
  </si>
  <si>
    <t>漢</t>
  </si>
  <si>
    <t>昇格</t>
  </si>
  <si>
    <t>《</t>
  </si>
  <si>
    <t>長期</t>
  </si>
  <si>
    <t>意識</t>
  </si>
  <si>
    <t>将棋</t>
  </si>
  <si>
    <t>メキシコ</t>
  </si>
  <si>
    <t>大使</t>
  </si>
  <si>
    <t>ソ連</t>
  </si>
  <si>
    <t>券</t>
  </si>
  <si>
    <t>池</t>
  </si>
  <si>
    <t>怪獣</t>
  </si>
  <si>
    <t>編纂</t>
  </si>
  <si>
    <t>設備</t>
  </si>
  <si>
    <t>神話</t>
  </si>
  <si>
    <t>病</t>
  </si>
  <si>
    <t>魂</t>
  </si>
  <si>
    <t>博</t>
  </si>
  <si>
    <t>ミニ</t>
  </si>
  <si>
    <t>たび</t>
  </si>
  <si>
    <t>きっかけ</t>
  </si>
  <si>
    <t>庁</t>
  </si>
  <si>
    <t>確か</t>
  </si>
  <si>
    <t>短い</t>
  </si>
  <si>
    <t>昌</t>
  </si>
  <si>
    <t>一緒</t>
  </si>
  <si>
    <t>選抜</t>
  </si>
  <si>
    <t>中部</t>
  </si>
  <si>
    <t>天体</t>
  </si>
  <si>
    <t>バック</t>
  </si>
  <si>
    <t>ミュージシャン</t>
  </si>
  <si>
    <t>生命</t>
  </si>
  <si>
    <t>ナンバー</t>
  </si>
  <si>
    <t>重量</t>
  </si>
  <si>
    <t>サポート</t>
  </si>
  <si>
    <t>コピー</t>
  </si>
  <si>
    <t>プレイヤー</t>
  </si>
  <si>
    <t>彩</t>
  </si>
  <si>
    <t>描い</t>
  </si>
  <si>
    <t>同社</t>
  </si>
  <si>
    <t>マイル</t>
  </si>
  <si>
    <t>ほん</t>
  </si>
  <si>
    <t>呼称</t>
  </si>
  <si>
    <t>得票</t>
  </si>
  <si>
    <t>基づく</t>
  </si>
  <si>
    <t>過ぎ</t>
  </si>
  <si>
    <t>罪</t>
  </si>
  <si>
    <t>みんな</t>
  </si>
  <si>
    <t>》</t>
  </si>
  <si>
    <t>少なくとも</t>
  </si>
  <si>
    <t>自由民主党</t>
  </si>
  <si>
    <t>至る</t>
  </si>
  <si>
    <t>絶対</t>
  </si>
  <si>
    <t>使える</t>
  </si>
  <si>
    <t>差し戻し</t>
  </si>
  <si>
    <t>概念</t>
  </si>
  <si>
    <t>か月</t>
  </si>
  <si>
    <t>見せ</t>
  </si>
  <si>
    <t>メジャー</t>
  </si>
  <si>
    <t>使え</t>
  </si>
  <si>
    <t>進め</t>
  </si>
  <si>
    <t>不適切</t>
  </si>
  <si>
    <t>用いる</t>
  </si>
  <si>
    <t>選ぶ</t>
  </si>
  <si>
    <t>ビジネス</t>
  </si>
  <si>
    <t>緯</t>
  </si>
  <si>
    <t>不足</t>
  </si>
  <si>
    <t>司会</t>
  </si>
  <si>
    <t>練習</t>
  </si>
  <si>
    <t>録音</t>
  </si>
  <si>
    <t>姓</t>
  </si>
  <si>
    <t>読売新聞</t>
  </si>
  <si>
    <t>おかけ</t>
  </si>
  <si>
    <t>権利</t>
  </si>
  <si>
    <t>ゆき</t>
  </si>
  <si>
    <t>連隊</t>
  </si>
  <si>
    <t>沖</t>
  </si>
  <si>
    <t>違う</t>
  </si>
  <si>
    <t>対抗</t>
  </si>
  <si>
    <t>学習</t>
  </si>
  <si>
    <t>繰り返し</t>
  </si>
  <si>
    <t>正確</t>
  </si>
  <si>
    <t>読売</t>
  </si>
  <si>
    <t>コンサート</t>
  </si>
  <si>
    <t>臨時</t>
  </si>
  <si>
    <t>ソビエト</t>
  </si>
  <si>
    <t>プロデュース</t>
  </si>
  <si>
    <t>ソフトウェア</t>
  </si>
  <si>
    <t>うた</t>
  </si>
  <si>
    <t>％</t>
  </si>
  <si>
    <t>校舎</t>
  </si>
  <si>
    <t>通知</t>
  </si>
  <si>
    <t>フォード</t>
  </si>
  <si>
    <t>そこで</t>
  </si>
  <si>
    <t>こく</t>
  </si>
  <si>
    <t>俺</t>
  </si>
  <si>
    <t>産</t>
  </si>
  <si>
    <t>大量</t>
  </si>
  <si>
    <t>歩</t>
  </si>
  <si>
    <t>ジャンプ</t>
  </si>
  <si>
    <t>友人</t>
  </si>
  <si>
    <t>ネタ</t>
  </si>
  <si>
    <t>茂</t>
  </si>
  <si>
    <t>再生</t>
  </si>
  <si>
    <t>おお</t>
  </si>
  <si>
    <t>消滅</t>
  </si>
  <si>
    <t>延</t>
  </si>
  <si>
    <t>機体</t>
  </si>
  <si>
    <t>ユダヤ</t>
  </si>
  <si>
    <t>アイルランド</t>
  </si>
  <si>
    <t>智</t>
  </si>
  <si>
    <t>国勢調査</t>
  </si>
  <si>
    <t>心理</t>
  </si>
  <si>
    <t>書店</t>
  </si>
  <si>
    <t>命令</t>
  </si>
  <si>
    <t>青木</t>
  </si>
  <si>
    <t>こうした</t>
  </si>
  <si>
    <t>連</t>
  </si>
  <si>
    <t>太平洋</t>
  </si>
  <si>
    <t>在籍</t>
  </si>
  <si>
    <t>アクション</t>
  </si>
  <si>
    <t>台風</t>
  </si>
  <si>
    <t>株式</t>
  </si>
  <si>
    <t>日記</t>
  </si>
  <si>
    <t>首</t>
  </si>
  <si>
    <t>広報</t>
  </si>
  <si>
    <t>慶</t>
  </si>
  <si>
    <t>推薦</t>
  </si>
  <si>
    <t>ローカル</t>
  </si>
  <si>
    <t>王子</t>
  </si>
  <si>
    <t>岡崎</t>
  </si>
  <si>
    <t>人民</t>
  </si>
  <si>
    <t>一致</t>
  </si>
  <si>
    <t>敗れ</t>
  </si>
  <si>
    <t>専攻</t>
  </si>
  <si>
    <t>影</t>
  </si>
  <si>
    <t>芸人</t>
  </si>
  <si>
    <t>度目</t>
  </si>
  <si>
    <t>バトル</t>
  </si>
  <si>
    <t>有効</t>
  </si>
  <si>
    <t>村上</t>
  </si>
  <si>
    <t>海上</t>
  </si>
  <si>
    <t>見解</t>
  </si>
  <si>
    <t>軸</t>
  </si>
  <si>
    <t>仕組み</t>
  </si>
  <si>
    <t>晴</t>
  </si>
  <si>
    <t>困難</t>
  </si>
  <si>
    <t>回転</t>
  </si>
  <si>
    <t>伴う</t>
  </si>
  <si>
    <t>実績</t>
  </si>
  <si>
    <t>データベース</t>
  </si>
  <si>
    <t>視</t>
  </si>
  <si>
    <t>同時</t>
  </si>
  <si>
    <t>勢力</t>
  </si>
  <si>
    <t>ブラック</t>
  </si>
  <si>
    <t>天使</t>
  </si>
  <si>
    <t>上野</t>
  </si>
  <si>
    <t>事情</t>
  </si>
  <si>
    <t>趣味</t>
  </si>
  <si>
    <t>同日</t>
  </si>
  <si>
    <t>ショー</t>
  </si>
  <si>
    <t>スキー</t>
  </si>
  <si>
    <t>あい</t>
  </si>
  <si>
    <t>休止</t>
  </si>
  <si>
    <t>近鉄</t>
  </si>
  <si>
    <t>翔</t>
  </si>
  <si>
    <t>難しい</t>
  </si>
  <si>
    <t>タウン</t>
  </si>
  <si>
    <t>指す</t>
  </si>
  <si>
    <t>人事</t>
  </si>
  <si>
    <t>身体</t>
  </si>
  <si>
    <t>感謝</t>
  </si>
  <si>
    <t>民間</t>
  </si>
  <si>
    <t>現れ</t>
  </si>
  <si>
    <t>管轄</t>
  </si>
  <si>
    <t>上海</t>
  </si>
  <si>
    <t>簡単</t>
  </si>
  <si>
    <t>淳</t>
  </si>
  <si>
    <t>装</t>
  </si>
  <si>
    <t>価値</t>
  </si>
  <si>
    <t>小さな</t>
  </si>
  <si>
    <t>軽</t>
  </si>
  <si>
    <t>一定</t>
  </si>
  <si>
    <t>幸い</t>
  </si>
  <si>
    <t>区別</t>
  </si>
  <si>
    <t>信号</t>
  </si>
  <si>
    <t>パン</t>
  </si>
  <si>
    <t>注目</t>
  </si>
  <si>
    <t>レポート</t>
  </si>
  <si>
    <t>仮面ライダー</t>
  </si>
  <si>
    <t>準備</t>
  </si>
  <si>
    <t>劇団</t>
  </si>
  <si>
    <t>興行</t>
  </si>
  <si>
    <t>差分</t>
  </si>
  <si>
    <t>出る</t>
  </si>
  <si>
    <t>停車場</t>
  </si>
  <si>
    <t>皆さん</t>
  </si>
  <si>
    <t>宏</t>
  </si>
  <si>
    <t>さくら</t>
  </si>
  <si>
    <t>マガジン</t>
  </si>
  <si>
    <t>置か</t>
  </si>
  <si>
    <t>消費</t>
  </si>
  <si>
    <t>職員</t>
  </si>
  <si>
    <t>退任</t>
  </si>
  <si>
    <t>床</t>
  </si>
  <si>
    <t>起こし</t>
  </si>
  <si>
    <t>原題</t>
  </si>
  <si>
    <t>列</t>
  </si>
  <si>
    <t>キャラ</t>
  </si>
  <si>
    <t>重複</t>
  </si>
  <si>
    <t>私立</t>
  </si>
  <si>
    <t>判決</t>
  </si>
  <si>
    <t>周囲</t>
  </si>
  <si>
    <t>仏教</t>
  </si>
  <si>
    <t>発射</t>
  </si>
  <si>
    <t>スイス</t>
  </si>
  <si>
    <t>年版</t>
  </si>
  <si>
    <t>勲章</t>
  </si>
  <si>
    <t>合</t>
  </si>
  <si>
    <t>講師</t>
  </si>
  <si>
    <t>桂</t>
  </si>
  <si>
    <t>呉</t>
  </si>
  <si>
    <t>消防</t>
  </si>
  <si>
    <t>徒歩</t>
  </si>
  <si>
    <t>急行</t>
  </si>
  <si>
    <t>管</t>
  </si>
  <si>
    <t>持ち主</t>
  </si>
  <si>
    <t>市川</t>
  </si>
  <si>
    <t>山下</t>
  </si>
  <si>
    <t>ポルトガル</t>
  </si>
  <si>
    <t>血</t>
  </si>
  <si>
    <t>男爵</t>
  </si>
  <si>
    <t>松山</t>
  </si>
  <si>
    <t>協定</t>
  </si>
  <si>
    <t>送信</t>
  </si>
  <si>
    <t>リング</t>
  </si>
  <si>
    <t>東部</t>
  </si>
  <si>
    <t>青春</t>
  </si>
  <si>
    <t>武田</t>
  </si>
  <si>
    <t>新幹線</t>
  </si>
  <si>
    <t>ルート</t>
  </si>
  <si>
    <t>りつ</t>
  </si>
  <si>
    <t>観客</t>
  </si>
  <si>
    <t>和田</t>
  </si>
  <si>
    <t>応じ</t>
  </si>
  <si>
    <t>くらい</t>
  </si>
  <si>
    <t>幼稚園</t>
  </si>
  <si>
    <t>第三者</t>
  </si>
  <si>
    <t>近藤</t>
  </si>
  <si>
    <t>災害</t>
  </si>
  <si>
    <t>済み</t>
  </si>
  <si>
    <t>示さ</t>
  </si>
  <si>
    <t>だい</t>
  </si>
  <si>
    <t>募集</t>
  </si>
  <si>
    <t>異なり</t>
  </si>
  <si>
    <t>同一</t>
  </si>
  <si>
    <t>終点</t>
  </si>
  <si>
    <t>ハンガリー</t>
  </si>
  <si>
    <t>免許</t>
  </si>
  <si>
    <t>常に</t>
  </si>
  <si>
    <t>浩</t>
  </si>
  <si>
    <t>解放</t>
  </si>
  <si>
    <t>戦略</t>
  </si>
  <si>
    <t>郊外</t>
  </si>
  <si>
    <t>矢</t>
  </si>
  <si>
    <t>網</t>
  </si>
  <si>
    <t>推定</t>
  </si>
  <si>
    <t>経過</t>
  </si>
  <si>
    <t>木曜</t>
  </si>
  <si>
    <t>ロサンゼルス</t>
  </si>
  <si>
    <t>陣</t>
  </si>
  <si>
    <t>済</t>
  </si>
  <si>
    <t>どうぞ</t>
  </si>
  <si>
    <t>一郎</t>
  </si>
  <si>
    <t>対立</t>
  </si>
  <si>
    <t>調べ</t>
  </si>
  <si>
    <t>ランド</t>
  </si>
  <si>
    <t>中川</t>
  </si>
  <si>
    <t>尚</t>
  </si>
  <si>
    <t>車体</t>
  </si>
  <si>
    <t>ウィリアム</t>
  </si>
  <si>
    <t>岩</t>
  </si>
  <si>
    <t>巡洋艦</t>
  </si>
  <si>
    <t>艇</t>
  </si>
  <si>
    <t>ディレクター</t>
  </si>
  <si>
    <t>テキスト</t>
  </si>
  <si>
    <t>裕</t>
  </si>
  <si>
    <t>調整</t>
  </si>
  <si>
    <t>小川</t>
  </si>
  <si>
    <t>ド</t>
  </si>
  <si>
    <t>未満</t>
  </si>
  <si>
    <t>走</t>
  </si>
  <si>
    <t>開幕</t>
  </si>
  <si>
    <t>仮面</t>
  </si>
  <si>
    <t>姉</t>
  </si>
  <si>
    <t>命名</t>
  </si>
  <si>
    <t>←</t>
  </si>
  <si>
    <t>石井</t>
  </si>
  <si>
    <t>各種</t>
  </si>
  <si>
    <t>毎年</t>
  </si>
  <si>
    <t>付属</t>
  </si>
  <si>
    <t>本線</t>
  </si>
  <si>
    <t>動き</t>
  </si>
  <si>
    <t>メール</t>
  </si>
  <si>
    <t>称号</t>
  </si>
  <si>
    <t>程</t>
  </si>
  <si>
    <t>興</t>
  </si>
  <si>
    <t>早稲田大学</t>
  </si>
  <si>
    <t>戸</t>
  </si>
  <si>
    <t>検査</t>
  </si>
  <si>
    <t>外交</t>
  </si>
  <si>
    <t>ソロ</t>
  </si>
  <si>
    <t>売上</t>
  </si>
  <si>
    <t>ミュージカル</t>
  </si>
  <si>
    <t>小学館</t>
  </si>
  <si>
    <t>丘</t>
  </si>
  <si>
    <t>あき</t>
  </si>
  <si>
    <t>泰</t>
  </si>
  <si>
    <t>虎</t>
  </si>
  <si>
    <t>更に</t>
  </si>
  <si>
    <t>知事</t>
  </si>
  <si>
    <t>立ち</t>
  </si>
  <si>
    <t>恋愛</t>
  </si>
  <si>
    <t>〕</t>
  </si>
  <si>
    <t>無料</t>
  </si>
  <si>
    <t>忘れ</t>
  </si>
  <si>
    <t>現実</t>
  </si>
  <si>
    <t>上田</t>
  </si>
  <si>
    <t>羅</t>
  </si>
  <si>
    <t>ふりがな</t>
  </si>
  <si>
    <t>〔</t>
  </si>
  <si>
    <t>分布</t>
  </si>
  <si>
    <t>日間</t>
  </si>
  <si>
    <t>寿</t>
  </si>
  <si>
    <t>高松</t>
  </si>
  <si>
    <t>さえ</t>
  </si>
  <si>
    <t>ゼロ</t>
  </si>
  <si>
    <t>王者</t>
  </si>
  <si>
    <t>加盟</t>
  </si>
  <si>
    <t>近年</t>
  </si>
  <si>
    <t>創業</t>
  </si>
  <si>
    <t>べ</t>
  </si>
  <si>
    <t>田村</t>
  </si>
  <si>
    <t>＜</t>
  </si>
  <si>
    <t>巨人</t>
  </si>
  <si>
    <t>直前</t>
  </si>
  <si>
    <t>楽</t>
  </si>
  <si>
    <t>阿部</t>
  </si>
  <si>
    <t>クイズ</t>
  </si>
  <si>
    <t>晋</t>
  </si>
  <si>
    <t>孝</t>
  </si>
  <si>
    <t>パーク</t>
  </si>
  <si>
    <t>加</t>
  </si>
  <si>
    <t>銀河</t>
  </si>
  <si>
    <t>旨</t>
  </si>
  <si>
    <t>嘉</t>
  </si>
  <si>
    <t>目標</t>
  </si>
  <si>
    <t>黄</t>
  </si>
  <si>
    <t>斗</t>
  </si>
  <si>
    <t>のり</t>
  </si>
  <si>
    <t>佐</t>
  </si>
  <si>
    <t>物質</t>
  </si>
  <si>
    <t>固定</t>
  </si>
  <si>
    <t>応援</t>
  </si>
  <si>
    <t>勤務</t>
  </si>
  <si>
    <t>壁</t>
  </si>
  <si>
    <t>いただく</t>
  </si>
  <si>
    <t>挿入</t>
  </si>
  <si>
    <t>載せ</t>
  </si>
  <si>
    <t>あん</t>
  </si>
  <si>
    <t>いわゆる</t>
  </si>
  <si>
    <t>国旗</t>
  </si>
  <si>
    <t>改良</t>
  </si>
  <si>
    <t>体育館</t>
  </si>
  <si>
    <t>毎日新聞</t>
  </si>
  <si>
    <t>単に</t>
  </si>
  <si>
    <t>低い</t>
  </si>
  <si>
    <t>後継</t>
  </si>
  <si>
    <t>集英社</t>
  </si>
  <si>
    <t>楽器</t>
  </si>
  <si>
    <t>プレー</t>
  </si>
  <si>
    <t>藤</t>
  </si>
  <si>
    <t>ナショナル</t>
  </si>
  <si>
    <t>歌詞</t>
  </si>
  <si>
    <t>作画</t>
  </si>
  <si>
    <t>強制</t>
  </si>
  <si>
    <t>マッチ</t>
  </si>
  <si>
    <t>作り</t>
  </si>
  <si>
    <t>さいたま</t>
  </si>
  <si>
    <t>．</t>
  </si>
  <si>
    <t>留意</t>
  </si>
  <si>
    <t>選考</t>
  </si>
  <si>
    <t>見える</t>
  </si>
  <si>
    <t>ゴール</t>
  </si>
  <si>
    <t>出さ</t>
  </si>
  <si>
    <t>従業</t>
  </si>
  <si>
    <t>松平</t>
  </si>
  <si>
    <t>亮</t>
  </si>
  <si>
    <t>立候補</t>
  </si>
  <si>
    <t>祐</t>
  </si>
  <si>
    <t>霊</t>
  </si>
  <si>
    <t>思え</t>
  </si>
  <si>
    <t>集合</t>
  </si>
  <si>
    <t>ロ</t>
  </si>
  <si>
    <t>一切</t>
  </si>
  <si>
    <t>毎週</t>
  </si>
  <si>
    <t>作者</t>
  </si>
  <si>
    <t>資産</t>
  </si>
  <si>
    <t>英文</t>
  </si>
  <si>
    <t>キロ</t>
  </si>
  <si>
    <t>出来事</t>
  </si>
  <si>
    <t>カトリック</t>
  </si>
  <si>
    <t>電力</t>
  </si>
  <si>
    <t>現象</t>
  </si>
  <si>
    <t>けい</t>
  </si>
  <si>
    <t>イラスト</t>
  </si>
  <si>
    <t>処分</t>
  </si>
  <si>
    <t>終わっ</t>
  </si>
  <si>
    <t>求める</t>
  </si>
  <si>
    <t>ニュー</t>
  </si>
  <si>
    <t>女王</t>
  </si>
  <si>
    <t>好</t>
  </si>
  <si>
    <t>自</t>
  </si>
  <si>
    <t>広場</t>
  </si>
  <si>
    <t>全長</t>
  </si>
  <si>
    <t>中世</t>
  </si>
  <si>
    <t>同名</t>
  </si>
  <si>
    <t>劉</t>
  </si>
  <si>
    <t>正しい</t>
  </si>
  <si>
    <t>景</t>
  </si>
  <si>
    <t>共著</t>
  </si>
  <si>
    <t>考慮</t>
  </si>
  <si>
    <t>異</t>
  </si>
  <si>
    <t>ベトナム</t>
  </si>
  <si>
    <t>悪魔</t>
  </si>
  <si>
    <t>ギリシャ</t>
  </si>
  <si>
    <t>ドライバー</t>
  </si>
  <si>
    <t>減少</t>
  </si>
  <si>
    <t>らしい</t>
  </si>
  <si>
    <t>伊</t>
  </si>
  <si>
    <t>追記</t>
  </si>
  <si>
    <t>寛</t>
  </si>
  <si>
    <t>剤</t>
  </si>
  <si>
    <t>おく</t>
  </si>
  <si>
    <t>進学</t>
  </si>
  <si>
    <t>せよ</t>
  </si>
  <si>
    <t>完了</t>
  </si>
  <si>
    <t>とり</t>
  </si>
  <si>
    <t>演劇</t>
  </si>
  <si>
    <t>与える</t>
  </si>
  <si>
    <t>申し立て</t>
  </si>
  <si>
    <t>秀</t>
  </si>
  <si>
    <t>帰れ</t>
  </si>
  <si>
    <t>リー</t>
  </si>
  <si>
    <t>熱</t>
  </si>
  <si>
    <t>数字</t>
  </si>
  <si>
    <t>荘</t>
  </si>
  <si>
    <t>大橋</t>
  </si>
  <si>
    <t>小型</t>
  </si>
  <si>
    <t>英雄</t>
  </si>
  <si>
    <t>甲</t>
  </si>
  <si>
    <t>伊勢</t>
  </si>
  <si>
    <t>大幅</t>
  </si>
  <si>
    <t>斎藤</t>
  </si>
  <si>
    <t>教室</t>
  </si>
  <si>
    <t>変遷</t>
  </si>
  <si>
    <t>前述</t>
  </si>
  <si>
    <t>平日</t>
  </si>
  <si>
    <t>看護</t>
  </si>
  <si>
    <t>機会</t>
  </si>
  <si>
    <t>ちゃ</t>
  </si>
  <si>
    <t>強</t>
  </si>
  <si>
    <t>いただい</t>
  </si>
  <si>
    <t>ロードレース</t>
  </si>
  <si>
    <t>始める</t>
  </si>
  <si>
    <t>性能</t>
  </si>
  <si>
    <t>拡張</t>
  </si>
  <si>
    <t>大野</t>
  </si>
  <si>
    <t>鏡</t>
  </si>
  <si>
    <t>もん</t>
  </si>
  <si>
    <t>多重</t>
  </si>
  <si>
    <t>そんな</t>
  </si>
  <si>
    <t>アート</t>
  </si>
  <si>
    <t>境界</t>
  </si>
  <si>
    <t>唐</t>
  </si>
  <si>
    <t>叢書</t>
  </si>
  <si>
    <t>島根</t>
  </si>
  <si>
    <t>町名</t>
  </si>
  <si>
    <t>堺</t>
  </si>
  <si>
    <t>パーソナリティ</t>
  </si>
  <si>
    <t>弁</t>
  </si>
  <si>
    <t>燃料</t>
  </si>
  <si>
    <t>ざる</t>
  </si>
  <si>
    <t>聞い</t>
  </si>
  <si>
    <t>アン</t>
  </si>
  <si>
    <t>規制</t>
  </si>
  <si>
    <t>統治</t>
  </si>
  <si>
    <t>危機</t>
  </si>
  <si>
    <t>建て</t>
  </si>
  <si>
    <t>ソース</t>
  </si>
  <si>
    <t>つく</t>
  </si>
  <si>
    <t>朝刊</t>
  </si>
  <si>
    <t>幸</t>
  </si>
  <si>
    <t>比べ</t>
  </si>
  <si>
    <t>確保</t>
  </si>
  <si>
    <t>たん</t>
  </si>
  <si>
    <t>入団</t>
  </si>
  <si>
    <t>プレス</t>
  </si>
  <si>
    <t>結局</t>
  </si>
  <si>
    <t>架空</t>
  </si>
  <si>
    <t>停車</t>
  </si>
  <si>
    <t>質</t>
  </si>
  <si>
    <t>得意</t>
  </si>
  <si>
    <t>安定</t>
  </si>
  <si>
    <t>置く</t>
  </si>
  <si>
    <t>批評</t>
  </si>
  <si>
    <t>本塁打</t>
  </si>
  <si>
    <t>ダイヤ</t>
  </si>
  <si>
    <t>すら</t>
  </si>
  <si>
    <t>共産党</t>
  </si>
  <si>
    <t>快速</t>
  </si>
  <si>
    <t>藤田</t>
  </si>
  <si>
    <t>水曜</t>
  </si>
  <si>
    <t>記号</t>
  </si>
  <si>
    <t>起き</t>
  </si>
  <si>
    <t>扱う</t>
  </si>
  <si>
    <t>議長</t>
  </si>
  <si>
    <t>価格</t>
  </si>
  <si>
    <t>ずつ</t>
  </si>
  <si>
    <t>出現</t>
  </si>
  <si>
    <t>チャンピオン</t>
  </si>
  <si>
    <t>そういう</t>
  </si>
  <si>
    <t>護衛</t>
  </si>
  <si>
    <t>ジャ</t>
  </si>
  <si>
    <t>毎日</t>
  </si>
  <si>
    <t>最多</t>
  </si>
  <si>
    <t>悪い</t>
  </si>
  <si>
    <t>後述</t>
  </si>
  <si>
    <t>長男</t>
  </si>
  <si>
    <t>育成</t>
  </si>
  <si>
    <t>尾</t>
  </si>
  <si>
    <t>商</t>
  </si>
  <si>
    <t>収容</t>
  </si>
  <si>
    <t>漢字</t>
  </si>
  <si>
    <t>証券</t>
  </si>
  <si>
    <t>マスター</t>
  </si>
  <si>
    <t>お世話</t>
  </si>
  <si>
    <t>いただける</t>
  </si>
  <si>
    <t>舞</t>
  </si>
  <si>
    <t>運輸</t>
  </si>
  <si>
    <t>手段</t>
  </si>
  <si>
    <t>交響</t>
  </si>
  <si>
    <t>戻っ</t>
  </si>
  <si>
    <t>立て</t>
  </si>
  <si>
    <t>共に</t>
  </si>
  <si>
    <t>知る</t>
  </si>
  <si>
    <t>規則</t>
  </si>
  <si>
    <t>防御</t>
  </si>
  <si>
    <t>相談</t>
  </si>
  <si>
    <t>芸名</t>
  </si>
  <si>
    <t>かかわら</t>
  </si>
  <si>
    <t>商店</t>
  </si>
  <si>
    <t>歩兵</t>
  </si>
  <si>
    <t>事例</t>
  </si>
  <si>
    <t>ベルリン</t>
  </si>
  <si>
    <t>環</t>
  </si>
  <si>
    <t>リン</t>
  </si>
  <si>
    <t>回復</t>
  </si>
  <si>
    <t>男優</t>
  </si>
  <si>
    <t>草</t>
  </si>
  <si>
    <t>国有</t>
  </si>
  <si>
    <t>りん</t>
  </si>
  <si>
    <t>普及</t>
  </si>
  <si>
    <t>前半</t>
  </si>
  <si>
    <t>知</t>
  </si>
  <si>
    <t>ちょっと</t>
  </si>
  <si>
    <t>現地</t>
  </si>
  <si>
    <t>青山</t>
  </si>
  <si>
    <t>体験</t>
  </si>
  <si>
    <t>人形</t>
  </si>
  <si>
    <t>ハイ</t>
  </si>
  <si>
    <t>初め</t>
  </si>
  <si>
    <t>訪れ</t>
  </si>
  <si>
    <t>格</t>
  </si>
  <si>
    <t>一貫</t>
  </si>
  <si>
    <t>合成</t>
  </si>
  <si>
    <t>受け付け</t>
  </si>
  <si>
    <t>相互</t>
  </si>
  <si>
    <t>ロケット</t>
  </si>
  <si>
    <t>いかが</t>
  </si>
  <si>
    <t>現場</t>
  </si>
  <si>
    <t>グランド</t>
  </si>
  <si>
    <t>始まっ</t>
  </si>
  <si>
    <t>残り</t>
  </si>
  <si>
    <t>バグ</t>
  </si>
  <si>
    <t>無線</t>
  </si>
  <si>
    <t>しばしば</t>
  </si>
  <si>
    <t>結ぶ</t>
  </si>
  <si>
    <t>連結</t>
  </si>
  <si>
    <t>武装</t>
  </si>
  <si>
    <t>三郎</t>
  </si>
  <si>
    <t>報</t>
  </si>
  <si>
    <t>原子力</t>
  </si>
  <si>
    <t>到着</t>
  </si>
  <si>
    <t>トーナメント</t>
  </si>
  <si>
    <t>向かっ</t>
  </si>
  <si>
    <t>ガ</t>
  </si>
  <si>
    <t>工</t>
  </si>
  <si>
    <t>積極</t>
  </si>
  <si>
    <t>あろ</t>
  </si>
  <si>
    <t>告知</t>
  </si>
  <si>
    <t>冠</t>
  </si>
  <si>
    <t>エジプト</t>
  </si>
  <si>
    <t>官報</t>
  </si>
  <si>
    <t>バイパス</t>
  </si>
  <si>
    <t>オール</t>
  </si>
  <si>
    <t>ワイド</t>
  </si>
  <si>
    <t>承認</t>
  </si>
  <si>
    <t>かおり</t>
  </si>
  <si>
    <t>供給</t>
  </si>
  <si>
    <t>帰属</t>
  </si>
  <si>
    <t>実は</t>
  </si>
  <si>
    <t>祭り</t>
  </si>
  <si>
    <t>刀</t>
  </si>
  <si>
    <t>ぼ</t>
  </si>
  <si>
    <t>ワシントン</t>
  </si>
  <si>
    <t>なん</t>
  </si>
  <si>
    <t>生まれる</t>
  </si>
  <si>
    <t>遅れ</t>
  </si>
  <si>
    <t>後藤</t>
  </si>
  <si>
    <t>しばらく</t>
  </si>
  <si>
    <t>わかる</t>
  </si>
  <si>
    <t>投資</t>
  </si>
  <si>
    <t>創</t>
  </si>
  <si>
    <t>大宮</t>
  </si>
  <si>
    <t>差別</t>
  </si>
  <si>
    <t>大きい</t>
  </si>
  <si>
    <t>柔軟</t>
  </si>
  <si>
    <t>始まる</t>
  </si>
  <si>
    <t>真実</t>
  </si>
  <si>
    <t>小野</t>
  </si>
  <si>
    <t>韓</t>
  </si>
  <si>
    <t>モンゴル</t>
  </si>
  <si>
    <t>願い</t>
  </si>
  <si>
    <t>東日本旅客鉄道</t>
  </si>
  <si>
    <t>ひろ</t>
  </si>
  <si>
    <t>模様</t>
  </si>
  <si>
    <t>ベルギー</t>
  </si>
  <si>
    <t>貞</t>
  </si>
  <si>
    <t>生じ</t>
  </si>
  <si>
    <t>全域</t>
  </si>
  <si>
    <t>乱</t>
  </si>
  <si>
    <t>仲</t>
  </si>
  <si>
    <t>措置</t>
  </si>
  <si>
    <t>事態</t>
  </si>
  <si>
    <t>元々</t>
  </si>
  <si>
    <t>貿易</t>
  </si>
  <si>
    <t>を通じて</t>
  </si>
  <si>
    <t>もっと</t>
  </si>
  <si>
    <t>演じ</t>
  </si>
  <si>
    <t>読者</t>
  </si>
  <si>
    <t>君主</t>
  </si>
  <si>
    <t>反映</t>
  </si>
  <si>
    <t>いただけ</t>
  </si>
  <si>
    <t>副作用</t>
  </si>
  <si>
    <t>朝日放送</t>
  </si>
  <si>
    <t>時刻</t>
  </si>
  <si>
    <t>フィールド</t>
  </si>
  <si>
    <t>優秀</t>
  </si>
  <si>
    <t>徹</t>
  </si>
  <si>
    <t>大島</t>
  </si>
  <si>
    <t>リーダー</t>
  </si>
  <si>
    <t>改訂</t>
  </si>
  <si>
    <t>閉鎖</t>
  </si>
  <si>
    <t>松竹</t>
  </si>
  <si>
    <t>密度</t>
  </si>
  <si>
    <t>長谷川</t>
  </si>
  <si>
    <t>交渉</t>
  </si>
  <si>
    <t>割</t>
  </si>
  <si>
    <t>駅前</t>
  </si>
  <si>
    <t>［</t>
  </si>
  <si>
    <t>将来</t>
  </si>
  <si>
    <t>有限</t>
  </si>
  <si>
    <t>帰国</t>
  </si>
  <si>
    <t>大変</t>
  </si>
  <si>
    <t>判明</t>
  </si>
  <si>
    <t>しま</t>
  </si>
  <si>
    <t>トルコ</t>
  </si>
  <si>
    <t>てん</t>
  </si>
  <si>
    <t>火曜</t>
  </si>
  <si>
    <t>起用</t>
  </si>
  <si>
    <t>崩壊</t>
  </si>
  <si>
    <t>とっ</t>
  </si>
  <si>
    <t>飛</t>
  </si>
  <si>
    <t>菜</t>
  </si>
  <si>
    <t>上場</t>
  </si>
  <si>
    <t>表す</t>
  </si>
  <si>
    <t>テレビジョン</t>
  </si>
  <si>
    <t>取っ</t>
  </si>
  <si>
    <t>装甲</t>
  </si>
  <si>
    <t>北九州</t>
  </si>
  <si>
    <t>県内</t>
  </si>
  <si>
    <t>縁</t>
  </si>
  <si>
    <t>優先</t>
  </si>
  <si>
    <t>保障</t>
  </si>
  <si>
    <t>高田</t>
  </si>
  <si>
    <t>海岸</t>
  </si>
  <si>
    <t>代理</t>
  </si>
  <si>
    <t>あわせ</t>
  </si>
  <si>
    <t>誤解</t>
  </si>
  <si>
    <t>資金</t>
  </si>
  <si>
    <t>浦</t>
  </si>
  <si>
    <t>知り</t>
  </si>
  <si>
    <t>利</t>
  </si>
  <si>
    <t>ファイナル</t>
  </si>
  <si>
    <t>あら</t>
  </si>
  <si>
    <t>失礼</t>
  </si>
  <si>
    <t>勝手</t>
  </si>
  <si>
    <t>ジャン</t>
  </si>
  <si>
    <t>沙</t>
  </si>
  <si>
    <t>有する</t>
  </si>
  <si>
    <t>持た</t>
  </si>
  <si>
    <t>準決勝</t>
  </si>
  <si>
    <t>藩主</t>
  </si>
  <si>
    <t>乗降</t>
  </si>
  <si>
    <t>帳</t>
  </si>
  <si>
    <t>便利</t>
  </si>
  <si>
    <t>パスワード</t>
  </si>
  <si>
    <t>年表</t>
  </si>
  <si>
    <t>語る</t>
  </si>
  <si>
    <t>輝</t>
  </si>
  <si>
    <t>倶楽部</t>
  </si>
  <si>
    <t>たま</t>
  </si>
  <si>
    <t>嵐</t>
  </si>
  <si>
    <t>球場</t>
  </si>
  <si>
    <t>ポール</t>
  </si>
  <si>
    <t>箱</t>
  </si>
  <si>
    <t>妥当</t>
  </si>
  <si>
    <t>悠</t>
  </si>
  <si>
    <t>南北</t>
  </si>
  <si>
    <t>用意</t>
  </si>
  <si>
    <t>毛</t>
  </si>
  <si>
    <t>ブック</t>
  </si>
  <si>
    <t>任務</t>
  </si>
  <si>
    <t>本当に</t>
  </si>
  <si>
    <t>大韓民国</t>
  </si>
  <si>
    <t>無く</t>
  </si>
  <si>
    <t>棟</t>
  </si>
  <si>
    <t>］</t>
  </si>
  <si>
    <t>姿勢</t>
  </si>
  <si>
    <t>限ら</t>
  </si>
  <si>
    <t>主題</t>
  </si>
  <si>
    <t>株</t>
  </si>
  <si>
    <t>オペラ</t>
  </si>
  <si>
    <t>始まり</t>
  </si>
  <si>
    <t>負け</t>
  </si>
  <si>
    <t>湾</t>
  </si>
  <si>
    <t>松田</t>
  </si>
  <si>
    <t>次元</t>
  </si>
  <si>
    <t>防止</t>
  </si>
  <si>
    <t>改めて</t>
  </si>
  <si>
    <t>生誕</t>
  </si>
  <si>
    <t>まつ</t>
  </si>
  <si>
    <t>希</t>
  </si>
  <si>
    <t>近</t>
  </si>
  <si>
    <t>個別</t>
  </si>
  <si>
    <t>若</t>
  </si>
  <si>
    <t>勇</t>
  </si>
  <si>
    <t>氷</t>
  </si>
  <si>
    <t>浜松</t>
  </si>
  <si>
    <t>吸収</t>
  </si>
  <si>
    <t>短期大学</t>
  </si>
  <si>
    <t>歓迎</t>
  </si>
  <si>
    <t>生き</t>
  </si>
  <si>
    <t>不詳</t>
  </si>
  <si>
    <t>関数</t>
  </si>
  <si>
    <t>運</t>
  </si>
  <si>
    <t>形状</t>
  </si>
  <si>
    <t>目指し</t>
  </si>
  <si>
    <t>チェコ</t>
  </si>
  <si>
    <t>特典</t>
  </si>
  <si>
    <t>アメリカン</t>
  </si>
  <si>
    <t>合格</t>
  </si>
  <si>
    <t>止め</t>
  </si>
  <si>
    <t>額</t>
  </si>
  <si>
    <t>藤井</t>
  </si>
  <si>
    <t>不便</t>
  </si>
  <si>
    <t>ちなみに</t>
  </si>
  <si>
    <t>呼ん</t>
  </si>
  <si>
    <t>子ども</t>
  </si>
  <si>
    <t>とる</t>
  </si>
  <si>
    <t>市営</t>
  </si>
  <si>
    <t>取材</t>
  </si>
  <si>
    <t>学区</t>
  </si>
  <si>
    <t>とら</t>
  </si>
  <si>
    <t>蒸気</t>
  </si>
  <si>
    <t>メダリスト</t>
  </si>
  <si>
    <t>市街地</t>
  </si>
  <si>
    <t>さまざま</t>
  </si>
  <si>
    <t>感情</t>
  </si>
  <si>
    <t>まる</t>
  </si>
  <si>
    <t>腕</t>
  </si>
  <si>
    <t>北朝鮮</t>
  </si>
  <si>
    <t>やや</t>
  </si>
  <si>
    <t>パワー</t>
  </si>
  <si>
    <t>類似</t>
  </si>
  <si>
    <t>夫人</t>
  </si>
  <si>
    <t>紅</t>
  </si>
  <si>
    <t>人類</t>
  </si>
  <si>
    <t>誘導</t>
  </si>
  <si>
    <t>備え</t>
  </si>
  <si>
    <t>料</t>
  </si>
  <si>
    <t>爆発</t>
  </si>
  <si>
    <t>放映</t>
  </si>
  <si>
    <t>東急</t>
  </si>
  <si>
    <t>ハウス</t>
  </si>
  <si>
    <t>赤い</t>
  </si>
  <si>
    <t>提携</t>
  </si>
  <si>
    <t>流行</t>
  </si>
  <si>
    <t>かく</t>
  </si>
  <si>
    <t>機種</t>
  </si>
  <si>
    <t>井</t>
  </si>
  <si>
    <t>モスクワ</t>
  </si>
  <si>
    <t>確定</t>
  </si>
  <si>
    <t>現存</t>
  </si>
  <si>
    <t>撤退</t>
  </si>
  <si>
    <t>造</t>
  </si>
  <si>
    <t>打</t>
  </si>
  <si>
    <t>筋</t>
  </si>
  <si>
    <t>方言</t>
  </si>
  <si>
    <t>任命</t>
  </si>
  <si>
    <t>混乱</t>
  </si>
  <si>
    <t>駐車</t>
  </si>
  <si>
    <t>鶴</t>
  </si>
  <si>
    <t>西村</t>
  </si>
  <si>
    <t>墓</t>
  </si>
  <si>
    <t>良く</t>
  </si>
  <si>
    <t>陳</t>
  </si>
  <si>
    <t>仕方</t>
  </si>
  <si>
    <t>増え</t>
  </si>
  <si>
    <t>大輔</t>
  </si>
  <si>
    <t>ニッポン</t>
  </si>
  <si>
    <t>涙</t>
  </si>
  <si>
    <t>属する</t>
  </si>
  <si>
    <t>シアター</t>
  </si>
  <si>
    <t>答え</t>
  </si>
  <si>
    <t>洞</t>
  </si>
  <si>
    <t>わずか</t>
  </si>
  <si>
    <t>食べ</t>
  </si>
  <si>
    <t>デ</t>
  </si>
  <si>
    <t>少なく</t>
  </si>
  <si>
    <t>坂本</t>
  </si>
  <si>
    <t>ホールディングス</t>
  </si>
  <si>
    <t>先代</t>
  </si>
  <si>
    <t>咲</t>
  </si>
  <si>
    <t>一意</t>
  </si>
  <si>
    <t>警備</t>
  </si>
  <si>
    <t>奥</t>
  </si>
  <si>
    <t>過程</t>
  </si>
  <si>
    <t>単純</t>
  </si>
  <si>
    <t>理</t>
  </si>
  <si>
    <t>省略</t>
  </si>
  <si>
    <t>武蔵</t>
  </si>
  <si>
    <t>白い</t>
  </si>
  <si>
    <t>二つ</t>
  </si>
  <si>
    <t>所在</t>
  </si>
  <si>
    <t>株主</t>
  </si>
  <si>
    <t>落選</t>
  </si>
  <si>
    <t>キリスト</t>
  </si>
  <si>
    <t>やはり</t>
  </si>
  <si>
    <t>名鑑</t>
  </si>
  <si>
    <t>電鉄</t>
  </si>
  <si>
    <t>三浦</t>
  </si>
  <si>
    <t>変わっ</t>
  </si>
  <si>
    <t>バー</t>
  </si>
  <si>
    <t>一族</t>
  </si>
  <si>
    <t>もちろん</t>
  </si>
  <si>
    <t>すなわち</t>
  </si>
  <si>
    <t>窓</t>
  </si>
  <si>
    <t>音楽家</t>
  </si>
  <si>
    <t>申請</t>
  </si>
  <si>
    <t>頼</t>
  </si>
  <si>
    <t>かまわ</t>
  </si>
  <si>
    <t>開校</t>
  </si>
  <si>
    <t>買収</t>
  </si>
  <si>
    <t>進化</t>
  </si>
  <si>
    <t>超え</t>
  </si>
  <si>
    <t>高度</t>
  </si>
  <si>
    <t>忍</t>
  </si>
  <si>
    <t>東洋</t>
  </si>
  <si>
    <t>占領</t>
  </si>
  <si>
    <t>患者</t>
  </si>
  <si>
    <t>ヒーロー</t>
  </si>
  <si>
    <t>生放送</t>
  </si>
  <si>
    <t>プラス</t>
  </si>
  <si>
    <t>金属</t>
  </si>
  <si>
    <t>マシン</t>
  </si>
  <si>
    <t>福田</t>
  </si>
  <si>
    <t>本格</t>
  </si>
  <si>
    <t>不可能</t>
  </si>
  <si>
    <t>市役所</t>
  </si>
  <si>
    <t>団地</t>
  </si>
  <si>
    <t>比較的</t>
  </si>
  <si>
    <t>守る</t>
  </si>
  <si>
    <t>ああ</t>
  </si>
  <si>
    <t>常</t>
  </si>
  <si>
    <t>児</t>
  </si>
  <si>
    <t>フィリピン</t>
  </si>
  <si>
    <t>変</t>
  </si>
  <si>
    <t>神経</t>
  </si>
  <si>
    <t>雅</t>
  </si>
  <si>
    <t>同士</t>
  </si>
  <si>
    <t>キャンパス</t>
  </si>
  <si>
    <t>小倉</t>
  </si>
  <si>
    <t>ハート</t>
  </si>
  <si>
    <t>置い</t>
  </si>
  <si>
    <t>向かう</t>
  </si>
  <si>
    <t>セ</t>
  </si>
  <si>
    <t>ゴールド</t>
  </si>
  <si>
    <t>業界</t>
  </si>
  <si>
    <t>たとえば</t>
  </si>
  <si>
    <t>イスラエル</t>
  </si>
  <si>
    <t>晃</t>
  </si>
  <si>
    <t>みなさ</t>
  </si>
  <si>
    <t>闇</t>
  </si>
  <si>
    <t>麻</t>
  </si>
  <si>
    <t>協同</t>
  </si>
  <si>
    <t>岡</t>
  </si>
  <si>
    <t>地位</t>
  </si>
  <si>
    <t>連携</t>
  </si>
  <si>
    <t>料金</t>
  </si>
  <si>
    <t>フジテレビジョン</t>
  </si>
  <si>
    <t>支部</t>
  </si>
  <si>
    <t>服</t>
  </si>
  <si>
    <t>旅客</t>
  </si>
  <si>
    <t>印象</t>
  </si>
  <si>
    <t>殺し</t>
  </si>
  <si>
    <t>フィルム</t>
  </si>
  <si>
    <t>補足</t>
  </si>
  <si>
    <t>場面</t>
  </si>
  <si>
    <t>仮名</t>
  </si>
  <si>
    <t>前年</t>
  </si>
  <si>
    <t>ドア</t>
  </si>
  <si>
    <t>登板</t>
  </si>
  <si>
    <t>クレジット</t>
  </si>
  <si>
    <t>記さ</t>
  </si>
  <si>
    <t>増</t>
  </si>
  <si>
    <t>外科</t>
  </si>
  <si>
    <t>入口</t>
  </si>
  <si>
    <t>スコットランド</t>
  </si>
  <si>
    <t>恋人</t>
  </si>
  <si>
    <t>両方</t>
  </si>
  <si>
    <t>共学</t>
  </si>
  <si>
    <t>要請</t>
  </si>
  <si>
    <t>作用</t>
  </si>
  <si>
    <t>野村</t>
  </si>
  <si>
    <t>下り</t>
  </si>
  <si>
    <t>５</t>
  </si>
  <si>
    <t>入</t>
  </si>
  <si>
    <t>遠藤</t>
  </si>
  <si>
    <t>当然</t>
  </si>
  <si>
    <t>ごろ</t>
  </si>
  <si>
    <t>興味</t>
  </si>
  <si>
    <t>アルゼンチン</t>
  </si>
  <si>
    <t>先発</t>
  </si>
  <si>
    <t>ころ</t>
  </si>
  <si>
    <t>サン</t>
  </si>
  <si>
    <t>ボス</t>
  </si>
  <si>
    <t>織田</t>
  </si>
  <si>
    <t>国会図書館</t>
  </si>
  <si>
    <t>豊田</t>
  </si>
  <si>
    <t>きっと</t>
  </si>
  <si>
    <t>そ</t>
  </si>
  <si>
    <t>プレミア</t>
  </si>
  <si>
    <t>午後</t>
  </si>
  <si>
    <t>平野</t>
  </si>
  <si>
    <t>無し</t>
  </si>
  <si>
    <t>図鑑</t>
  </si>
  <si>
    <t>軍団</t>
  </si>
  <si>
    <t>駅名</t>
  </si>
  <si>
    <t>本体</t>
  </si>
  <si>
    <t>水戸</t>
  </si>
  <si>
    <t>はん</t>
  </si>
  <si>
    <t>先行</t>
  </si>
  <si>
    <t>４</t>
  </si>
  <si>
    <t>パー</t>
  </si>
  <si>
    <t>分校</t>
  </si>
  <si>
    <t>又は</t>
  </si>
  <si>
    <t>函館</t>
  </si>
  <si>
    <t>湯</t>
  </si>
  <si>
    <t>金曜日</t>
  </si>
  <si>
    <t>らん</t>
  </si>
  <si>
    <t>貼り</t>
  </si>
  <si>
    <t>マイケル</t>
  </si>
  <si>
    <t>前回</t>
  </si>
  <si>
    <t>約束</t>
  </si>
  <si>
    <t>アウト</t>
  </si>
  <si>
    <t>著者</t>
  </si>
  <si>
    <t>最強</t>
  </si>
  <si>
    <t>相撲</t>
  </si>
  <si>
    <t>ポケット</t>
  </si>
  <si>
    <t>重視</t>
  </si>
  <si>
    <t>明日</t>
  </si>
  <si>
    <t>フランス語</t>
  </si>
  <si>
    <t>変身</t>
  </si>
  <si>
    <t>アマチュア</t>
  </si>
  <si>
    <t>宇都宮</t>
  </si>
  <si>
    <t>王朝</t>
  </si>
  <si>
    <t>受章</t>
  </si>
  <si>
    <t>宋</t>
  </si>
  <si>
    <t>収め</t>
  </si>
  <si>
    <t>八幡</t>
  </si>
  <si>
    <t>本編</t>
  </si>
  <si>
    <t>補助</t>
  </si>
  <si>
    <t>辞書</t>
  </si>
  <si>
    <t>とりあえず</t>
  </si>
  <si>
    <t>植民</t>
  </si>
  <si>
    <t>キリスト教</t>
  </si>
  <si>
    <t>脚</t>
  </si>
  <si>
    <t>日経</t>
  </si>
  <si>
    <t>授業</t>
  </si>
  <si>
    <t>フットボール</t>
  </si>
  <si>
    <t>侵攻</t>
  </si>
  <si>
    <t>なき</t>
  </si>
  <si>
    <t>襲撃</t>
  </si>
  <si>
    <t>手紙</t>
  </si>
  <si>
    <t>特撮</t>
  </si>
  <si>
    <t>ぞ</t>
  </si>
  <si>
    <t>厚生</t>
  </si>
  <si>
    <t>石田</t>
  </si>
  <si>
    <t>デンマーク</t>
  </si>
  <si>
    <t>はる</t>
  </si>
  <si>
    <t>近畿</t>
  </si>
  <si>
    <t>全般</t>
  </si>
  <si>
    <t>拳</t>
  </si>
  <si>
    <t>なさっ</t>
  </si>
  <si>
    <t>澤</t>
  </si>
  <si>
    <t>あげ</t>
  </si>
  <si>
    <t>表面</t>
  </si>
  <si>
    <t>典</t>
  </si>
  <si>
    <t>みる</t>
  </si>
  <si>
    <t>脳</t>
  </si>
  <si>
    <t>一読</t>
  </si>
  <si>
    <t>わたし</t>
  </si>
  <si>
    <t>読む</t>
  </si>
  <si>
    <t>助け</t>
  </si>
  <si>
    <t>生月</t>
  </si>
  <si>
    <t>冊</t>
  </si>
  <si>
    <t>ナイト</t>
  </si>
  <si>
    <t>おか</t>
  </si>
  <si>
    <t>ホンダ</t>
  </si>
  <si>
    <t>アイテム</t>
  </si>
  <si>
    <t>分の</t>
  </si>
  <si>
    <t>印刷</t>
  </si>
  <si>
    <t>恐れ</t>
  </si>
  <si>
    <t>クリア</t>
  </si>
  <si>
    <t>ロバート</t>
  </si>
  <si>
    <t>おい</t>
  </si>
  <si>
    <t>原田</t>
  </si>
  <si>
    <t>昭</t>
  </si>
  <si>
    <t>絵画</t>
  </si>
  <si>
    <t>古典</t>
  </si>
  <si>
    <t>趣旨</t>
  </si>
  <si>
    <t>種別</t>
  </si>
  <si>
    <t>侯</t>
  </si>
  <si>
    <t>両親</t>
  </si>
  <si>
    <t>告示</t>
  </si>
  <si>
    <t>長く</t>
  </si>
  <si>
    <t>集中</t>
  </si>
  <si>
    <t>敷地</t>
  </si>
  <si>
    <t>ライフ</t>
  </si>
  <si>
    <t>＋</t>
  </si>
  <si>
    <t>入れる</t>
  </si>
  <si>
    <t>続</t>
  </si>
  <si>
    <t>かね</t>
  </si>
  <si>
    <t>新田</t>
  </si>
  <si>
    <t>ラブ</t>
  </si>
  <si>
    <t>国王</t>
  </si>
  <si>
    <t>現時点</t>
  </si>
  <si>
    <t>返信</t>
  </si>
  <si>
    <t>骨</t>
  </si>
  <si>
    <t>旧制</t>
  </si>
  <si>
    <t>シングルス</t>
  </si>
  <si>
    <t>括弧</t>
  </si>
  <si>
    <t>いつも</t>
  </si>
  <si>
    <t>ギリシア</t>
  </si>
  <si>
    <t>補</t>
  </si>
  <si>
    <t>信仰</t>
  </si>
  <si>
    <t>居住</t>
  </si>
  <si>
    <t>入社</t>
  </si>
  <si>
    <t>サイド</t>
  </si>
  <si>
    <t>負傷</t>
  </si>
  <si>
    <t>保有</t>
  </si>
  <si>
    <t>西武</t>
  </si>
  <si>
    <t>中間</t>
  </si>
  <si>
    <t>アル</t>
  </si>
  <si>
    <t>川口</t>
  </si>
  <si>
    <t>碑</t>
  </si>
  <si>
    <t>落語</t>
  </si>
  <si>
    <t>略</t>
  </si>
  <si>
    <t>崇</t>
  </si>
  <si>
    <t>根</t>
  </si>
  <si>
    <t>プロレスラー</t>
  </si>
  <si>
    <t>人数</t>
  </si>
  <si>
    <t>大人</t>
  </si>
  <si>
    <t>外す</t>
  </si>
  <si>
    <t>打撃</t>
  </si>
  <si>
    <t>日本経済新聞</t>
  </si>
  <si>
    <t>地点</t>
  </si>
  <si>
    <t>ベースボール</t>
  </si>
  <si>
    <t>横山</t>
  </si>
  <si>
    <t>蘭</t>
  </si>
  <si>
    <t>暗殺</t>
  </si>
  <si>
    <t>平安</t>
  </si>
  <si>
    <t>深</t>
  </si>
  <si>
    <t>性質</t>
  </si>
  <si>
    <t>手続き</t>
  </si>
  <si>
    <t>代替</t>
  </si>
  <si>
    <t>平方</t>
  </si>
  <si>
    <t>小さい</t>
  </si>
  <si>
    <t>敬</t>
  </si>
  <si>
    <t>沢</t>
  </si>
  <si>
    <t>茶</t>
  </si>
  <si>
    <t>氏族</t>
  </si>
  <si>
    <t>訪問</t>
  </si>
  <si>
    <t>発音</t>
  </si>
  <si>
    <t>ラウンド</t>
  </si>
  <si>
    <t>ワン</t>
  </si>
  <si>
    <t>おすすめ</t>
  </si>
  <si>
    <t>カール</t>
  </si>
  <si>
    <t>次に</t>
  </si>
  <si>
    <t>局長</t>
  </si>
  <si>
    <t>決算</t>
  </si>
  <si>
    <t>慶應義塾</t>
  </si>
  <si>
    <t>こん</t>
  </si>
  <si>
    <t>学期</t>
  </si>
  <si>
    <t>天文</t>
  </si>
  <si>
    <t>材料</t>
  </si>
  <si>
    <t>社団</t>
  </si>
  <si>
    <t>態度</t>
  </si>
  <si>
    <t>ファミリー</t>
  </si>
  <si>
    <t>ひと</t>
  </si>
  <si>
    <t>あたる</t>
  </si>
  <si>
    <t>狼</t>
  </si>
  <si>
    <t>人工</t>
  </si>
  <si>
    <t>講座</t>
  </si>
  <si>
    <t>当たり</t>
  </si>
  <si>
    <t>死刑</t>
  </si>
  <si>
    <t>作中</t>
  </si>
  <si>
    <t>空気</t>
  </si>
  <si>
    <t>ジャック</t>
  </si>
  <si>
    <t>〇</t>
  </si>
  <si>
    <t>沿っ</t>
  </si>
  <si>
    <t>描写</t>
  </si>
  <si>
    <t>合同</t>
  </si>
  <si>
    <t>キャリア</t>
  </si>
  <si>
    <t>聖書</t>
  </si>
  <si>
    <t>ミ</t>
  </si>
  <si>
    <t>取り上げ</t>
  </si>
  <si>
    <t>策</t>
  </si>
  <si>
    <t>ドラム</t>
  </si>
  <si>
    <t>進ん</t>
  </si>
  <si>
    <t>譲渡</t>
  </si>
  <si>
    <t>暫定</t>
  </si>
  <si>
    <t>集落</t>
  </si>
  <si>
    <t>社員</t>
  </si>
  <si>
    <t>うる</t>
  </si>
  <si>
    <t>用途</t>
  </si>
  <si>
    <t>実質</t>
  </si>
  <si>
    <t>冬季</t>
  </si>
  <si>
    <t>勝負</t>
  </si>
  <si>
    <t>牛</t>
  </si>
  <si>
    <t>バンク</t>
  </si>
  <si>
    <t>柳</t>
  </si>
  <si>
    <t>大塚</t>
  </si>
  <si>
    <t>いただけれ</t>
  </si>
  <si>
    <t>トヨタ</t>
  </si>
  <si>
    <t>暮らし</t>
  </si>
  <si>
    <t>俊</t>
  </si>
  <si>
    <t>斉藤</t>
  </si>
  <si>
    <t>兵士</t>
  </si>
  <si>
    <t>駅舎</t>
  </si>
  <si>
    <t>索引</t>
  </si>
  <si>
    <t>史跡</t>
  </si>
  <si>
    <t>ルイ</t>
  </si>
  <si>
    <t>証拠</t>
  </si>
  <si>
    <t>短編</t>
  </si>
  <si>
    <t>リア</t>
  </si>
  <si>
    <t>残る</t>
  </si>
  <si>
    <t>屋敷</t>
  </si>
  <si>
    <t>爆弾</t>
  </si>
  <si>
    <t>手法</t>
  </si>
  <si>
    <t>史料</t>
  </si>
  <si>
    <t>駿</t>
  </si>
  <si>
    <t>予想</t>
  </si>
  <si>
    <t>ぽ</t>
  </si>
  <si>
    <t>陸</t>
  </si>
  <si>
    <t>プレミアム</t>
  </si>
  <si>
    <t>入手</t>
  </si>
  <si>
    <t>内田</t>
  </si>
  <si>
    <t>耳</t>
  </si>
  <si>
    <t>浜</t>
  </si>
  <si>
    <t>フル</t>
  </si>
  <si>
    <t>宿</t>
  </si>
  <si>
    <t>善</t>
  </si>
  <si>
    <t>松井</t>
  </si>
  <si>
    <t>教皇</t>
  </si>
  <si>
    <t>目指す</t>
  </si>
  <si>
    <t>往復</t>
  </si>
  <si>
    <t>見出し</t>
  </si>
  <si>
    <t>結合</t>
  </si>
  <si>
    <t>入門</t>
  </si>
  <si>
    <t>幹部</t>
  </si>
  <si>
    <t>では</t>
  </si>
  <si>
    <t>パイロット</t>
  </si>
  <si>
    <t>許さ</t>
  </si>
  <si>
    <t>獺</t>
  </si>
  <si>
    <t>関西テレビ</t>
  </si>
  <si>
    <t>ステーション</t>
  </si>
  <si>
    <t>味</t>
  </si>
  <si>
    <t>探し</t>
  </si>
  <si>
    <t>勲</t>
  </si>
  <si>
    <t>開</t>
  </si>
  <si>
    <t>合唱</t>
  </si>
  <si>
    <t>解体</t>
  </si>
  <si>
    <t>法学</t>
  </si>
  <si>
    <t>任</t>
  </si>
  <si>
    <t>扉</t>
  </si>
  <si>
    <t>予備</t>
  </si>
  <si>
    <t>一括</t>
  </si>
  <si>
    <t>寄せ</t>
  </si>
  <si>
    <t>弟子</t>
  </si>
  <si>
    <t>主体</t>
  </si>
  <si>
    <t>推奨</t>
  </si>
  <si>
    <t>峰</t>
  </si>
  <si>
    <t>きん</t>
  </si>
  <si>
    <t>ちょう</t>
  </si>
  <si>
    <t>辻</t>
  </si>
  <si>
    <t>レイ</t>
  </si>
  <si>
    <t>産経新聞</t>
  </si>
  <si>
    <t>妖怪</t>
  </si>
  <si>
    <t>朗</t>
  </si>
  <si>
    <t>フジ</t>
  </si>
  <si>
    <t>ファンタジー</t>
  </si>
  <si>
    <t>締結</t>
  </si>
  <si>
    <t>むしろ</t>
  </si>
  <si>
    <t>顧問</t>
  </si>
  <si>
    <t>事前</t>
  </si>
  <si>
    <t>元首</t>
  </si>
  <si>
    <t>案件</t>
  </si>
  <si>
    <t>いん</t>
  </si>
  <si>
    <t>アナ</t>
  </si>
  <si>
    <t>エース</t>
  </si>
  <si>
    <t>至っ</t>
  </si>
  <si>
    <t>名鉄</t>
  </si>
  <si>
    <t>訴訟</t>
  </si>
  <si>
    <t>いか</t>
  </si>
  <si>
    <t>殿</t>
  </si>
  <si>
    <t>加工</t>
  </si>
  <si>
    <t>受け入れ</t>
  </si>
  <si>
    <t>インチ</t>
  </si>
  <si>
    <t>能</t>
  </si>
  <si>
    <t>印</t>
  </si>
  <si>
    <t>穴</t>
  </si>
  <si>
    <t>成田</t>
  </si>
  <si>
    <t>前期</t>
  </si>
  <si>
    <t>空母</t>
  </si>
  <si>
    <t>図書</t>
  </si>
  <si>
    <t>スピード</t>
  </si>
  <si>
    <t>極</t>
  </si>
  <si>
    <t>岡本</t>
  </si>
  <si>
    <t>虹</t>
  </si>
  <si>
    <t>上昇</t>
  </si>
  <si>
    <t>一旦</t>
  </si>
  <si>
    <t>かかる</t>
  </si>
  <si>
    <t>悟</t>
  </si>
  <si>
    <t>住居</t>
  </si>
  <si>
    <t>貴方</t>
  </si>
  <si>
    <t>交通省</t>
  </si>
  <si>
    <t>テレ</t>
  </si>
  <si>
    <t>大半</t>
  </si>
  <si>
    <t>上り</t>
  </si>
  <si>
    <t>生成</t>
  </si>
  <si>
    <t>現行</t>
  </si>
  <si>
    <t>硬式</t>
  </si>
  <si>
    <t>取り</t>
  </si>
  <si>
    <t>転記</t>
  </si>
  <si>
    <t>ブレーキ</t>
  </si>
  <si>
    <t>サイン</t>
  </si>
  <si>
    <t>させ</t>
  </si>
  <si>
    <t>佳</t>
  </si>
  <si>
    <t>左右</t>
  </si>
  <si>
    <t>班</t>
  </si>
  <si>
    <t>反論</t>
  </si>
  <si>
    <t>ユニバーサル</t>
  </si>
  <si>
    <t>結論</t>
  </si>
  <si>
    <t>抵抗</t>
  </si>
  <si>
    <t>ねん</t>
  </si>
  <si>
    <t>いれ</t>
  </si>
  <si>
    <t>功</t>
  </si>
  <si>
    <t>循環</t>
  </si>
  <si>
    <t>夫婦</t>
  </si>
  <si>
    <t>発達</t>
  </si>
  <si>
    <t>キャスター</t>
  </si>
  <si>
    <t>賢</t>
  </si>
  <si>
    <t>走行</t>
  </si>
  <si>
    <t>舎</t>
  </si>
  <si>
    <t>業者</t>
  </si>
  <si>
    <t>自殺</t>
  </si>
  <si>
    <t>枝</t>
  </si>
  <si>
    <t>黄金</t>
  </si>
  <si>
    <t>カタカナ</t>
  </si>
  <si>
    <t>サウンド</t>
  </si>
  <si>
    <t>自宅</t>
  </si>
  <si>
    <t>アルファベット</t>
  </si>
  <si>
    <t>衆</t>
  </si>
  <si>
    <t>ディスク</t>
  </si>
  <si>
    <t>急</t>
  </si>
  <si>
    <t>中華</t>
  </si>
  <si>
    <t>コンテンツ</t>
  </si>
  <si>
    <t>京都大</t>
  </si>
  <si>
    <t>しょ</t>
  </si>
  <si>
    <t>触れ</t>
  </si>
  <si>
    <t>合流</t>
  </si>
  <si>
    <t>競輪</t>
  </si>
  <si>
    <t>瞳</t>
  </si>
  <si>
    <t>多様</t>
  </si>
  <si>
    <t>構想</t>
  </si>
  <si>
    <t>意</t>
  </si>
  <si>
    <t>堀</t>
  </si>
  <si>
    <t>せん</t>
  </si>
  <si>
    <t>東方</t>
  </si>
  <si>
    <t>すぎる</t>
  </si>
  <si>
    <t>速</t>
  </si>
  <si>
    <t>ひとり</t>
  </si>
  <si>
    <t>祖</t>
  </si>
  <si>
    <t>柴田</t>
  </si>
  <si>
    <t>ホワイト</t>
  </si>
  <si>
    <t>秦</t>
  </si>
  <si>
    <t>若い</t>
  </si>
  <si>
    <t>高木</t>
  </si>
  <si>
    <t>ポスト</t>
  </si>
  <si>
    <t>したがっ</t>
  </si>
  <si>
    <t>ナレーション</t>
  </si>
  <si>
    <t>意思</t>
  </si>
  <si>
    <t>盛</t>
  </si>
  <si>
    <t>シ</t>
  </si>
  <si>
    <t>福山</t>
  </si>
  <si>
    <t>諸国</t>
  </si>
  <si>
    <t>電動</t>
  </si>
  <si>
    <t>さま</t>
  </si>
  <si>
    <t>ジェームズ</t>
  </si>
  <si>
    <t>駆動</t>
  </si>
  <si>
    <t>霧</t>
  </si>
  <si>
    <t>日本テレビ放送網</t>
  </si>
  <si>
    <t>べく</t>
  </si>
  <si>
    <t>中華民国</t>
  </si>
  <si>
    <t>通学</t>
  </si>
  <si>
    <t>博多</t>
  </si>
  <si>
    <t>房</t>
  </si>
  <si>
    <t>改修</t>
  </si>
  <si>
    <t>実況</t>
  </si>
  <si>
    <t>紫</t>
  </si>
  <si>
    <t>総理</t>
  </si>
  <si>
    <t>いま</t>
  </si>
  <si>
    <t>義務</t>
  </si>
  <si>
    <t>課長</t>
  </si>
  <si>
    <t>なれ</t>
  </si>
  <si>
    <t>つける</t>
  </si>
  <si>
    <t>もっとも</t>
  </si>
  <si>
    <t>千代田</t>
  </si>
  <si>
    <t>紋章</t>
  </si>
  <si>
    <t>武士</t>
  </si>
  <si>
    <t>あらす</t>
  </si>
  <si>
    <t>停留所</t>
  </si>
  <si>
    <t>阪急</t>
  </si>
  <si>
    <t>保健</t>
  </si>
  <si>
    <t>鋼</t>
  </si>
  <si>
    <t>塩</t>
  </si>
  <si>
    <t>大谷</t>
  </si>
  <si>
    <t>坊</t>
  </si>
  <si>
    <t>騎手</t>
  </si>
  <si>
    <t>引き続き</t>
  </si>
  <si>
    <t>多かっ</t>
  </si>
  <si>
    <t>高校生</t>
  </si>
  <si>
    <t>オールスター</t>
  </si>
  <si>
    <t>眼</t>
  </si>
  <si>
    <t>テキサス</t>
  </si>
  <si>
    <t>ジョージア</t>
  </si>
  <si>
    <t>伊達</t>
  </si>
  <si>
    <t>フィンランド</t>
  </si>
  <si>
    <t>ラン</t>
  </si>
  <si>
    <t>吉川</t>
  </si>
  <si>
    <t>校長</t>
  </si>
  <si>
    <t>組み合わせ</t>
  </si>
  <si>
    <t>ピン</t>
  </si>
  <si>
    <t>頂い</t>
  </si>
  <si>
    <t>幕</t>
  </si>
  <si>
    <t>書誌</t>
  </si>
  <si>
    <t>無所属</t>
  </si>
  <si>
    <t>解消</t>
  </si>
  <si>
    <t>多摩</t>
  </si>
  <si>
    <t>楽天</t>
  </si>
  <si>
    <t>取る</t>
  </si>
  <si>
    <t>前提</t>
  </si>
  <si>
    <t>起源</t>
  </si>
  <si>
    <t>肉</t>
  </si>
  <si>
    <t>ニュージーランド</t>
  </si>
  <si>
    <t>優れ</t>
  </si>
  <si>
    <t>避け</t>
  </si>
  <si>
    <t>移管</t>
  </si>
  <si>
    <t>地形</t>
  </si>
  <si>
    <t>ジャイアンツ</t>
  </si>
  <si>
    <t>役員</t>
  </si>
  <si>
    <t>ヤング</t>
  </si>
  <si>
    <t>地獄</t>
  </si>
  <si>
    <t>宣</t>
  </si>
  <si>
    <t>在住</t>
  </si>
  <si>
    <t>地帯</t>
  </si>
  <si>
    <t>学名</t>
  </si>
  <si>
    <t>詩人</t>
  </si>
  <si>
    <t>越</t>
  </si>
  <si>
    <t>海洋</t>
  </si>
  <si>
    <t>吾</t>
  </si>
  <si>
    <t>対決</t>
  </si>
  <si>
    <t>悪</t>
  </si>
  <si>
    <t>小山</t>
  </si>
  <si>
    <t>誤字</t>
  </si>
  <si>
    <t>付い</t>
  </si>
  <si>
    <t>ノルウェー</t>
  </si>
  <si>
    <t>学年</t>
  </si>
  <si>
    <t>低下</t>
  </si>
  <si>
    <t>三島</t>
  </si>
  <si>
    <t>スポンサー</t>
  </si>
  <si>
    <t>軒</t>
  </si>
  <si>
    <t>イラン</t>
  </si>
  <si>
    <t>失っ</t>
  </si>
  <si>
    <t>毎日放送</t>
  </si>
  <si>
    <t>気象</t>
  </si>
  <si>
    <t>みたい</t>
  </si>
  <si>
    <t>酒井</t>
  </si>
  <si>
    <t>今井</t>
  </si>
  <si>
    <t>戦う</t>
  </si>
  <si>
    <t>収集</t>
  </si>
  <si>
    <t>ゲート</t>
  </si>
  <si>
    <t>タワー</t>
  </si>
  <si>
    <t>岳</t>
  </si>
  <si>
    <t>論争</t>
  </si>
  <si>
    <t>必殺</t>
  </si>
  <si>
    <t>極めて</t>
  </si>
  <si>
    <t>ウルトラ</t>
  </si>
  <si>
    <t>スクール</t>
  </si>
  <si>
    <t>気持ち</t>
  </si>
  <si>
    <t>笑</t>
  </si>
  <si>
    <t>クリスマス</t>
  </si>
  <si>
    <t>日曜日</t>
  </si>
  <si>
    <t>ダウンロード</t>
  </si>
  <si>
    <t>原画</t>
  </si>
  <si>
    <t>ミッション</t>
  </si>
  <si>
    <t>創刊</t>
  </si>
  <si>
    <t>編著</t>
  </si>
  <si>
    <t>総督</t>
  </si>
  <si>
    <t>流れる</t>
  </si>
  <si>
    <t>をもって</t>
  </si>
  <si>
    <t>率いる</t>
  </si>
  <si>
    <t>盛岡</t>
  </si>
  <si>
    <t>基づき</t>
  </si>
  <si>
    <t>高山</t>
  </si>
  <si>
    <t>神田</t>
  </si>
  <si>
    <t>竹内</t>
  </si>
  <si>
    <t>薫</t>
  </si>
  <si>
    <t>もつ</t>
  </si>
  <si>
    <t>大き</t>
  </si>
  <si>
    <t>復興</t>
  </si>
  <si>
    <t>官僚</t>
  </si>
  <si>
    <t>格闘</t>
  </si>
  <si>
    <t>きょう</t>
  </si>
  <si>
    <t>桜井</t>
  </si>
  <si>
    <t>それでも</t>
  </si>
  <si>
    <t>ドン</t>
  </si>
  <si>
    <t>午前</t>
  </si>
  <si>
    <t>参り</t>
  </si>
  <si>
    <t>北条</t>
  </si>
  <si>
    <t>端</t>
  </si>
  <si>
    <t>正義</t>
  </si>
  <si>
    <t>動作</t>
  </si>
  <si>
    <t>三菱</t>
  </si>
  <si>
    <t>訂正</t>
  </si>
  <si>
    <t>会計</t>
  </si>
  <si>
    <t>小松</t>
  </si>
  <si>
    <t>たる</t>
  </si>
  <si>
    <t>パート</t>
  </si>
  <si>
    <t>さい</t>
  </si>
  <si>
    <t>おん</t>
  </si>
  <si>
    <t>にくい</t>
  </si>
  <si>
    <t>以内</t>
  </si>
  <si>
    <t>ウルトラマン</t>
  </si>
  <si>
    <t>ゆり</t>
  </si>
  <si>
    <t>北西</t>
  </si>
  <si>
    <t>安田</t>
  </si>
  <si>
    <t>傘下</t>
  </si>
  <si>
    <t>皇</t>
  </si>
  <si>
    <t>後者</t>
  </si>
  <si>
    <t>峠</t>
  </si>
  <si>
    <t>にあたる</t>
  </si>
  <si>
    <t>ベル</t>
  </si>
  <si>
    <t>測定</t>
  </si>
  <si>
    <t>胸</t>
  </si>
  <si>
    <t>戻し</t>
  </si>
  <si>
    <t>調</t>
  </si>
  <si>
    <t>みち</t>
  </si>
  <si>
    <t>野田</t>
  </si>
  <si>
    <t>敗北</t>
  </si>
  <si>
    <t>昇</t>
  </si>
  <si>
    <t>開館</t>
  </si>
  <si>
    <t>カット</t>
  </si>
  <si>
    <t>称し</t>
  </si>
  <si>
    <t>公認</t>
  </si>
  <si>
    <t>推測</t>
  </si>
  <si>
    <t>哲</t>
  </si>
  <si>
    <t>関与</t>
  </si>
  <si>
    <t>ドラえもん</t>
  </si>
  <si>
    <t>発着</t>
  </si>
  <si>
    <t>宝塚</t>
  </si>
  <si>
    <t>鐵</t>
  </si>
  <si>
    <t>圭</t>
  </si>
  <si>
    <t>おそらく</t>
  </si>
  <si>
    <t>まつり</t>
  </si>
  <si>
    <t>想定</t>
  </si>
  <si>
    <t>係</t>
  </si>
  <si>
    <t>結ん</t>
  </si>
  <si>
    <t>まったく</t>
  </si>
  <si>
    <t>陵</t>
  </si>
  <si>
    <t>昔</t>
  </si>
  <si>
    <t>レスリング</t>
  </si>
  <si>
    <t>ロス</t>
  </si>
  <si>
    <t>公社</t>
  </si>
  <si>
    <t>描く</t>
  </si>
  <si>
    <t>通っ</t>
  </si>
  <si>
    <t>阿</t>
  </si>
  <si>
    <t>ある程度</t>
  </si>
  <si>
    <t>早</t>
  </si>
  <si>
    <t>――</t>
  </si>
  <si>
    <t>ジャズ</t>
  </si>
  <si>
    <t>妃</t>
  </si>
  <si>
    <t>ヲ</t>
  </si>
  <si>
    <t>サーキット</t>
  </si>
  <si>
    <t>シカゴ</t>
  </si>
  <si>
    <t>寄稿</t>
  </si>
  <si>
    <t>記し</t>
  </si>
  <si>
    <t>洲</t>
  </si>
  <si>
    <t>新書</t>
  </si>
  <si>
    <t>よみ</t>
  </si>
  <si>
    <t>歌謡</t>
  </si>
  <si>
    <t>異常</t>
  </si>
  <si>
    <t>国境</t>
  </si>
  <si>
    <t>シンガポール</t>
  </si>
  <si>
    <t>土曜日</t>
  </si>
  <si>
    <t>ガール</t>
  </si>
  <si>
    <t>知れ</t>
  </si>
  <si>
    <t>啓</t>
  </si>
  <si>
    <t>バス停</t>
  </si>
  <si>
    <t>脱出</t>
  </si>
  <si>
    <t>再建</t>
  </si>
  <si>
    <t>宮本</t>
  </si>
  <si>
    <t>五輪</t>
  </si>
  <si>
    <t>南海</t>
  </si>
  <si>
    <t>リニューアル</t>
  </si>
  <si>
    <t>書き込み</t>
  </si>
  <si>
    <t>電撃</t>
  </si>
  <si>
    <t>玄</t>
  </si>
  <si>
    <t>戦時</t>
  </si>
  <si>
    <t>尋常</t>
  </si>
  <si>
    <t>研修</t>
  </si>
  <si>
    <t>最低</t>
  </si>
  <si>
    <t>キャプション</t>
  </si>
  <si>
    <t>戦前</t>
  </si>
  <si>
    <t>転換</t>
  </si>
  <si>
    <t>住ん</t>
  </si>
  <si>
    <t>原子</t>
  </si>
  <si>
    <t>資源</t>
  </si>
  <si>
    <t>保持</t>
  </si>
  <si>
    <t>果たす</t>
  </si>
  <si>
    <t>ヒロイン</t>
  </si>
  <si>
    <t>衛生</t>
  </si>
  <si>
    <t>監視</t>
  </si>
  <si>
    <t>大隊</t>
  </si>
  <si>
    <t>琉球</t>
  </si>
  <si>
    <t>試み</t>
  </si>
  <si>
    <t>来る</t>
  </si>
  <si>
    <t>予算</t>
  </si>
  <si>
    <t>クロス</t>
  </si>
  <si>
    <t>タクシー</t>
  </si>
  <si>
    <t>塾</t>
  </si>
  <si>
    <t>ぼく</t>
  </si>
  <si>
    <t>インターナショナル</t>
  </si>
  <si>
    <t>下部</t>
  </si>
  <si>
    <t>魏</t>
  </si>
  <si>
    <t>言える</t>
  </si>
  <si>
    <t>滝</t>
  </si>
  <si>
    <t>疑い</t>
  </si>
  <si>
    <t>大使館</t>
  </si>
  <si>
    <t>側面</t>
  </si>
  <si>
    <t>チャールズ</t>
  </si>
  <si>
    <t>島田</t>
  </si>
  <si>
    <t>佐野</t>
  </si>
  <si>
    <t>ハード</t>
  </si>
  <si>
    <t>お詫び</t>
  </si>
  <si>
    <t>警視庁</t>
  </si>
  <si>
    <t>首長</t>
  </si>
  <si>
    <t>瀬</t>
  </si>
  <si>
    <t>虫</t>
  </si>
  <si>
    <t>認める</t>
  </si>
  <si>
    <t>確立</t>
  </si>
  <si>
    <t>美少女</t>
  </si>
  <si>
    <t>ストリート</t>
  </si>
  <si>
    <t>境</t>
  </si>
  <si>
    <t>分から</t>
  </si>
  <si>
    <t>明示</t>
  </si>
  <si>
    <t>反乱</t>
  </si>
  <si>
    <t>投げ</t>
  </si>
  <si>
    <t>残さ</t>
  </si>
  <si>
    <t>幻</t>
  </si>
  <si>
    <t>気候</t>
  </si>
  <si>
    <t>参謀</t>
  </si>
  <si>
    <t>安藤</t>
  </si>
  <si>
    <t>ナレーター</t>
  </si>
  <si>
    <t>文明</t>
  </si>
  <si>
    <t>日産</t>
  </si>
  <si>
    <t>リード</t>
  </si>
  <si>
    <t>不動産</t>
  </si>
  <si>
    <t>ポップ</t>
  </si>
  <si>
    <t>土木</t>
  </si>
  <si>
    <t>水系</t>
  </si>
  <si>
    <t>派生</t>
  </si>
  <si>
    <t>無効</t>
  </si>
  <si>
    <t>大佐</t>
  </si>
  <si>
    <t>α</t>
  </si>
  <si>
    <t>弥</t>
  </si>
  <si>
    <t>金子</t>
  </si>
  <si>
    <t>北東</t>
  </si>
  <si>
    <t>なんて</t>
  </si>
  <si>
    <t>落ち</t>
  </si>
  <si>
    <t>ダウン</t>
  </si>
  <si>
    <t>横須賀</t>
  </si>
  <si>
    <t>魔女</t>
  </si>
  <si>
    <t>ドライブ</t>
  </si>
  <si>
    <t>森田</t>
  </si>
  <si>
    <t>片</t>
  </si>
  <si>
    <t>正体</t>
  </si>
  <si>
    <t>分子</t>
  </si>
  <si>
    <t>沿い</t>
  </si>
  <si>
    <t>甲子園</t>
  </si>
  <si>
    <t>乳</t>
  </si>
  <si>
    <t>両者</t>
  </si>
  <si>
    <t>活性</t>
  </si>
  <si>
    <t>電波</t>
  </si>
  <si>
    <t>サウンドトラック</t>
  </si>
  <si>
    <t>付与</t>
  </si>
  <si>
    <t>共有</t>
  </si>
  <si>
    <t>各駅</t>
  </si>
  <si>
    <t>銅</t>
  </si>
  <si>
    <t>天文学</t>
  </si>
  <si>
    <t>卿</t>
  </si>
  <si>
    <t>武将</t>
  </si>
  <si>
    <t>プール</t>
  </si>
  <si>
    <t>複雑</t>
  </si>
  <si>
    <t>タッグ</t>
  </si>
  <si>
    <t>まさ</t>
  </si>
  <si>
    <t>日野</t>
  </si>
  <si>
    <t>灯</t>
  </si>
  <si>
    <t>勧め</t>
  </si>
  <si>
    <t>迷惑</t>
  </si>
  <si>
    <t>ラテン</t>
  </si>
  <si>
    <t>どれ</t>
  </si>
  <si>
    <t>ゴジラ</t>
  </si>
  <si>
    <t>ランク</t>
  </si>
  <si>
    <t>既存</t>
  </si>
  <si>
    <t>例外</t>
  </si>
  <si>
    <t>控え</t>
  </si>
  <si>
    <t>委託</t>
  </si>
  <si>
    <t>チャンピオンズ</t>
  </si>
  <si>
    <t>別に</t>
  </si>
  <si>
    <t>巡</t>
  </si>
  <si>
    <t>決議</t>
  </si>
  <si>
    <t>マンガ</t>
  </si>
  <si>
    <t>別冊</t>
  </si>
  <si>
    <t>税</t>
  </si>
  <si>
    <t>くま</t>
  </si>
  <si>
    <t>創造</t>
  </si>
  <si>
    <t>構築</t>
  </si>
  <si>
    <t>居</t>
  </si>
  <si>
    <t>死後</t>
  </si>
  <si>
    <t>マラソン</t>
  </si>
  <si>
    <t>ボード</t>
  </si>
  <si>
    <t>生息</t>
  </si>
  <si>
    <t>こんな</t>
  </si>
  <si>
    <t>くり</t>
  </si>
  <si>
    <t>北陸</t>
  </si>
  <si>
    <t>だが</t>
  </si>
  <si>
    <t>財政</t>
  </si>
  <si>
    <t>─</t>
  </si>
  <si>
    <t>埋葬</t>
  </si>
  <si>
    <t>ブルース</t>
  </si>
  <si>
    <t>いし</t>
  </si>
  <si>
    <t>皇后</t>
  </si>
  <si>
    <t>彰</t>
  </si>
  <si>
    <t>照</t>
  </si>
  <si>
    <t>足利</t>
  </si>
  <si>
    <t>手引き</t>
  </si>
  <si>
    <t>プレ</t>
  </si>
  <si>
    <t>表彰</t>
  </si>
  <si>
    <t>戦線</t>
  </si>
  <si>
    <t>旭</t>
  </si>
  <si>
    <t>ほしい</t>
  </si>
  <si>
    <t>朱</t>
  </si>
  <si>
    <t>移住</t>
  </si>
  <si>
    <t>インドネシア</t>
  </si>
  <si>
    <t>橘</t>
  </si>
  <si>
    <t>あくまで</t>
  </si>
  <si>
    <t>簡易</t>
  </si>
  <si>
    <t>南西</t>
  </si>
  <si>
    <t>跡地</t>
  </si>
  <si>
    <t>命じ</t>
  </si>
  <si>
    <t>ケーブル</t>
  </si>
  <si>
    <t>黒い</t>
  </si>
  <si>
    <t>らい</t>
  </si>
  <si>
    <t>メダル</t>
  </si>
  <si>
    <t>ビッグ</t>
  </si>
  <si>
    <t>東西</t>
  </si>
  <si>
    <t>かた</t>
  </si>
  <si>
    <t>紗</t>
  </si>
  <si>
    <t>あらかじめ</t>
  </si>
  <si>
    <t>見つけ</t>
  </si>
  <si>
    <t>消え</t>
  </si>
  <si>
    <t>容易</t>
  </si>
  <si>
    <t>チャレンジ</t>
  </si>
  <si>
    <t>連れ</t>
  </si>
  <si>
    <t>法学部</t>
  </si>
  <si>
    <t>蓮</t>
  </si>
  <si>
    <t>シナリオ</t>
  </si>
  <si>
    <t>応用</t>
  </si>
  <si>
    <t>住む</t>
  </si>
  <si>
    <t>天才</t>
  </si>
  <si>
    <t>テン</t>
  </si>
  <si>
    <t>白石</t>
  </si>
  <si>
    <t>会見</t>
  </si>
  <si>
    <t>げ</t>
  </si>
  <si>
    <t>ボランティア</t>
  </si>
  <si>
    <t>いつ</t>
  </si>
  <si>
    <t>衣</t>
  </si>
  <si>
    <t>重ね</t>
  </si>
  <si>
    <t>創作</t>
  </si>
  <si>
    <t>駐</t>
  </si>
  <si>
    <t>続き</t>
  </si>
  <si>
    <t>侵入</t>
  </si>
  <si>
    <t>アドレス</t>
  </si>
  <si>
    <t>替</t>
  </si>
  <si>
    <t>悪く</t>
  </si>
  <si>
    <t>みどり</t>
  </si>
  <si>
    <t>兵衛</t>
  </si>
  <si>
    <t>課題</t>
  </si>
  <si>
    <t>勉強</t>
  </si>
  <si>
    <t>小島</t>
  </si>
  <si>
    <t>端末</t>
  </si>
  <si>
    <t>幼少</t>
  </si>
  <si>
    <t>遺伝子</t>
  </si>
  <si>
    <t>あゆみ</t>
  </si>
  <si>
    <t>数値</t>
  </si>
  <si>
    <t>まり</t>
  </si>
  <si>
    <t>小学</t>
  </si>
  <si>
    <t>岸</t>
  </si>
  <si>
    <t>起こっ</t>
  </si>
  <si>
    <t>豪</t>
  </si>
  <si>
    <t>ピクセル</t>
  </si>
  <si>
    <t>殺</t>
  </si>
  <si>
    <t>やる</t>
  </si>
  <si>
    <t>全部</t>
  </si>
  <si>
    <t>車種</t>
  </si>
  <si>
    <t>日常</t>
  </si>
  <si>
    <t>過剰</t>
  </si>
  <si>
    <t>送っ</t>
  </si>
  <si>
    <t>礼</t>
  </si>
  <si>
    <t>依存</t>
  </si>
  <si>
    <t>平凡社</t>
  </si>
  <si>
    <t>音響</t>
  </si>
  <si>
    <t>まい</t>
  </si>
  <si>
    <t>寧</t>
  </si>
  <si>
    <t>キャンペーン</t>
  </si>
  <si>
    <t>所蔵</t>
  </si>
  <si>
    <t>先輩</t>
  </si>
  <si>
    <t>菊池</t>
  </si>
  <si>
    <t>まあ</t>
  </si>
  <si>
    <t>‘</t>
  </si>
  <si>
    <t>輸入</t>
  </si>
  <si>
    <t>投入</t>
  </si>
  <si>
    <t>養成</t>
  </si>
  <si>
    <t>研</t>
  </si>
  <si>
    <t>戦死</t>
  </si>
  <si>
    <t>深く</t>
  </si>
  <si>
    <t>郷土</t>
  </si>
  <si>
    <t>シート</t>
  </si>
  <si>
    <t>当日</t>
  </si>
  <si>
    <t>信長</t>
  </si>
  <si>
    <t>開局</t>
  </si>
  <si>
    <t>三木</t>
  </si>
  <si>
    <t>ぜ</t>
  </si>
  <si>
    <t>投</t>
  </si>
  <si>
    <t>どうも</t>
  </si>
  <si>
    <t>水泳</t>
  </si>
  <si>
    <t>駒</t>
  </si>
  <si>
    <t>そちら</t>
  </si>
  <si>
    <t>風景</t>
  </si>
  <si>
    <t>官房</t>
  </si>
  <si>
    <t>支社</t>
  </si>
  <si>
    <t>ダブルス</t>
  </si>
  <si>
    <t>キロメートル</t>
  </si>
  <si>
    <t>関わら</t>
  </si>
  <si>
    <t>黒田</t>
  </si>
  <si>
    <t>異論</t>
  </si>
  <si>
    <t>ン</t>
  </si>
  <si>
    <t>ドリーム</t>
  </si>
  <si>
    <t>鷹</t>
  </si>
  <si>
    <t>問わ</t>
  </si>
  <si>
    <t>ターミナル</t>
  </si>
  <si>
    <t>聡</t>
  </si>
  <si>
    <t>キーボード</t>
  </si>
  <si>
    <t>深い</t>
  </si>
  <si>
    <t>侍</t>
  </si>
  <si>
    <t>離脱</t>
  </si>
  <si>
    <t>直通</t>
  </si>
  <si>
    <t>トム</t>
  </si>
  <si>
    <t>はっきり</t>
  </si>
  <si>
    <t>棋士</t>
  </si>
  <si>
    <t>有し</t>
  </si>
  <si>
    <t>お互い</t>
  </si>
  <si>
    <t>達し</t>
  </si>
  <si>
    <t>ショップ</t>
  </si>
  <si>
    <t>大将</t>
  </si>
  <si>
    <t>たけ</t>
  </si>
  <si>
    <t>ジム</t>
  </si>
  <si>
    <t>開か</t>
  </si>
  <si>
    <t>ギャラリー</t>
  </si>
  <si>
    <t>露</t>
  </si>
  <si>
    <t>全面</t>
  </si>
  <si>
    <t>自主</t>
  </si>
  <si>
    <t>変える</t>
  </si>
  <si>
    <t>やり</t>
  </si>
  <si>
    <t>学ぶ</t>
  </si>
  <si>
    <t>一家</t>
  </si>
  <si>
    <t>証言</t>
  </si>
  <si>
    <t>属し</t>
  </si>
  <si>
    <t>ボディ</t>
  </si>
  <si>
    <t>業種</t>
  </si>
  <si>
    <t>解析</t>
  </si>
  <si>
    <t>ガラス</t>
  </si>
  <si>
    <t>歌唱</t>
  </si>
  <si>
    <t>ポンド</t>
  </si>
  <si>
    <t>卵</t>
  </si>
  <si>
    <t>沿岸</t>
  </si>
  <si>
    <t>決戦</t>
  </si>
  <si>
    <t>卓球</t>
  </si>
  <si>
    <t>中田</t>
  </si>
  <si>
    <t>ニーズ</t>
  </si>
  <si>
    <t>リボン</t>
  </si>
  <si>
    <t>売却</t>
  </si>
  <si>
    <t>メトロ</t>
  </si>
  <si>
    <t>呂</t>
  </si>
  <si>
    <t>ヘンリー</t>
  </si>
  <si>
    <t>やがて</t>
  </si>
  <si>
    <t>浦和</t>
  </si>
  <si>
    <t>馬場</t>
  </si>
  <si>
    <t>卒</t>
  </si>
  <si>
    <t>論理</t>
  </si>
  <si>
    <t>乗っ</t>
  </si>
  <si>
    <t>戦史</t>
  </si>
  <si>
    <t>空中</t>
  </si>
  <si>
    <t>気筒</t>
  </si>
  <si>
    <t>部下</t>
  </si>
  <si>
    <t>パソコン</t>
  </si>
  <si>
    <t>翌日</t>
  </si>
  <si>
    <t>音源</t>
  </si>
  <si>
    <t>話し</t>
  </si>
  <si>
    <t>パートナー</t>
  </si>
  <si>
    <t>くれる</t>
  </si>
  <si>
    <t>突然</t>
  </si>
  <si>
    <t>スミス</t>
  </si>
  <si>
    <t>実力</t>
  </si>
  <si>
    <t>ぶ</t>
  </si>
  <si>
    <t>レストラン</t>
  </si>
  <si>
    <t>死ん</t>
  </si>
  <si>
    <t>親族</t>
  </si>
  <si>
    <t>下車</t>
  </si>
  <si>
    <t>退職</t>
  </si>
  <si>
    <t>コンテスト</t>
  </si>
  <si>
    <t>登</t>
  </si>
  <si>
    <t>満たし</t>
  </si>
  <si>
    <t>ウィーン</t>
  </si>
  <si>
    <t>アシスタント</t>
  </si>
  <si>
    <t>畑</t>
  </si>
  <si>
    <t>改</t>
  </si>
  <si>
    <t>半分</t>
  </si>
  <si>
    <t>複合</t>
  </si>
  <si>
    <t>従事</t>
  </si>
  <si>
    <t>肖像</t>
  </si>
  <si>
    <t>ユナイテッド</t>
  </si>
  <si>
    <t>当主</t>
  </si>
  <si>
    <t>これから</t>
  </si>
  <si>
    <t>斉</t>
  </si>
  <si>
    <t>早く</t>
  </si>
  <si>
    <t>養子</t>
  </si>
  <si>
    <t>進む</t>
  </si>
  <si>
    <t>アリス</t>
  </si>
  <si>
    <t>号機</t>
  </si>
  <si>
    <t>ジャケット</t>
  </si>
  <si>
    <t>追放</t>
  </si>
  <si>
    <t>司法</t>
  </si>
  <si>
    <t>デモ</t>
  </si>
  <si>
    <t>東経</t>
  </si>
  <si>
    <t>改め</t>
  </si>
  <si>
    <t>任意</t>
  </si>
  <si>
    <t>士官</t>
  </si>
  <si>
    <t>角川書店</t>
  </si>
  <si>
    <t>原案</t>
  </si>
  <si>
    <t>和名</t>
  </si>
  <si>
    <t>修了</t>
  </si>
  <si>
    <t>一応</t>
  </si>
  <si>
    <t>水野</t>
  </si>
  <si>
    <t>ロー</t>
  </si>
  <si>
    <t>診断</t>
  </si>
  <si>
    <t>双</t>
  </si>
  <si>
    <t>推理</t>
  </si>
  <si>
    <t>歴任</t>
  </si>
  <si>
    <t>リチャード</t>
  </si>
  <si>
    <t>標準時</t>
  </si>
  <si>
    <t>ジェット</t>
  </si>
  <si>
    <t>承</t>
  </si>
  <si>
    <t>姫路</t>
  </si>
  <si>
    <t>ニコニコ</t>
  </si>
  <si>
    <t>何らかの</t>
  </si>
  <si>
    <t>種目</t>
  </si>
  <si>
    <t>東芝</t>
  </si>
  <si>
    <t>流通</t>
  </si>
  <si>
    <t>岩波書店</t>
  </si>
  <si>
    <t>無理</t>
  </si>
  <si>
    <t>刊</t>
  </si>
  <si>
    <t>誤り</t>
  </si>
  <si>
    <t>国防</t>
  </si>
  <si>
    <t>みなみ</t>
  </si>
  <si>
    <t>一種</t>
  </si>
  <si>
    <t>てつ</t>
  </si>
  <si>
    <t>女神</t>
  </si>
  <si>
    <t>決まっ</t>
  </si>
  <si>
    <t>長岡</t>
  </si>
  <si>
    <t>ブル</t>
  </si>
  <si>
    <t>八王子</t>
  </si>
  <si>
    <t>祖父</t>
  </si>
  <si>
    <t>大山</t>
  </si>
  <si>
    <t>大久保</t>
  </si>
  <si>
    <t>大日本帝国</t>
  </si>
  <si>
    <t>西洋</t>
  </si>
  <si>
    <t>欅</t>
  </si>
  <si>
    <t>行事</t>
  </si>
  <si>
    <t>オーディション</t>
  </si>
  <si>
    <t>不正</t>
  </si>
  <si>
    <t>念</t>
  </si>
  <si>
    <t>モーニング</t>
  </si>
  <si>
    <t>出走</t>
  </si>
  <si>
    <t>台車</t>
  </si>
  <si>
    <t>庁舎</t>
  </si>
  <si>
    <t>負担</t>
  </si>
  <si>
    <t>丸山</t>
  </si>
  <si>
    <t>出会い</t>
  </si>
  <si>
    <t>日立</t>
  </si>
  <si>
    <t>講演</t>
  </si>
  <si>
    <t>ラスト</t>
  </si>
  <si>
    <t>木下</t>
  </si>
  <si>
    <t>衣装</t>
  </si>
  <si>
    <t>町田</t>
  </si>
  <si>
    <t>操縦</t>
  </si>
  <si>
    <t>末期</t>
  </si>
  <si>
    <t>争い</t>
  </si>
  <si>
    <t>個体</t>
  </si>
  <si>
    <t>交代</t>
  </si>
  <si>
    <t>在位</t>
  </si>
  <si>
    <t>奴隷</t>
  </si>
  <si>
    <t>謝罪</t>
  </si>
  <si>
    <t>ならびに</t>
  </si>
  <si>
    <t>脱字</t>
  </si>
  <si>
    <t>船舶</t>
  </si>
  <si>
    <t>ビット</t>
  </si>
  <si>
    <t>山城</t>
  </si>
  <si>
    <t>中京</t>
  </si>
  <si>
    <t>北緯</t>
  </si>
  <si>
    <t>春日</t>
  </si>
  <si>
    <t>フランク</t>
  </si>
  <si>
    <t>強力</t>
  </si>
  <si>
    <t>コア</t>
  </si>
  <si>
    <t>芸能人</t>
  </si>
  <si>
    <t>ミステリー</t>
  </si>
  <si>
    <t>爆撃</t>
  </si>
  <si>
    <t>間違っ</t>
  </si>
  <si>
    <t>皆様</t>
  </si>
  <si>
    <t>永遠</t>
  </si>
  <si>
    <t>にわたって</t>
  </si>
  <si>
    <t>暴力</t>
  </si>
  <si>
    <t>瀬戸</t>
  </si>
  <si>
    <t>文学部</t>
  </si>
  <si>
    <t>定員</t>
  </si>
  <si>
    <t>もともと</t>
  </si>
  <si>
    <t>避ける</t>
  </si>
  <si>
    <t>文芸</t>
  </si>
  <si>
    <t>火災</t>
  </si>
  <si>
    <t>我</t>
  </si>
  <si>
    <t>行方</t>
  </si>
  <si>
    <t>日本国</t>
  </si>
  <si>
    <t>視点</t>
  </si>
  <si>
    <t>離婚</t>
  </si>
  <si>
    <t>着用</t>
  </si>
  <si>
    <t>大名</t>
  </si>
  <si>
    <t>利点</t>
  </si>
  <si>
    <t>起こす</t>
  </si>
  <si>
    <t>絶滅</t>
  </si>
  <si>
    <t>少将</t>
  </si>
  <si>
    <t>を通して</t>
  </si>
  <si>
    <t>麦</t>
  </si>
  <si>
    <t>静</t>
  </si>
  <si>
    <t>石油</t>
  </si>
  <si>
    <t>接触</t>
  </si>
  <si>
    <t>バルセロナ</t>
  </si>
  <si>
    <t>毎</t>
  </si>
  <si>
    <t>セブン</t>
  </si>
  <si>
    <t>熊</t>
  </si>
  <si>
    <t>飯田</t>
  </si>
  <si>
    <t>由</t>
  </si>
  <si>
    <t>分かれ</t>
  </si>
  <si>
    <t>天然</t>
  </si>
  <si>
    <t>大津</t>
  </si>
  <si>
    <t>ショッピング</t>
  </si>
  <si>
    <t>どんな</t>
  </si>
  <si>
    <t>衛門</t>
  </si>
  <si>
    <t>月間</t>
  </si>
  <si>
    <t>えん</t>
  </si>
  <si>
    <t>涼</t>
  </si>
  <si>
    <t>石原</t>
  </si>
  <si>
    <t>品川</t>
  </si>
  <si>
    <t>単なる</t>
  </si>
  <si>
    <t>リスク</t>
  </si>
  <si>
    <t>南東</t>
  </si>
  <si>
    <t>環状</t>
  </si>
  <si>
    <t>南アフリカ</t>
  </si>
  <si>
    <t>併合</t>
  </si>
  <si>
    <t>ハワイ</t>
  </si>
  <si>
    <t>髪</t>
  </si>
  <si>
    <t>尊</t>
  </si>
  <si>
    <t>役職</t>
  </si>
  <si>
    <t>日時</t>
  </si>
  <si>
    <t>日向</t>
  </si>
  <si>
    <t>象徴</t>
  </si>
  <si>
    <t>手術</t>
  </si>
  <si>
    <t>授与</t>
  </si>
  <si>
    <t>議席</t>
  </si>
  <si>
    <t>青い</t>
  </si>
  <si>
    <t>ファッション</t>
  </si>
  <si>
    <t>隠し</t>
  </si>
  <si>
    <t>経路</t>
  </si>
  <si>
    <t>発掘</t>
  </si>
  <si>
    <t>関心</t>
  </si>
  <si>
    <t>マリア</t>
  </si>
  <si>
    <t>次郎</t>
  </si>
  <si>
    <t>管区</t>
  </si>
  <si>
    <t>突破</t>
  </si>
  <si>
    <t>雇用</t>
  </si>
  <si>
    <t>紅白</t>
  </si>
  <si>
    <t>縦</t>
  </si>
  <si>
    <t>掛け</t>
  </si>
  <si>
    <t>聖堂</t>
  </si>
  <si>
    <t>業績</t>
  </si>
  <si>
    <t>同期</t>
  </si>
  <si>
    <t>時計</t>
  </si>
  <si>
    <t>安倍</t>
  </si>
  <si>
    <t>適当</t>
  </si>
  <si>
    <t>破り</t>
  </si>
  <si>
    <t>他者</t>
  </si>
  <si>
    <t>ソニー</t>
  </si>
  <si>
    <t>保安</t>
  </si>
  <si>
    <t>セルビア</t>
  </si>
  <si>
    <t>体系</t>
  </si>
  <si>
    <t>不思議</t>
  </si>
  <si>
    <t>終え</t>
  </si>
  <si>
    <t>がん</t>
  </si>
  <si>
    <t>央</t>
  </si>
  <si>
    <t>栽培</t>
  </si>
  <si>
    <t>ドキュメンタリー</t>
  </si>
  <si>
    <t>攻略</t>
  </si>
  <si>
    <t>元号</t>
  </si>
  <si>
    <t>師範</t>
  </si>
  <si>
    <t>山内</t>
  </si>
  <si>
    <t>市議会</t>
  </si>
  <si>
    <t>ダブル</t>
  </si>
  <si>
    <t>オフィス</t>
  </si>
  <si>
    <t>寮</t>
  </si>
  <si>
    <t>調教</t>
  </si>
  <si>
    <t>殿堂</t>
  </si>
  <si>
    <t>レコーディング</t>
  </si>
  <si>
    <t>バラ</t>
  </si>
  <si>
    <t>助手</t>
  </si>
  <si>
    <t>増刊</t>
  </si>
  <si>
    <t>単行</t>
  </si>
  <si>
    <t>女の子</t>
  </si>
  <si>
    <t>都合</t>
  </si>
  <si>
    <t>信じ</t>
  </si>
  <si>
    <t>賞金</t>
  </si>
  <si>
    <t>月末</t>
  </si>
  <si>
    <t>保守</t>
  </si>
  <si>
    <t>分秒</t>
  </si>
  <si>
    <t>繁</t>
  </si>
  <si>
    <t>砂</t>
  </si>
  <si>
    <t>荒川</t>
  </si>
  <si>
    <t>経っ</t>
  </si>
  <si>
    <t>殺さ</t>
  </si>
  <si>
    <t>タン</t>
  </si>
  <si>
    <t>中等</t>
  </si>
  <si>
    <t>呼び</t>
  </si>
  <si>
    <t>次第</t>
  </si>
  <si>
    <t>コマ</t>
  </si>
  <si>
    <t>ヘッド</t>
  </si>
  <si>
    <t>伝記</t>
  </si>
  <si>
    <t>伝承</t>
  </si>
  <si>
    <t>戻る</t>
  </si>
  <si>
    <t>納得</t>
  </si>
  <si>
    <t>銀座</t>
  </si>
  <si>
    <t>造船</t>
  </si>
  <si>
    <t>小泉</t>
  </si>
  <si>
    <t>促進</t>
  </si>
  <si>
    <t>日々</t>
  </si>
  <si>
    <t>ミルク</t>
  </si>
  <si>
    <t>射撃</t>
  </si>
  <si>
    <t>マイ</t>
  </si>
  <si>
    <t>指</t>
  </si>
  <si>
    <t>喜</t>
  </si>
  <si>
    <t>星野</t>
  </si>
  <si>
    <t>再現</t>
  </si>
  <si>
    <t>自社</t>
  </si>
  <si>
    <t>関わっ</t>
  </si>
  <si>
    <t>テロ</t>
  </si>
  <si>
    <t>遠</t>
  </si>
  <si>
    <t>病気</t>
  </si>
  <si>
    <t>抗議</t>
  </si>
  <si>
    <t>婦</t>
  </si>
  <si>
    <t>高崎</t>
  </si>
  <si>
    <t>一連</t>
  </si>
  <si>
    <t>出発</t>
  </si>
  <si>
    <t>佑</t>
  </si>
  <si>
    <t>月曜日</t>
  </si>
  <si>
    <t>パターン</t>
  </si>
  <si>
    <t>柏</t>
  </si>
  <si>
    <t>閉店</t>
  </si>
  <si>
    <t>財産</t>
  </si>
  <si>
    <t>民俗</t>
  </si>
  <si>
    <t>公爵</t>
  </si>
  <si>
    <t>評議</t>
  </si>
  <si>
    <t>グローブ</t>
  </si>
  <si>
    <t>かける</t>
  </si>
  <si>
    <t>努力</t>
  </si>
  <si>
    <t>スカイ</t>
  </si>
  <si>
    <t>上陸</t>
  </si>
  <si>
    <t>零</t>
  </si>
  <si>
    <t>ユーロ</t>
  </si>
  <si>
    <t>湘南</t>
  </si>
  <si>
    <t>満たす</t>
  </si>
  <si>
    <t>モバイル</t>
  </si>
  <si>
    <t>良質</t>
  </si>
  <si>
    <t>中将</t>
  </si>
  <si>
    <t>づくり</t>
  </si>
  <si>
    <t>失わ</t>
  </si>
  <si>
    <t>騒動</t>
  </si>
  <si>
    <t>ジャーナリスト</t>
  </si>
  <si>
    <t>ラリー</t>
  </si>
  <si>
    <t>即位</t>
  </si>
  <si>
    <t>産経</t>
  </si>
  <si>
    <t>逆転</t>
  </si>
  <si>
    <t>潤</t>
  </si>
  <si>
    <t>すけ</t>
  </si>
  <si>
    <t>伊東</t>
  </si>
  <si>
    <t>古く</t>
  </si>
  <si>
    <t>特性</t>
  </si>
  <si>
    <t>水上</t>
  </si>
  <si>
    <t>短</t>
  </si>
  <si>
    <t>雷</t>
  </si>
  <si>
    <t>幕末</t>
  </si>
  <si>
    <t>臨床</t>
  </si>
  <si>
    <t>スリー</t>
  </si>
  <si>
    <t>拝見</t>
  </si>
  <si>
    <t>排除</t>
  </si>
  <si>
    <t>関わる</t>
  </si>
  <si>
    <t>桁</t>
  </si>
  <si>
    <t>ゆく</t>
  </si>
  <si>
    <t>引数</t>
  </si>
  <si>
    <t>工作</t>
  </si>
  <si>
    <t>佐伯</t>
  </si>
  <si>
    <t>脱退</t>
  </si>
  <si>
    <t>暁</t>
  </si>
  <si>
    <t>酸化</t>
  </si>
  <si>
    <t>大震災</t>
  </si>
  <si>
    <t>中隊</t>
  </si>
  <si>
    <t>学士</t>
  </si>
  <si>
    <t>海賊</t>
  </si>
  <si>
    <t>恐怖</t>
  </si>
  <si>
    <t>学ん</t>
  </si>
  <si>
    <t>道具</t>
  </si>
  <si>
    <t>請求</t>
  </si>
  <si>
    <t>細かい</t>
  </si>
  <si>
    <t>職名</t>
  </si>
  <si>
    <t>発明</t>
  </si>
  <si>
    <t>錦</t>
  </si>
  <si>
    <t>普段</t>
  </si>
  <si>
    <t>半島</t>
  </si>
  <si>
    <t>選ん</t>
  </si>
  <si>
    <t>親王</t>
  </si>
  <si>
    <t>照明</t>
  </si>
  <si>
    <t>甲府</t>
  </si>
  <si>
    <t>崎</t>
  </si>
  <si>
    <t>前橋</t>
  </si>
  <si>
    <t>消し</t>
  </si>
  <si>
    <t>初頭</t>
  </si>
  <si>
    <t>大手</t>
  </si>
  <si>
    <t>通貨</t>
  </si>
  <si>
    <t>中期</t>
  </si>
  <si>
    <t>やす</t>
  </si>
  <si>
    <t>細川</t>
  </si>
  <si>
    <t>演技</t>
  </si>
  <si>
    <t>大田</t>
  </si>
  <si>
    <t>題</t>
  </si>
  <si>
    <t>停留</t>
  </si>
  <si>
    <t>趙</t>
  </si>
  <si>
    <t>西側</t>
  </si>
  <si>
    <t>次代</t>
  </si>
  <si>
    <t>鹿島</t>
  </si>
  <si>
    <t>フロント</t>
  </si>
  <si>
    <t>妨害</t>
  </si>
  <si>
    <t>コーラス</t>
  </si>
  <si>
    <t>ウェイ</t>
  </si>
  <si>
    <t>ディズニー</t>
  </si>
  <si>
    <t>ルイス</t>
  </si>
  <si>
    <t>乃木坂</t>
  </si>
  <si>
    <t>比例</t>
  </si>
  <si>
    <t>桃</t>
  </si>
  <si>
    <t>外野</t>
  </si>
  <si>
    <t>運命</t>
  </si>
  <si>
    <t>部品</t>
  </si>
  <si>
    <t>マス</t>
  </si>
  <si>
    <t>員数</t>
  </si>
  <si>
    <t>気動車</t>
  </si>
  <si>
    <t>解</t>
  </si>
  <si>
    <t>コンクール</t>
  </si>
  <si>
    <t>熊谷</t>
  </si>
  <si>
    <t>監査</t>
  </si>
  <si>
    <t>９</t>
  </si>
  <si>
    <t>疾患</t>
  </si>
  <si>
    <t>期生</t>
  </si>
  <si>
    <t>紛争</t>
  </si>
  <si>
    <t>綾</t>
  </si>
  <si>
    <t>安打</t>
  </si>
  <si>
    <t>亡くなっ</t>
  </si>
  <si>
    <t>新潮社</t>
  </si>
  <si>
    <t>モチーフ</t>
  </si>
  <si>
    <t>ごく</t>
  </si>
  <si>
    <t>元気</t>
  </si>
  <si>
    <t>様式</t>
  </si>
  <si>
    <t>仮に</t>
  </si>
  <si>
    <t>マリ</t>
  </si>
  <si>
    <t>勢</t>
  </si>
  <si>
    <t>付ける</t>
  </si>
  <si>
    <t>吉野</t>
  </si>
  <si>
    <t>歯</t>
  </si>
  <si>
    <t>しかしながら</t>
  </si>
  <si>
    <t>ふく</t>
  </si>
  <si>
    <t>拓</t>
  </si>
  <si>
    <t>トラブル</t>
  </si>
  <si>
    <t>ラーメン</t>
  </si>
  <si>
    <t>条例</t>
  </si>
  <si>
    <t>温度</t>
  </si>
  <si>
    <t>バイエルン</t>
  </si>
  <si>
    <t>菓子</t>
  </si>
  <si>
    <t>簿</t>
  </si>
  <si>
    <t>府中</t>
  </si>
  <si>
    <t>留学</t>
  </si>
  <si>
    <t>倉</t>
  </si>
  <si>
    <t>心配</t>
  </si>
  <si>
    <t>したがって</t>
  </si>
  <si>
    <t>唄</t>
  </si>
  <si>
    <t>率い</t>
  </si>
  <si>
    <t>外務省</t>
  </si>
  <si>
    <t>分岐</t>
  </si>
  <si>
    <t>辞任</t>
  </si>
  <si>
    <t>アンケート</t>
  </si>
  <si>
    <t>セル</t>
  </si>
  <si>
    <t>浜田</t>
  </si>
  <si>
    <t>あらゆる</t>
  </si>
  <si>
    <t>毛利</t>
  </si>
  <si>
    <t>てれ</t>
  </si>
  <si>
    <t>昇進</t>
  </si>
  <si>
    <t>改札</t>
  </si>
  <si>
    <t>法的</t>
  </si>
  <si>
    <t>再編</t>
  </si>
  <si>
    <t>ねる</t>
  </si>
  <si>
    <t>権力</t>
  </si>
  <si>
    <t>アレンジ</t>
  </si>
  <si>
    <t>残す</t>
  </si>
  <si>
    <t>台北</t>
  </si>
  <si>
    <t>ママ</t>
  </si>
  <si>
    <t>胡</t>
  </si>
  <si>
    <t>貨車</t>
  </si>
  <si>
    <t>文部</t>
  </si>
  <si>
    <t>季</t>
  </si>
  <si>
    <t>ドーム</t>
  </si>
  <si>
    <t>守護</t>
  </si>
  <si>
    <t>梁</t>
  </si>
  <si>
    <t>恒星</t>
  </si>
  <si>
    <t>特許</t>
  </si>
  <si>
    <t>しかも</t>
  </si>
  <si>
    <t>線路</t>
  </si>
  <si>
    <t>次男</t>
  </si>
  <si>
    <t>いちご</t>
  </si>
  <si>
    <t>辺</t>
  </si>
  <si>
    <t>琴</t>
  </si>
  <si>
    <t>上下</t>
  </si>
  <si>
    <t>ろう</t>
  </si>
  <si>
    <t>准</t>
  </si>
  <si>
    <t>併設</t>
  </si>
  <si>
    <t>開い</t>
  </si>
  <si>
    <t>双方</t>
  </si>
  <si>
    <t>諏訪</t>
  </si>
  <si>
    <t>考え方</t>
  </si>
  <si>
    <t>子孫</t>
  </si>
  <si>
    <t>質量</t>
  </si>
  <si>
    <t>遠征</t>
  </si>
  <si>
    <t>儀</t>
  </si>
  <si>
    <t>高級</t>
  </si>
  <si>
    <t>認知</t>
  </si>
  <si>
    <t>牡</t>
  </si>
  <si>
    <t>パッケージ</t>
  </si>
  <si>
    <t>藍</t>
  </si>
  <si>
    <t>混同</t>
  </si>
  <si>
    <t>異なっ</t>
  </si>
  <si>
    <t>取扱</t>
  </si>
  <si>
    <t>住所</t>
  </si>
  <si>
    <t>検定</t>
  </si>
  <si>
    <t>ライバル</t>
  </si>
  <si>
    <t>大地</t>
  </si>
  <si>
    <t>伝える</t>
  </si>
  <si>
    <t>感覚</t>
  </si>
  <si>
    <t>近江</t>
  </si>
  <si>
    <t>魔術</t>
  </si>
  <si>
    <t>交差</t>
  </si>
  <si>
    <t>化合</t>
  </si>
  <si>
    <t>退団</t>
  </si>
  <si>
    <t>艦船</t>
  </si>
  <si>
    <t>当たる</t>
  </si>
  <si>
    <t>梅</t>
  </si>
  <si>
    <t>座席</t>
  </si>
  <si>
    <t>艦艇</t>
  </si>
  <si>
    <t>損害</t>
  </si>
  <si>
    <t>本田</t>
  </si>
  <si>
    <t>乙女</t>
  </si>
  <si>
    <t>船橋</t>
  </si>
  <si>
    <t>トニー</t>
  </si>
  <si>
    <t>覚え</t>
  </si>
  <si>
    <t>甲斐</t>
  </si>
  <si>
    <t>審判</t>
  </si>
  <si>
    <t>容量</t>
  </si>
  <si>
    <t>季節</t>
  </si>
  <si>
    <t>日程</t>
  </si>
  <si>
    <t>現れる</t>
  </si>
  <si>
    <t>配慮</t>
  </si>
  <si>
    <t>本拠地</t>
  </si>
  <si>
    <t>独</t>
  </si>
  <si>
    <t>いらっしゃる</t>
  </si>
  <si>
    <t>ユニオン</t>
  </si>
  <si>
    <t>學</t>
  </si>
  <si>
    <t>旅団</t>
  </si>
  <si>
    <t>ジョー</t>
  </si>
  <si>
    <t>自民党</t>
  </si>
  <si>
    <t>典型</t>
  </si>
  <si>
    <t>要塞</t>
  </si>
  <si>
    <t>続編</t>
  </si>
  <si>
    <t>アリ</t>
  </si>
  <si>
    <t>松尾</t>
  </si>
  <si>
    <t>守っ</t>
  </si>
  <si>
    <t>全線</t>
  </si>
  <si>
    <t>バン</t>
  </si>
  <si>
    <t>神宮</t>
  </si>
  <si>
    <t>固有</t>
  </si>
  <si>
    <t>怒り</t>
  </si>
  <si>
    <t>エア</t>
  </si>
  <si>
    <t>修士</t>
  </si>
  <si>
    <t>古川</t>
  </si>
  <si>
    <t>国連</t>
  </si>
  <si>
    <t>藤沢</t>
  </si>
  <si>
    <t>愛し</t>
  </si>
  <si>
    <t>有料</t>
  </si>
  <si>
    <t>川上</t>
  </si>
  <si>
    <t>嘘</t>
  </si>
  <si>
    <t>工藤</t>
  </si>
  <si>
    <t>ルーマニア</t>
  </si>
  <si>
    <t>帰還</t>
  </si>
  <si>
    <t>提起</t>
  </si>
  <si>
    <t>禄</t>
  </si>
  <si>
    <t>本日</t>
  </si>
  <si>
    <t>素</t>
  </si>
  <si>
    <t>越え</t>
  </si>
  <si>
    <t>輸出</t>
  </si>
  <si>
    <t>祥</t>
  </si>
  <si>
    <t>奇跡</t>
  </si>
  <si>
    <t>受験</t>
  </si>
  <si>
    <t>死者</t>
  </si>
  <si>
    <t>頭部</t>
  </si>
  <si>
    <t>直樹</t>
  </si>
  <si>
    <t>でん</t>
  </si>
  <si>
    <t>デザイナー</t>
  </si>
  <si>
    <t>牙</t>
  </si>
  <si>
    <t>学長</t>
  </si>
  <si>
    <t>移植</t>
  </si>
  <si>
    <t>梨</t>
  </si>
  <si>
    <t>力士</t>
  </si>
  <si>
    <t>総数</t>
  </si>
  <si>
    <t>よって</t>
  </si>
  <si>
    <t>強調</t>
  </si>
  <si>
    <t>失点</t>
  </si>
  <si>
    <t>歌う</t>
  </si>
  <si>
    <t>変わる</t>
  </si>
  <si>
    <t>室町</t>
  </si>
  <si>
    <t>扱わ</t>
  </si>
  <si>
    <t>ロング</t>
  </si>
  <si>
    <t>不良</t>
  </si>
  <si>
    <t>薩摩</t>
  </si>
  <si>
    <t>しろ</t>
  </si>
  <si>
    <t>告白</t>
  </si>
  <si>
    <t>名付け</t>
  </si>
  <si>
    <t>アラブ</t>
  </si>
  <si>
    <t>哲也</t>
  </si>
  <si>
    <t>亀</t>
  </si>
  <si>
    <t>富</t>
  </si>
  <si>
    <t>決意</t>
  </si>
  <si>
    <t>少数</t>
  </si>
  <si>
    <t>マリオ</t>
  </si>
  <si>
    <t>さて</t>
  </si>
  <si>
    <t>立川</t>
  </si>
  <si>
    <t>県知事</t>
  </si>
  <si>
    <t>西川</t>
  </si>
  <si>
    <t>有用</t>
  </si>
  <si>
    <t>有力</t>
  </si>
  <si>
    <t>走る</t>
  </si>
  <si>
    <t>公益</t>
  </si>
  <si>
    <t>ワイン</t>
  </si>
  <si>
    <t>パス</t>
  </si>
  <si>
    <t>農</t>
  </si>
  <si>
    <t>供用</t>
  </si>
  <si>
    <t>グローバル</t>
  </si>
  <si>
    <t>搭乗</t>
  </si>
  <si>
    <t>高野</t>
  </si>
  <si>
    <t>欲しい</t>
  </si>
  <si>
    <t>ヤマト</t>
  </si>
  <si>
    <t>海戦</t>
  </si>
  <si>
    <t>イラク</t>
  </si>
  <si>
    <t>発揮</t>
  </si>
  <si>
    <t>魔王</t>
  </si>
  <si>
    <t>久保</t>
  </si>
  <si>
    <t>八戸</t>
  </si>
  <si>
    <t>体操</t>
  </si>
  <si>
    <t>はるか</t>
  </si>
  <si>
    <t>家臣</t>
  </si>
  <si>
    <t>ボクサー</t>
  </si>
  <si>
    <t>容疑</t>
  </si>
  <si>
    <t>大井</t>
  </si>
  <si>
    <t>戻す</t>
  </si>
  <si>
    <t>ソフトバンク</t>
  </si>
  <si>
    <t>梅田</t>
  </si>
  <si>
    <t>滑走</t>
  </si>
  <si>
    <t>到達</t>
  </si>
  <si>
    <t>余</t>
  </si>
  <si>
    <t>人権</t>
  </si>
  <si>
    <t>カフェ</t>
  </si>
  <si>
    <t>ハンター</t>
  </si>
  <si>
    <t>正当</t>
  </si>
  <si>
    <t>秀吉</t>
  </si>
  <si>
    <t>伸</t>
  </si>
  <si>
    <t>たつ</t>
  </si>
  <si>
    <t>悪化</t>
  </si>
  <si>
    <t>一体</t>
  </si>
  <si>
    <t>診療</t>
  </si>
  <si>
    <t>火山</t>
  </si>
  <si>
    <t>徐々に</t>
  </si>
  <si>
    <t>費用</t>
  </si>
  <si>
    <t>修理</t>
  </si>
  <si>
    <t>市原</t>
  </si>
  <si>
    <t>プライバシー</t>
  </si>
  <si>
    <t>ケン</t>
  </si>
  <si>
    <t>はら</t>
  </si>
  <si>
    <t>ブラウン</t>
  </si>
  <si>
    <t>キャプテン</t>
  </si>
  <si>
    <t>バレエ</t>
  </si>
  <si>
    <t>コナン</t>
  </si>
  <si>
    <t>指し</t>
  </si>
  <si>
    <t>太字</t>
  </si>
  <si>
    <t>日誌</t>
  </si>
  <si>
    <t>区立</t>
  </si>
  <si>
    <t>クロ</t>
  </si>
  <si>
    <t>スト</t>
  </si>
  <si>
    <t>油</t>
  </si>
  <si>
    <t>シリア</t>
  </si>
  <si>
    <t>老人</t>
  </si>
  <si>
    <t>観察</t>
  </si>
  <si>
    <t>庭園</t>
  </si>
  <si>
    <t>きり</t>
  </si>
  <si>
    <t>列伝</t>
  </si>
  <si>
    <t>パフォーマンス</t>
  </si>
  <si>
    <t>牌</t>
  </si>
  <si>
    <t>不定期</t>
  </si>
  <si>
    <t>バカ</t>
  </si>
  <si>
    <t>岩崎</t>
  </si>
  <si>
    <t>当方</t>
  </si>
  <si>
    <t>リアル</t>
  </si>
  <si>
    <t>彫刻</t>
  </si>
  <si>
    <t>友達</t>
  </si>
  <si>
    <t>朝日新聞社</t>
  </si>
  <si>
    <t>岩波</t>
  </si>
  <si>
    <t>西経</t>
  </si>
  <si>
    <t>生じる</t>
  </si>
  <si>
    <t>赤坂</t>
  </si>
  <si>
    <t>三井</t>
  </si>
  <si>
    <t>山中</t>
  </si>
  <si>
    <t>説得</t>
  </si>
  <si>
    <t>河野</t>
  </si>
  <si>
    <t>噂</t>
  </si>
  <si>
    <t>客観</t>
  </si>
  <si>
    <t>享</t>
  </si>
  <si>
    <t>歯科</t>
  </si>
  <si>
    <t>決める</t>
  </si>
  <si>
    <t>ふるさと</t>
  </si>
  <si>
    <t>フロリダ</t>
  </si>
  <si>
    <t>同上</t>
  </si>
  <si>
    <t>延期</t>
  </si>
  <si>
    <t>無人</t>
  </si>
  <si>
    <t>試作</t>
  </si>
  <si>
    <t>駅伝</t>
  </si>
  <si>
    <t>コロンビア</t>
  </si>
  <si>
    <t>運航</t>
  </si>
  <si>
    <t>フェスティバル</t>
  </si>
  <si>
    <t>番台</t>
  </si>
  <si>
    <t>葵</t>
  </si>
  <si>
    <t>旭川</t>
  </si>
  <si>
    <t>エン</t>
  </si>
  <si>
    <t>乙</t>
  </si>
  <si>
    <t>ブルガリア</t>
  </si>
  <si>
    <t>山脈</t>
  </si>
  <si>
    <t>いえる</t>
  </si>
  <si>
    <t>余地</t>
  </si>
  <si>
    <t>麻雀</t>
  </si>
  <si>
    <t>効率</t>
  </si>
  <si>
    <t>学位</t>
  </si>
  <si>
    <t>決まり</t>
  </si>
  <si>
    <t>渡っ</t>
  </si>
  <si>
    <t>勇者</t>
  </si>
  <si>
    <t>コール</t>
  </si>
  <si>
    <t>短時間</t>
  </si>
  <si>
    <t>全幅</t>
  </si>
  <si>
    <t>村田</t>
  </si>
  <si>
    <t>上杉</t>
  </si>
  <si>
    <t>任期</t>
  </si>
  <si>
    <t>品番</t>
  </si>
  <si>
    <t>アンド</t>
  </si>
  <si>
    <t>マップ</t>
  </si>
  <si>
    <t>懸念</t>
  </si>
  <si>
    <t>冠し</t>
  </si>
  <si>
    <t>逃亡</t>
  </si>
  <si>
    <t>屋根</t>
  </si>
  <si>
    <t>北米</t>
  </si>
  <si>
    <t>ウィリアムズ</t>
  </si>
  <si>
    <t>要件</t>
  </si>
  <si>
    <t>人種</t>
  </si>
  <si>
    <t>コート</t>
  </si>
  <si>
    <t>犠牲</t>
  </si>
  <si>
    <t>コンセプト</t>
  </si>
  <si>
    <t>入場</t>
  </si>
  <si>
    <t>鳳</t>
  </si>
  <si>
    <t>定数</t>
  </si>
  <si>
    <t>打率</t>
  </si>
  <si>
    <t>美しい</t>
  </si>
  <si>
    <t>外伝</t>
  </si>
  <si>
    <t>松原</t>
  </si>
  <si>
    <t>主力</t>
  </si>
  <si>
    <t>終盤</t>
  </si>
  <si>
    <t>滞在</t>
  </si>
  <si>
    <t>コメディ</t>
  </si>
  <si>
    <t>後方</t>
  </si>
  <si>
    <t>アーケード</t>
  </si>
  <si>
    <t>戸田</t>
  </si>
  <si>
    <t>ルー</t>
  </si>
  <si>
    <t>ステークス</t>
  </si>
  <si>
    <t>材</t>
  </si>
  <si>
    <t>防ぐ</t>
  </si>
  <si>
    <t>実践</t>
  </si>
  <si>
    <t>装着</t>
  </si>
  <si>
    <t>発信</t>
  </si>
  <si>
    <t>返答</t>
  </si>
  <si>
    <t>法令</t>
  </si>
  <si>
    <t>奏者</t>
  </si>
  <si>
    <t>通行</t>
  </si>
  <si>
    <t>合わ</t>
  </si>
  <si>
    <t>維新</t>
  </si>
  <si>
    <t>内野</t>
  </si>
  <si>
    <t>航海</t>
  </si>
  <si>
    <t>無かっ</t>
  </si>
  <si>
    <t>推移</t>
  </si>
  <si>
    <t>歌っ</t>
  </si>
  <si>
    <t>新作</t>
  </si>
  <si>
    <t>フォン</t>
  </si>
  <si>
    <t>お隣</t>
  </si>
  <si>
    <t>犯</t>
  </si>
  <si>
    <t>立憲</t>
  </si>
  <si>
    <t>ミュンヘン</t>
  </si>
  <si>
    <t>敏</t>
  </si>
  <si>
    <t>療法</t>
  </si>
  <si>
    <t>ふつ</t>
  </si>
  <si>
    <t>天正</t>
  </si>
  <si>
    <t>内藤</t>
  </si>
  <si>
    <t>森林</t>
  </si>
  <si>
    <t>オレンジ</t>
  </si>
  <si>
    <t>およそ</t>
  </si>
  <si>
    <t>ジョンソン</t>
  </si>
  <si>
    <t>ユーザ</t>
  </si>
  <si>
    <t>ヤード</t>
  </si>
  <si>
    <t>空手</t>
  </si>
  <si>
    <t>ご存知</t>
  </si>
  <si>
    <t>リレー</t>
  </si>
  <si>
    <t>夕刊</t>
  </si>
  <si>
    <t>ボーナス</t>
  </si>
  <si>
    <t>京王</t>
  </si>
  <si>
    <t>コミュニケーション</t>
  </si>
  <si>
    <t>功績</t>
  </si>
  <si>
    <t>天気</t>
  </si>
  <si>
    <t>出馬</t>
  </si>
  <si>
    <t>電化</t>
  </si>
  <si>
    <t>菌</t>
  </si>
  <si>
    <t>選定</t>
  </si>
  <si>
    <t>曰く</t>
  </si>
  <si>
    <t>資</t>
  </si>
  <si>
    <t>社会党</t>
  </si>
  <si>
    <t>認可</t>
  </si>
  <si>
    <t>ドクター</t>
  </si>
  <si>
    <t>定着</t>
  </si>
  <si>
    <t>若干</t>
  </si>
  <si>
    <t>押し</t>
  </si>
  <si>
    <t>来日</t>
  </si>
  <si>
    <t>除き</t>
  </si>
  <si>
    <t>水素</t>
  </si>
  <si>
    <t>再会</t>
  </si>
  <si>
    <t>ピンク</t>
  </si>
  <si>
    <t>包囲</t>
  </si>
  <si>
    <t>総裁</t>
  </si>
  <si>
    <t>運動公園</t>
  </si>
  <si>
    <t>ダイヤモンド</t>
  </si>
  <si>
    <t>マレーシア</t>
  </si>
  <si>
    <t>生きる</t>
  </si>
  <si>
    <t>△</t>
  </si>
  <si>
    <t>永井</t>
  </si>
  <si>
    <t>周波数</t>
  </si>
  <si>
    <t>６</t>
  </si>
  <si>
    <t>実装</t>
  </si>
  <si>
    <t>至</t>
  </si>
  <si>
    <t>バイト</t>
  </si>
  <si>
    <t>世田谷</t>
  </si>
  <si>
    <t>松浦</t>
  </si>
  <si>
    <t>大相撲</t>
  </si>
  <si>
    <t>商人</t>
  </si>
  <si>
    <t>もも</t>
  </si>
  <si>
    <t>すみません</t>
  </si>
  <si>
    <t>高原</t>
  </si>
  <si>
    <t>ライダー</t>
  </si>
  <si>
    <t>立っ</t>
  </si>
  <si>
    <t>登山</t>
  </si>
  <si>
    <t>航</t>
  </si>
  <si>
    <t>チリ</t>
  </si>
  <si>
    <t>７</t>
  </si>
  <si>
    <t>兼任</t>
  </si>
  <si>
    <t>服部</t>
  </si>
  <si>
    <t>前者</t>
  </si>
  <si>
    <t>アナログ</t>
  </si>
  <si>
    <t>土佐</t>
  </si>
  <si>
    <t>まずは</t>
  </si>
  <si>
    <t>避難</t>
  </si>
  <si>
    <t>南京</t>
  </si>
  <si>
    <t>れい</t>
  </si>
  <si>
    <t>エドワード</t>
  </si>
  <si>
    <t>演説</t>
  </si>
  <si>
    <t>帰っ</t>
  </si>
  <si>
    <t>混合</t>
  </si>
  <si>
    <t>南緯</t>
  </si>
  <si>
    <t>出土</t>
  </si>
  <si>
    <t>出雲</t>
  </si>
  <si>
    <t>墓地</t>
  </si>
  <si>
    <t>牧野</t>
  </si>
  <si>
    <t>防災</t>
  </si>
  <si>
    <t>分かる</t>
  </si>
  <si>
    <t>仙</t>
  </si>
  <si>
    <t>犯人</t>
  </si>
  <si>
    <t>庵</t>
  </si>
  <si>
    <t>塚</t>
  </si>
  <si>
    <t>取ら</t>
  </si>
  <si>
    <t>ダメージ</t>
  </si>
  <si>
    <t>系譜</t>
  </si>
  <si>
    <t>東武</t>
  </si>
  <si>
    <t>塗装</t>
  </si>
  <si>
    <t>パック</t>
  </si>
  <si>
    <t>ロケ</t>
  </si>
  <si>
    <t>秘書</t>
  </si>
  <si>
    <t>ふん</t>
  </si>
  <si>
    <t>秋山</t>
  </si>
  <si>
    <t>幸せ</t>
  </si>
  <si>
    <t>小田原</t>
  </si>
  <si>
    <t>皆</t>
  </si>
  <si>
    <t>放置</t>
  </si>
  <si>
    <t>藤本</t>
  </si>
  <si>
    <t>フライ</t>
  </si>
  <si>
    <t>川島</t>
  </si>
  <si>
    <t>ゾーン</t>
  </si>
  <si>
    <t>ニッポン放送</t>
  </si>
  <si>
    <t>短縮</t>
  </si>
  <si>
    <t>健一</t>
  </si>
  <si>
    <t>次第に</t>
  </si>
  <si>
    <t>己</t>
  </si>
  <si>
    <t>斎</t>
  </si>
  <si>
    <t>鈴</t>
  </si>
  <si>
    <t>現職</t>
  </si>
  <si>
    <t>ワンマン</t>
  </si>
  <si>
    <t>本件</t>
  </si>
  <si>
    <t>かかっ</t>
  </si>
  <si>
    <t>予告</t>
  </si>
  <si>
    <t>訴え</t>
  </si>
  <si>
    <t>アリーナ</t>
  </si>
  <si>
    <t>池袋</t>
  </si>
  <si>
    <t>木造</t>
  </si>
  <si>
    <t>鈴鹿</t>
  </si>
  <si>
    <t>厚</t>
  </si>
  <si>
    <t>厳しい</t>
  </si>
  <si>
    <t>客車</t>
  </si>
  <si>
    <t>領土</t>
  </si>
  <si>
    <t>働い</t>
  </si>
  <si>
    <t>非難</t>
  </si>
  <si>
    <t>成人</t>
  </si>
  <si>
    <t>高齢</t>
  </si>
  <si>
    <t>山岳</t>
  </si>
  <si>
    <t>根本</t>
  </si>
  <si>
    <t>単行本</t>
  </si>
  <si>
    <t>待っ</t>
  </si>
  <si>
    <t>上演</t>
  </si>
  <si>
    <t>魅力</t>
  </si>
  <si>
    <t>ペ</t>
  </si>
  <si>
    <t>目黒</t>
  </si>
  <si>
    <t>あまりに</t>
  </si>
  <si>
    <t>じん</t>
  </si>
  <si>
    <t>天国</t>
  </si>
  <si>
    <t>昼</t>
  </si>
  <si>
    <t>準々</t>
  </si>
  <si>
    <t>近世</t>
  </si>
  <si>
    <t>国外</t>
  </si>
  <si>
    <t>尾崎</t>
  </si>
  <si>
    <t>扱っ</t>
  </si>
  <si>
    <t>モール</t>
  </si>
  <si>
    <t>プロモーション</t>
  </si>
  <si>
    <t>大公</t>
  </si>
  <si>
    <t>見せる</t>
  </si>
  <si>
    <t>魚雷</t>
  </si>
  <si>
    <t>よろしい</t>
  </si>
  <si>
    <t>マネージャー</t>
  </si>
  <si>
    <t>ダン</t>
  </si>
  <si>
    <t>素材</t>
  </si>
  <si>
    <t>廣</t>
  </si>
  <si>
    <t>激しい</t>
  </si>
  <si>
    <t>田辺</t>
  </si>
  <si>
    <t>書院</t>
  </si>
  <si>
    <t>五郎</t>
  </si>
  <si>
    <t>聞き</t>
  </si>
  <si>
    <t>インター</t>
  </si>
  <si>
    <t>プレーオフ</t>
  </si>
  <si>
    <t>クラ</t>
  </si>
  <si>
    <t>打席</t>
  </si>
  <si>
    <t>別れ</t>
  </si>
  <si>
    <t>つか</t>
  </si>
  <si>
    <t>発動</t>
  </si>
  <si>
    <t>さき</t>
  </si>
  <si>
    <t>シドニー</t>
  </si>
  <si>
    <t>毅</t>
  </si>
  <si>
    <t>始</t>
  </si>
  <si>
    <t>続けれ</t>
  </si>
  <si>
    <t>ミラー</t>
  </si>
  <si>
    <t>上院</t>
  </si>
  <si>
    <t>子女</t>
  </si>
  <si>
    <t>北村</t>
  </si>
  <si>
    <t>抱い</t>
  </si>
  <si>
    <t>カンパニー</t>
  </si>
  <si>
    <t>府立</t>
  </si>
  <si>
    <t>成果</t>
  </si>
  <si>
    <t>たくさん</t>
  </si>
  <si>
    <t>たけれ</t>
  </si>
  <si>
    <t>表紙</t>
  </si>
  <si>
    <t>北方</t>
  </si>
  <si>
    <t>誤っ</t>
  </si>
  <si>
    <t>鍵</t>
  </si>
  <si>
    <t>相模原</t>
  </si>
  <si>
    <t>カラオケ</t>
  </si>
  <si>
    <t>三田</t>
  </si>
  <si>
    <t>医学部</t>
  </si>
  <si>
    <t>解任</t>
  </si>
  <si>
    <t>布</t>
  </si>
  <si>
    <t>日光</t>
  </si>
  <si>
    <t>実在</t>
  </si>
  <si>
    <t>くし</t>
  </si>
  <si>
    <t>在学</t>
  </si>
  <si>
    <t>浅野</t>
  </si>
  <si>
    <t>きちんと</t>
  </si>
  <si>
    <t>単語</t>
  </si>
  <si>
    <t>同人</t>
  </si>
  <si>
    <t>松岡</t>
  </si>
  <si>
    <t>ピーター</t>
  </si>
  <si>
    <t>家康</t>
  </si>
  <si>
    <t>みな</t>
  </si>
  <si>
    <t>報じ</t>
  </si>
  <si>
    <t>不満</t>
  </si>
  <si>
    <t>足立</t>
  </si>
  <si>
    <t>もらっ</t>
  </si>
  <si>
    <t>衛</t>
  </si>
  <si>
    <t>終わる</t>
  </si>
  <si>
    <t>臣</t>
  </si>
  <si>
    <t>コト</t>
  </si>
  <si>
    <t>衝撃</t>
  </si>
  <si>
    <t>若者</t>
  </si>
  <si>
    <t>運賃</t>
  </si>
  <si>
    <t>起</t>
  </si>
  <si>
    <t>確率</t>
  </si>
  <si>
    <t>顕</t>
  </si>
  <si>
    <t>北側</t>
  </si>
  <si>
    <t>ひろし</t>
  </si>
  <si>
    <t>独占</t>
  </si>
  <si>
    <t>陽子</t>
  </si>
  <si>
    <t>アトランタ</t>
  </si>
  <si>
    <t>援助</t>
  </si>
  <si>
    <t>囲碁</t>
  </si>
  <si>
    <t>復讐</t>
  </si>
  <si>
    <t>楽団</t>
  </si>
  <si>
    <t>常識</t>
  </si>
  <si>
    <t>バランス</t>
  </si>
  <si>
    <t>同級生</t>
  </si>
  <si>
    <t>保育</t>
  </si>
  <si>
    <t>構内</t>
  </si>
  <si>
    <t>潮</t>
  </si>
  <si>
    <t>有り</t>
  </si>
  <si>
    <t>ハー</t>
  </si>
  <si>
    <t>皆無</t>
  </si>
  <si>
    <t>底</t>
  </si>
  <si>
    <t>フレーム</t>
  </si>
  <si>
    <t>開店</t>
  </si>
  <si>
    <t>分解</t>
  </si>
  <si>
    <t>萬</t>
  </si>
  <si>
    <t>起こる</t>
  </si>
  <si>
    <t>中原</t>
  </si>
  <si>
    <t>小学生</t>
  </si>
  <si>
    <t>穂</t>
  </si>
  <si>
    <t>倉敷</t>
  </si>
  <si>
    <t>ゆかり</t>
  </si>
  <si>
    <t>コム</t>
  </si>
  <si>
    <t>流域</t>
  </si>
  <si>
    <t>一員</t>
  </si>
  <si>
    <t>もらう</t>
  </si>
  <si>
    <t>隊長</t>
  </si>
  <si>
    <t>管弦楽</t>
  </si>
  <si>
    <t>女流</t>
  </si>
  <si>
    <t>正規</t>
  </si>
  <si>
    <t>山川</t>
  </si>
  <si>
    <t>ふり</t>
  </si>
  <si>
    <t>たか</t>
  </si>
  <si>
    <t>学び</t>
  </si>
  <si>
    <t>加賀</t>
  </si>
  <si>
    <t>大衆</t>
  </si>
  <si>
    <t>神聖</t>
  </si>
  <si>
    <t>半ば</t>
  </si>
  <si>
    <t>有無</t>
  </si>
  <si>
    <t>セクション</t>
  </si>
  <si>
    <t>オーバー</t>
  </si>
  <si>
    <t>マル</t>
  </si>
  <si>
    <t>シネマ</t>
  </si>
  <si>
    <t>必ずしも</t>
  </si>
  <si>
    <t>行なっ</t>
  </si>
  <si>
    <t>無関係</t>
  </si>
  <si>
    <t>誤植</t>
  </si>
  <si>
    <t>僧</t>
  </si>
  <si>
    <t>中学生</t>
  </si>
  <si>
    <t>連覇</t>
  </si>
  <si>
    <t>モン</t>
  </si>
  <si>
    <t>ジャクソン</t>
  </si>
  <si>
    <t>乗</t>
  </si>
  <si>
    <t>返事</t>
  </si>
  <si>
    <t>こういう</t>
  </si>
  <si>
    <t>変動</t>
  </si>
  <si>
    <t>軍隊</t>
  </si>
  <si>
    <t>併せ</t>
  </si>
  <si>
    <t>信用</t>
  </si>
  <si>
    <t>キック</t>
  </si>
  <si>
    <t>もり</t>
  </si>
  <si>
    <t>公国</t>
  </si>
  <si>
    <t>想い</t>
  </si>
  <si>
    <t>みや</t>
  </si>
  <si>
    <t>日活</t>
  </si>
  <si>
    <t>在日</t>
  </si>
  <si>
    <t>プレゼント</t>
  </si>
  <si>
    <t>矛盾</t>
  </si>
  <si>
    <t>ローズ</t>
  </si>
  <si>
    <t>橋梁</t>
  </si>
  <si>
    <t>法則</t>
  </si>
  <si>
    <t>そば</t>
  </si>
  <si>
    <t>生態</t>
  </si>
  <si>
    <t>オート</t>
  </si>
  <si>
    <t>西日本旅客鉄道</t>
  </si>
  <si>
    <t>ノミネート</t>
  </si>
  <si>
    <t>瞬間</t>
  </si>
  <si>
    <t>猛</t>
  </si>
  <si>
    <t>存じ</t>
  </si>
  <si>
    <t>主観</t>
  </si>
  <si>
    <t>熊野</t>
  </si>
  <si>
    <t>平方キロ</t>
  </si>
  <si>
    <t>平田</t>
  </si>
  <si>
    <t>食事</t>
  </si>
  <si>
    <t>乗り</t>
  </si>
  <si>
    <t>具</t>
  </si>
  <si>
    <t>称さ</t>
  </si>
  <si>
    <t>まんが</t>
  </si>
  <si>
    <t>ずっと</t>
  </si>
  <si>
    <t>無限</t>
  </si>
  <si>
    <t>地質</t>
  </si>
  <si>
    <t>不能</t>
  </si>
  <si>
    <t>上級</t>
  </si>
  <si>
    <t>わざわざ</t>
  </si>
  <si>
    <t>格闘技</t>
  </si>
  <si>
    <t>取り下げ</t>
  </si>
  <si>
    <t>国語</t>
  </si>
  <si>
    <t>大好き</t>
  </si>
  <si>
    <t>総長</t>
  </si>
  <si>
    <t>県議会</t>
  </si>
  <si>
    <t>出席</t>
  </si>
  <si>
    <t>共和党</t>
  </si>
  <si>
    <t>眞</t>
  </si>
  <si>
    <t>新潮</t>
  </si>
  <si>
    <t>スカ</t>
  </si>
  <si>
    <t>サンフランシスコ</t>
  </si>
  <si>
    <t>ライオン</t>
  </si>
  <si>
    <t>オーケストラ</t>
  </si>
  <si>
    <t>アテネ</t>
  </si>
  <si>
    <t>書式</t>
  </si>
  <si>
    <t>チャン</t>
  </si>
  <si>
    <t>宅</t>
  </si>
  <si>
    <t>サークル</t>
  </si>
  <si>
    <t>三振</t>
  </si>
  <si>
    <t>総会</t>
  </si>
  <si>
    <t>立花</t>
  </si>
  <si>
    <t>置き換え</t>
  </si>
  <si>
    <t>撤去</t>
  </si>
  <si>
    <t>マイナー</t>
  </si>
  <si>
    <t>ウエスト</t>
  </si>
  <si>
    <t>落とし</t>
  </si>
  <si>
    <t>ヘビー</t>
  </si>
  <si>
    <t>ヒト</t>
  </si>
  <si>
    <t>忍者</t>
  </si>
  <si>
    <t>川越</t>
  </si>
  <si>
    <t>国名</t>
  </si>
  <si>
    <t>結</t>
  </si>
  <si>
    <t>大森</t>
  </si>
  <si>
    <t>杉山</t>
  </si>
  <si>
    <t>フィート</t>
  </si>
  <si>
    <t>教養</t>
  </si>
  <si>
    <t>箇条</t>
  </si>
  <si>
    <t>ウッド</t>
  </si>
  <si>
    <t>鹿</t>
  </si>
  <si>
    <t>マジック</t>
  </si>
  <si>
    <t>施工</t>
  </si>
  <si>
    <t>マイク</t>
  </si>
  <si>
    <t>属性</t>
  </si>
  <si>
    <t>ちく</t>
  </si>
  <si>
    <t>オプション</t>
  </si>
  <si>
    <t>使</t>
  </si>
  <si>
    <t>短く</t>
  </si>
  <si>
    <t>故障</t>
  </si>
  <si>
    <t>ナチス</t>
  </si>
  <si>
    <t>憲</t>
  </si>
  <si>
    <t>シン</t>
  </si>
  <si>
    <t>空襲</t>
  </si>
  <si>
    <t>歌合戦</t>
  </si>
  <si>
    <t>セント</t>
  </si>
  <si>
    <t>周期</t>
  </si>
  <si>
    <t>コスト</t>
  </si>
  <si>
    <t>接近</t>
  </si>
  <si>
    <t>コンテ</t>
  </si>
  <si>
    <t>食べる</t>
  </si>
  <si>
    <t>若手</t>
  </si>
  <si>
    <t>果</t>
  </si>
  <si>
    <t>症状</t>
  </si>
  <si>
    <t>賛同</t>
  </si>
  <si>
    <t>グラビア</t>
  </si>
  <si>
    <t>矢野</t>
  </si>
  <si>
    <t>水産</t>
  </si>
  <si>
    <t>処刑</t>
  </si>
  <si>
    <t>東側</t>
  </si>
  <si>
    <t>働く</t>
  </si>
  <si>
    <t>和泉</t>
  </si>
  <si>
    <t>変形</t>
  </si>
  <si>
    <t>限界</t>
  </si>
  <si>
    <t>墓所</t>
  </si>
  <si>
    <t>見なさ</t>
  </si>
  <si>
    <t>ジャーナル</t>
  </si>
  <si>
    <t>ベイ</t>
  </si>
  <si>
    <t>当事者</t>
  </si>
  <si>
    <t>吹き替え</t>
  </si>
  <si>
    <t>文藝春秋</t>
  </si>
  <si>
    <t>補佐</t>
  </si>
  <si>
    <t>チベット</t>
  </si>
  <si>
    <t>フォント</t>
  </si>
  <si>
    <t>粒子</t>
  </si>
  <si>
    <t>乗員</t>
  </si>
  <si>
    <t>暴走</t>
  </si>
  <si>
    <t>文化放送</t>
  </si>
  <si>
    <t>成形</t>
  </si>
  <si>
    <t>招待</t>
  </si>
  <si>
    <t>代行</t>
  </si>
  <si>
    <t>改変</t>
  </si>
  <si>
    <t>いす</t>
  </si>
  <si>
    <t>ハンドボール</t>
  </si>
  <si>
    <t>親友</t>
  </si>
  <si>
    <t>創建</t>
  </si>
  <si>
    <t>春秋</t>
  </si>
  <si>
    <t>ジャー</t>
  </si>
  <si>
    <t>炉</t>
  </si>
  <si>
    <t>競争</t>
  </si>
  <si>
    <t>艦長</t>
  </si>
  <si>
    <t>プログラミング</t>
  </si>
  <si>
    <t>救急</t>
  </si>
  <si>
    <t>修道院</t>
  </si>
  <si>
    <t>に従って</t>
  </si>
  <si>
    <t>組ん</t>
  </si>
  <si>
    <t>休日</t>
  </si>
  <si>
    <t>横断</t>
  </si>
  <si>
    <t>捨て</t>
  </si>
  <si>
    <t>タンパク質</t>
  </si>
  <si>
    <t>配布</t>
  </si>
  <si>
    <t>クリス</t>
  </si>
  <si>
    <t>ふたり</t>
  </si>
  <si>
    <t>隊員</t>
  </si>
  <si>
    <t>クロアチア</t>
  </si>
  <si>
    <t>瑞</t>
  </si>
  <si>
    <t>ヴァイオリン</t>
  </si>
  <si>
    <t>下院</t>
  </si>
  <si>
    <t>開拓</t>
  </si>
  <si>
    <t>等級</t>
  </si>
  <si>
    <t>正直</t>
  </si>
  <si>
    <t>保証</t>
  </si>
  <si>
    <t>に際して</t>
  </si>
  <si>
    <t>故郷</t>
  </si>
  <si>
    <t>リトル</t>
  </si>
  <si>
    <t>回収</t>
  </si>
  <si>
    <t>交点</t>
  </si>
  <si>
    <t>蒼</t>
  </si>
  <si>
    <t>東大</t>
  </si>
  <si>
    <t>稔</t>
  </si>
  <si>
    <t>必須</t>
  </si>
  <si>
    <t>河内</t>
  </si>
  <si>
    <t>靴</t>
  </si>
  <si>
    <t>後任</t>
  </si>
  <si>
    <t>クリック</t>
  </si>
  <si>
    <t>原理</t>
  </si>
  <si>
    <t>目安</t>
  </si>
  <si>
    <t>正しく</t>
  </si>
  <si>
    <t>フェア</t>
  </si>
  <si>
    <t>貼ら</t>
  </si>
  <si>
    <t>補給</t>
  </si>
  <si>
    <t>村立</t>
  </si>
  <si>
    <t>市外</t>
  </si>
  <si>
    <t>捕手</t>
  </si>
  <si>
    <t>復元</t>
  </si>
  <si>
    <t>ジョーンズ</t>
  </si>
  <si>
    <t>装飾</t>
  </si>
  <si>
    <t>昆虫</t>
  </si>
  <si>
    <t>図る</t>
  </si>
  <si>
    <t>所持</t>
  </si>
  <si>
    <t>弘前</t>
  </si>
  <si>
    <t>佐世保</t>
  </si>
  <si>
    <t>やら</t>
  </si>
  <si>
    <t>教科書</t>
  </si>
  <si>
    <t>近郊</t>
  </si>
  <si>
    <t>さよなら</t>
  </si>
  <si>
    <t>スロバキア</t>
  </si>
  <si>
    <t>出資</t>
  </si>
  <si>
    <t>医薬品</t>
  </si>
  <si>
    <t>特番</t>
  </si>
  <si>
    <t>フォワード</t>
  </si>
  <si>
    <t>次々</t>
  </si>
  <si>
    <t>明治大学</t>
  </si>
  <si>
    <t>相続</t>
  </si>
  <si>
    <t>恐竜</t>
  </si>
  <si>
    <t>積</t>
  </si>
  <si>
    <t>下関</t>
  </si>
  <si>
    <t>広瀬</t>
  </si>
  <si>
    <t>感じる</t>
  </si>
  <si>
    <t>西田</t>
  </si>
  <si>
    <t>リスナー</t>
  </si>
  <si>
    <t>アダルト</t>
  </si>
  <si>
    <t>棒</t>
  </si>
  <si>
    <t>リオデジャネイロ</t>
  </si>
  <si>
    <t>まとめる</t>
  </si>
  <si>
    <t>子爵</t>
  </si>
  <si>
    <t>卓</t>
  </si>
  <si>
    <t>単発</t>
  </si>
  <si>
    <t>封</t>
  </si>
  <si>
    <t>就職</t>
  </si>
  <si>
    <t>改定</t>
  </si>
  <si>
    <t>島津</t>
  </si>
  <si>
    <t>公司</t>
  </si>
  <si>
    <t>美人</t>
  </si>
  <si>
    <t>充</t>
  </si>
  <si>
    <t>書記</t>
  </si>
  <si>
    <t>確実</t>
  </si>
  <si>
    <t>勅</t>
  </si>
  <si>
    <t>一人物</t>
  </si>
  <si>
    <t>航路</t>
  </si>
  <si>
    <t>シャー</t>
  </si>
  <si>
    <t>宮殿</t>
  </si>
  <si>
    <t>探検</t>
  </si>
  <si>
    <t>ポート</t>
  </si>
  <si>
    <t>番線</t>
  </si>
  <si>
    <t>糸</t>
  </si>
  <si>
    <t>伴っ</t>
  </si>
  <si>
    <t>夜間</t>
  </si>
  <si>
    <t>かみ</t>
  </si>
  <si>
    <t>米ドル</t>
  </si>
  <si>
    <t>タンク</t>
  </si>
  <si>
    <t>グラウンド</t>
  </si>
  <si>
    <t>周り</t>
  </si>
  <si>
    <t>邦</t>
  </si>
  <si>
    <t>フィクション</t>
  </si>
  <si>
    <t>否</t>
  </si>
  <si>
    <t>妖精</t>
  </si>
  <si>
    <t>スマート</t>
  </si>
  <si>
    <t>木曜日</t>
  </si>
  <si>
    <t>受信</t>
  </si>
  <si>
    <t>プリンセス</t>
  </si>
  <si>
    <t>トーマス</t>
  </si>
  <si>
    <t>品質</t>
  </si>
  <si>
    <t>打点</t>
  </si>
  <si>
    <t>競合</t>
  </si>
  <si>
    <t>箱根</t>
  </si>
  <si>
    <t>弓</t>
  </si>
  <si>
    <t>ボイス</t>
  </si>
  <si>
    <t>渡り</t>
  </si>
  <si>
    <t>尾張</t>
  </si>
  <si>
    <t>表し</t>
  </si>
  <si>
    <t>余り</t>
  </si>
  <si>
    <t>聞か</t>
  </si>
  <si>
    <t>鉱山</t>
  </si>
  <si>
    <t>敗戦</t>
  </si>
  <si>
    <t>靖</t>
  </si>
  <si>
    <t>スポット</t>
  </si>
  <si>
    <t>理想</t>
  </si>
  <si>
    <t>県民</t>
  </si>
  <si>
    <t>先端</t>
  </si>
  <si>
    <t>長年</t>
  </si>
  <si>
    <t>太平洋戦争</t>
  </si>
  <si>
    <t>イスラム</t>
  </si>
  <si>
    <t>聞く</t>
  </si>
  <si>
    <t>背</t>
  </si>
  <si>
    <t>終</t>
  </si>
  <si>
    <t>反省</t>
  </si>
  <si>
    <t>奉行</t>
  </si>
  <si>
    <t>軍艦</t>
  </si>
  <si>
    <t>プロセス</t>
  </si>
  <si>
    <t>プラットフォーム</t>
  </si>
  <si>
    <t>石橋</t>
  </si>
  <si>
    <t>変わら</t>
  </si>
  <si>
    <t>谷口</t>
  </si>
  <si>
    <t>但し</t>
  </si>
  <si>
    <t>ペット</t>
  </si>
  <si>
    <t>秋元</t>
  </si>
  <si>
    <t>先頭</t>
  </si>
  <si>
    <t>宇宙船</t>
  </si>
  <si>
    <t>サンデー</t>
  </si>
  <si>
    <t>境内</t>
  </si>
  <si>
    <t>望む</t>
  </si>
  <si>
    <t>サブタイトル</t>
  </si>
  <si>
    <t>話す</t>
  </si>
  <si>
    <t>緒</t>
  </si>
  <si>
    <t>ローマ字</t>
  </si>
  <si>
    <t>改編</t>
  </si>
  <si>
    <t>ペア</t>
  </si>
  <si>
    <t>黄色</t>
  </si>
  <si>
    <t>速報</t>
  </si>
  <si>
    <t>相対</t>
  </si>
  <si>
    <t>不安</t>
  </si>
  <si>
    <t>飛行場</t>
  </si>
  <si>
    <t>庭</t>
  </si>
  <si>
    <t>大河ドラマ</t>
  </si>
  <si>
    <t>民営</t>
  </si>
  <si>
    <t>飛行機</t>
  </si>
  <si>
    <t>過ごし</t>
  </si>
  <si>
    <t>通う</t>
  </si>
  <si>
    <t>レーダー</t>
  </si>
  <si>
    <t>移民</t>
  </si>
  <si>
    <t>唯</t>
  </si>
  <si>
    <t>名人</t>
  </si>
  <si>
    <t>フェラーリ</t>
  </si>
  <si>
    <t>セントラル</t>
  </si>
  <si>
    <t>配備</t>
  </si>
  <si>
    <t>リズム</t>
  </si>
  <si>
    <t>トランス</t>
  </si>
  <si>
    <t>めい</t>
  </si>
  <si>
    <t>終戦</t>
  </si>
  <si>
    <t>フェリー</t>
  </si>
  <si>
    <t>西口</t>
  </si>
  <si>
    <t>貼る</t>
  </si>
  <si>
    <t>水準</t>
  </si>
  <si>
    <t>毒</t>
  </si>
  <si>
    <t>クソ</t>
  </si>
  <si>
    <t>特技</t>
  </si>
  <si>
    <t>統括</t>
  </si>
  <si>
    <t>墜落</t>
  </si>
  <si>
    <t>予約</t>
  </si>
  <si>
    <t>ボーイ</t>
  </si>
  <si>
    <t>水曜日</t>
  </si>
  <si>
    <t>付け方</t>
  </si>
  <si>
    <t>戻り</t>
  </si>
  <si>
    <t>実用</t>
  </si>
  <si>
    <t>エル</t>
  </si>
  <si>
    <t>共産</t>
  </si>
  <si>
    <t>二郎</t>
  </si>
  <si>
    <t>高岡</t>
  </si>
  <si>
    <t>＠</t>
  </si>
  <si>
    <t>福音</t>
  </si>
  <si>
    <t>新井</t>
  </si>
  <si>
    <t>パーティー</t>
  </si>
  <si>
    <t>不可</t>
  </si>
  <si>
    <t>明石</t>
  </si>
  <si>
    <t>経済学部</t>
  </si>
  <si>
    <t>車線</t>
  </si>
  <si>
    <t>要因</t>
  </si>
  <si>
    <t>広い</t>
  </si>
  <si>
    <t>脇</t>
  </si>
  <si>
    <t>芸</t>
  </si>
  <si>
    <t>酵素</t>
  </si>
  <si>
    <t>モノ</t>
  </si>
  <si>
    <t>協奏曲</t>
  </si>
  <si>
    <t>数多く</t>
  </si>
  <si>
    <t>きよう</t>
  </si>
  <si>
    <t>戦力</t>
  </si>
  <si>
    <t>弦</t>
  </si>
  <si>
    <t>テーブル</t>
  </si>
  <si>
    <t>主任</t>
  </si>
  <si>
    <t>未定</t>
  </si>
  <si>
    <t>才</t>
  </si>
  <si>
    <t>車庫</t>
  </si>
  <si>
    <t>レン</t>
  </si>
  <si>
    <t>ついに</t>
  </si>
  <si>
    <t>報知</t>
  </si>
  <si>
    <t>芳</t>
  </si>
  <si>
    <t>護</t>
  </si>
  <si>
    <t>もう少し</t>
  </si>
  <si>
    <t>バージニア</t>
  </si>
  <si>
    <t>パンチ</t>
  </si>
  <si>
    <t>フォーミュラ</t>
  </si>
  <si>
    <t>併記</t>
  </si>
  <si>
    <t>怪人</t>
  </si>
  <si>
    <t>振り</t>
  </si>
  <si>
    <t>つくば</t>
  </si>
  <si>
    <t>制服</t>
  </si>
  <si>
    <t>助演</t>
  </si>
  <si>
    <t>東山</t>
  </si>
  <si>
    <t>ノン</t>
  </si>
  <si>
    <t>プロイセン</t>
  </si>
  <si>
    <t>利き</t>
  </si>
  <si>
    <t>打者</t>
  </si>
  <si>
    <t>キューバ</t>
  </si>
  <si>
    <t>支局</t>
  </si>
  <si>
    <t>いとう</t>
  </si>
  <si>
    <t>廃車</t>
  </si>
  <si>
    <t>小笠原</t>
  </si>
  <si>
    <t>貼っ</t>
  </si>
  <si>
    <t>ムービー</t>
  </si>
  <si>
    <t>実写</t>
  </si>
  <si>
    <t>局番</t>
  </si>
  <si>
    <t>分裂</t>
  </si>
  <si>
    <t>ディーゼル</t>
  </si>
  <si>
    <t>出張所</t>
  </si>
  <si>
    <t>長編</t>
  </si>
  <si>
    <t>並行</t>
  </si>
  <si>
    <t>連勝</t>
  </si>
  <si>
    <t>動員</t>
  </si>
  <si>
    <t>営利</t>
  </si>
  <si>
    <t>クエスト</t>
  </si>
  <si>
    <t>少</t>
  </si>
  <si>
    <t>グラフ</t>
  </si>
  <si>
    <t>蝶</t>
  </si>
  <si>
    <t>くら</t>
  </si>
  <si>
    <t>シンボル</t>
  </si>
  <si>
    <t>コーヒー</t>
  </si>
  <si>
    <t>示唆</t>
  </si>
  <si>
    <t>鄭</t>
  </si>
  <si>
    <t>牡馬</t>
  </si>
  <si>
    <t>くに</t>
  </si>
  <si>
    <t>クイーン</t>
  </si>
  <si>
    <t>重力</t>
  </si>
  <si>
    <t>証</t>
  </si>
  <si>
    <t>神道</t>
  </si>
  <si>
    <t>堤</t>
  </si>
  <si>
    <t>後ろ</t>
  </si>
  <si>
    <t>豊橋</t>
  </si>
  <si>
    <t>増田</t>
  </si>
  <si>
    <t>出口</t>
  </si>
  <si>
    <t>則</t>
  </si>
  <si>
    <t>うし</t>
  </si>
  <si>
    <t>出入口</t>
  </si>
  <si>
    <t>敦</t>
  </si>
  <si>
    <t>占め</t>
  </si>
  <si>
    <t>排水</t>
  </si>
  <si>
    <t>演じる</t>
  </si>
  <si>
    <t>ノー</t>
  </si>
  <si>
    <t>トイレ</t>
  </si>
  <si>
    <t>ライター</t>
  </si>
  <si>
    <t>同月</t>
  </si>
  <si>
    <t>ポ</t>
  </si>
  <si>
    <t>小田</t>
  </si>
  <si>
    <t>刃</t>
  </si>
  <si>
    <t>遺体</t>
  </si>
  <si>
    <t>トラ</t>
  </si>
  <si>
    <t>めぐみ</t>
  </si>
  <si>
    <t>戦っ</t>
  </si>
  <si>
    <t>当地</t>
  </si>
  <si>
    <t>幹</t>
  </si>
  <si>
    <t>肉体</t>
  </si>
  <si>
    <t>書き方</t>
  </si>
  <si>
    <t>建立</t>
  </si>
  <si>
    <t>戦記</t>
  </si>
  <si>
    <t>直径</t>
  </si>
  <si>
    <t>朴</t>
  </si>
  <si>
    <t>正面</t>
  </si>
  <si>
    <t>栄養</t>
  </si>
  <si>
    <t>スズキ</t>
  </si>
  <si>
    <t>通る</t>
  </si>
  <si>
    <t>偶然</t>
  </si>
  <si>
    <t>右側</t>
  </si>
  <si>
    <t>譜</t>
  </si>
  <si>
    <t>に従い</t>
  </si>
  <si>
    <t>符号</t>
  </si>
  <si>
    <t>満州</t>
  </si>
  <si>
    <t>庶民</t>
  </si>
  <si>
    <t>南側</t>
  </si>
  <si>
    <t>定理</t>
  </si>
  <si>
    <t>美濃</t>
  </si>
  <si>
    <t>８</t>
  </si>
  <si>
    <t>越前</t>
  </si>
  <si>
    <t>振付</t>
  </si>
  <si>
    <t>外見</t>
  </si>
  <si>
    <t>財務</t>
  </si>
  <si>
    <t>牧場</t>
  </si>
  <si>
    <t>やん</t>
  </si>
  <si>
    <t>めぐる</t>
  </si>
  <si>
    <t>征</t>
  </si>
  <si>
    <t>盛ん</t>
  </si>
  <si>
    <t>融合</t>
  </si>
  <si>
    <t>掲げ</t>
  </si>
  <si>
    <t>レビュー</t>
  </si>
  <si>
    <t>育て</t>
  </si>
  <si>
    <t>動力</t>
  </si>
  <si>
    <t>外観</t>
  </si>
  <si>
    <t>救助</t>
  </si>
  <si>
    <t>スキル</t>
  </si>
  <si>
    <t>ヒップ</t>
  </si>
  <si>
    <t>こども</t>
  </si>
  <si>
    <t>働き</t>
  </si>
  <si>
    <t>杉</t>
  </si>
  <si>
    <t>切</t>
  </si>
  <si>
    <t>一宮</t>
  </si>
  <si>
    <t>模型</t>
  </si>
  <si>
    <t>土屋</t>
  </si>
  <si>
    <t>菅原</t>
  </si>
  <si>
    <t>踏まえ</t>
  </si>
  <si>
    <t>成分</t>
  </si>
  <si>
    <t>勘違い</t>
  </si>
  <si>
    <t>猿</t>
  </si>
  <si>
    <t>プラザ</t>
  </si>
  <si>
    <t>修行</t>
  </si>
  <si>
    <t>字幕</t>
  </si>
  <si>
    <t>ネーム</t>
  </si>
  <si>
    <t>移し</t>
  </si>
  <si>
    <t>動</t>
  </si>
  <si>
    <t>野口</t>
  </si>
  <si>
    <t>世界中</t>
  </si>
  <si>
    <t>カレッジ</t>
  </si>
  <si>
    <t>役場</t>
  </si>
  <si>
    <t>手順</t>
  </si>
  <si>
    <t>抑え</t>
  </si>
  <si>
    <t>協</t>
  </si>
  <si>
    <t>官位</t>
  </si>
  <si>
    <t>降伏</t>
  </si>
  <si>
    <t>戦場</t>
  </si>
  <si>
    <t>保管</t>
  </si>
  <si>
    <t>行列</t>
  </si>
  <si>
    <t>匹</t>
  </si>
  <si>
    <t>取り入れ</t>
  </si>
  <si>
    <t>問</t>
  </si>
  <si>
    <t>なみ</t>
  </si>
  <si>
    <t>申</t>
  </si>
  <si>
    <t>膜</t>
  </si>
  <si>
    <t>自由党</t>
  </si>
  <si>
    <t>乗客</t>
  </si>
  <si>
    <t>県庁</t>
  </si>
  <si>
    <t>正月</t>
  </si>
  <si>
    <t>市電</t>
  </si>
  <si>
    <t>表題</t>
  </si>
  <si>
    <t>閉校</t>
  </si>
  <si>
    <t>おう</t>
  </si>
  <si>
    <t>天神</t>
  </si>
  <si>
    <t>支所</t>
  </si>
  <si>
    <t>メガ</t>
  </si>
  <si>
    <t>都立</t>
  </si>
  <si>
    <t>含ん</t>
  </si>
  <si>
    <t>想像</t>
  </si>
  <si>
    <t>厳密</t>
  </si>
  <si>
    <t>とく</t>
  </si>
  <si>
    <t>左翼</t>
  </si>
  <si>
    <t>放棄</t>
  </si>
  <si>
    <t>基盤</t>
  </si>
  <si>
    <t>回路</t>
  </si>
  <si>
    <t>味方</t>
  </si>
  <si>
    <t>幼い</t>
  </si>
  <si>
    <t>立つ</t>
  </si>
  <si>
    <t>師匠</t>
  </si>
  <si>
    <t>化石</t>
  </si>
  <si>
    <t>ショート</t>
  </si>
  <si>
    <t>一軍</t>
  </si>
  <si>
    <t>降格</t>
  </si>
  <si>
    <t>みん</t>
  </si>
  <si>
    <t>バイク</t>
  </si>
  <si>
    <t>合体</t>
  </si>
  <si>
    <t>夕方</t>
  </si>
  <si>
    <t>らしく</t>
  </si>
  <si>
    <t>麗</t>
  </si>
  <si>
    <t>目撃</t>
  </si>
  <si>
    <t>疑わ</t>
  </si>
  <si>
    <t>媒体</t>
  </si>
  <si>
    <t>リトアニア</t>
  </si>
  <si>
    <t>回想</t>
  </si>
  <si>
    <t>金メダル</t>
  </si>
  <si>
    <t>決して</t>
  </si>
  <si>
    <t>女学校</t>
  </si>
  <si>
    <t>自称</t>
  </si>
  <si>
    <t>どういう</t>
  </si>
  <si>
    <t>観音</t>
  </si>
  <si>
    <t>達也</t>
  </si>
  <si>
    <t>弱い</t>
  </si>
  <si>
    <t>被告</t>
  </si>
  <si>
    <t>センチメートル</t>
  </si>
  <si>
    <t>釧路</t>
  </si>
  <si>
    <t>放射</t>
  </si>
  <si>
    <t>車内</t>
  </si>
  <si>
    <t>慶長</t>
  </si>
  <si>
    <t>稿</t>
  </si>
  <si>
    <t>削減</t>
  </si>
  <si>
    <t>プレート</t>
  </si>
  <si>
    <t>需要</t>
  </si>
  <si>
    <t>富田</t>
  </si>
  <si>
    <t>歌舞伎</t>
  </si>
  <si>
    <t>たろ</t>
  </si>
  <si>
    <t>皇族</t>
  </si>
  <si>
    <t>アダルトビデオ</t>
  </si>
  <si>
    <t>傷</t>
  </si>
  <si>
    <t>伊豆</t>
  </si>
  <si>
    <t>題名</t>
  </si>
  <si>
    <t>遊び</t>
  </si>
  <si>
    <t>みつ</t>
  </si>
  <si>
    <t>遼</t>
  </si>
  <si>
    <t>卒業生</t>
  </si>
  <si>
    <t>打ち</t>
  </si>
  <si>
    <t>野生</t>
  </si>
  <si>
    <t>郡山</t>
  </si>
  <si>
    <t>並ん</t>
  </si>
  <si>
    <t>挙げる</t>
  </si>
  <si>
    <t>半年</t>
  </si>
  <si>
    <t>偵察</t>
  </si>
  <si>
    <t>提唱</t>
  </si>
  <si>
    <t>頻繁</t>
  </si>
  <si>
    <t>展望</t>
  </si>
  <si>
    <t>中国語</t>
  </si>
  <si>
    <t>モー</t>
  </si>
  <si>
    <t>虐殺</t>
  </si>
  <si>
    <t>百貨店</t>
  </si>
  <si>
    <t>スパイ</t>
  </si>
  <si>
    <t>言動</t>
  </si>
  <si>
    <t>ぐらい</t>
  </si>
  <si>
    <t>シンガーソングライター</t>
  </si>
  <si>
    <t>長女</t>
  </si>
  <si>
    <t>心臓</t>
  </si>
  <si>
    <t>ひな</t>
  </si>
  <si>
    <t>駐在</t>
  </si>
  <si>
    <t>フォーマット</t>
  </si>
  <si>
    <t>人組</t>
  </si>
  <si>
    <t>絵本</t>
  </si>
  <si>
    <t>騎</t>
  </si>
  <si>
    <t>まき</t>
  </si>
  <si>
    <t>王位</t>
  </si>
  <si>
    <t>火曜日</t>
  </si>
  <si>
    <t>新曲</t>
  </si>
  <si>
    <t>燕</t>
  </si>
  <si>
    <t>匿名</t>
  </si>
  <si>
    <t>信濃</t>
  </si>
  <si>
    <t>近隣</t>
  </si>
  <si>
    <t>川村</t>
  </si>
  <si>
    <t>羊</t>
  </si>
  <si>
    <t>浅草</t>
  </si>
  <si>
    <t>子守</t>
  </si>
  <si>
    <t>できれ</t>
  </si>
  <si>
    <t>法政大学</t>
  </si>
  <si>
    <t>独特</t>
  </si>
  <si>
    <t>問い合わせ</t>
  </si>
  <si>
    <t>エリザベス</t>
  </si>
  <si>
    <t>助教授</t>
  </si>
  <si>
    <t>商工</t>
  </si>
  <si>
    <t>把握</t>
  </si>
  <si>
    <t>逃れ</t>
  </si>
  <si>
    <t>イカ</t>
  </si>
  <si>
    <t>なに</t>
  </si>
  <si>
    <t>テレビ局</t>
  </si>
  <si>
    <t>生存</t>
  </si>
  <si>
    <t>グレード</t>
  </si>
  <si>
    <t>しっかり</t>
  </si>
  <si>
    <t>口径</t>
  </si>
  <si>
    <t>ボン</t>
  </si>
  <si>
    <t>カテゴリー</t>
  </si>
  <si>
    <t>カン</t>
  </si>
  <si>
    <t>ストーン</t>
  </si>
  <si>
    <t>圧力</t>
  </si>
  <si>
    <t>違っ</t>
  </si>
  <si>
    <t>漫才</t>
  </si>
  <si>
    <t>個々</t>
  </si>
  <si>
    <t>述べる</t>
  </si>
  <si>
    <t>もち</t>
  </si>
  <si>
    <t>タケ</t>
  </si>
  <si>
    <t>我々</t>
  </si>
  <si>
    <t>関わり</t>
  </si>
  <si>
    <t>マスク</t>
  </si>
  <si>
    <t>オハイオ</t>
  </si>
  <si>
    <t>秀樹</t>
  </si>
  <si>
    <t>奇妙</t>
  </si>
  <si>
    <t>予測</t>
  </si>
  <si>
    <t>苦手</t>
  </si>
  <si>
    <t>みゆき</t>
  </si>
  <si>
    <t>妙</t>
  </si>
  <si>
    <t>ペンシルベニア</t>
  </si>
  <si>
    <t>上げる</t>
  </si>
  <si>
    <t>難</t>
  </si>
  <si>
    <t>品種</t>
  </si>
  <si>
    <t>渡</t>
  </si>
  <si>
    <t>リゾート</t>
  </si>
  <si>
    <t>進み</t>
  </si>
  <si>
    <t>奨励</t>
  </si>
  <si>
    <t>定める</t>
  </si>
  <si>
    <t>警察官</t>
  </si>
  <si>
    <t>介護</t>
  </si>
  <si>
    <t>東海道</t>
  </si>
  <si>
    <t>なくなっ</t>
  </si>
  <si>
    <t>ビーム</t>
  </si>
  <si>
    <t>逃げ</t>
  </si>
  <si>
    <t>にあたり</t>
  </si>
  <si>
    <t>役名</t>
  </si>
  <si>
    <t>トヨタ自動車</t>
  </si>
  <si>
    <t>損傷</t>
  </si>
  <si>
    <t>飲食</t>
  </si>
  <si>
    <t>今年</t>
  </si>
  <si>
    <t>大原</t>
  </si>
  <si>
    <t>宿泊</t>
  </si>
  <si>
    <t>捕虜</t>
  </si>
  <si>
    <t>商標</t>
  </si>
  <si>
    <t>向</t>
  </si>
  <si>
    <t>制覇</t>
  </si>
  <si>
    <t>スラム</t>
  </si>
  <si>
    <t>大介</t>
  </si>
  <si>
    <t>学問</t>
  </si>
  <si>
    <t>指数</t>
  </si>
  <si>
    <t>京阪</t>
  </si>
  <si>
    <t>楓</t>
  </si>
  <si>
    <t>是</t>
  </si>
  <si>
    <t>名簿</t>
  </si>
  <si>
    <t>入院</t>
  </si>
  <si>
    <t>反発</t>
  </si>
  <si>
    <t>メモリ</t>
  </si>
  <si>
    <t>椿</t>
  </si>
  <si>
    <t>挨拶</t>
  </si>
  <si>
    <t>レオ</t>
  </si>
  <si>
    <t>マンション</t>
  </si>
  <si>
    <t>実家</t>
  </si>
  <si>
    <t>沿線</t>
  </si>
  <si>
    <t>そうした</t>
  </si>
  <si>
    <t>階段</t>
  </si>
  <si>
    <t>血統</t>
  </si>
  <si>
    <t>液</t>
  </si>
  <si>
    <t>村山</t>
  </si>
  <si>
    <t>首位</t>
  </si>
  <si>
    <t>有馬</t>
  </si>
  <si>
    <t>意義</t>
  </si>
  <si>
    <t>本多</t>
  </si>
  <si>
    <t>固め</t>
  </si>
  <si>
    <t>式典</t>
  </si>
  <si>
    <t>那覇</t>
  </si>
  <si>
    <t>電報</t>
  </si>
  <si>
    <t>ヒル</t>
  </si>
  <si>
    <t>倒し</t>
  </si>
  <si>
    <t>鐘</t>
  </si>
  <si>
    <t>送ら</t>
  </si>
  <si>
    <t>たかっ</t>
  </si>
  <si>
    <t>封印</t>
  </si>
  <si>
    <t>総称</t>
  </si>
  <si>
    <t>通じ</t>
  </si>
  <si>
    <t>大川</t>
  </si>
  <si>
    <t>州立</t>
  </si>
  <si>
    <t>王立</t>
  </si>
  <si>
    <t>砦</t>
  </si>
  <si>
    <t>おかしい</t>
  </si>
  <si>
    <t>ゆえ</t>
  </si>
  <si>
    <t>初出</t>
  </si>
  <si>
    <t>沈没</t>
  </si>
  <si>
    <t>える</t>
  </si>
  <si>
    <t>貼付</t>
  </si>
  <si>
    <t>彗星</t>
  </si>
  <si>
    <t>ロッテ</t>
  </si>
  <si>
    <t>本土</t>
  </si>
  <si>
    <t>警部</t>
  </si>
  <si>
    <t>クリ</t>
  </si>
  <si>
    <t>港湾</t>
  </si>
  <si>
    <t>暗号</t>
  </si>
  <si>
    <t>真田</t>
  </si>
  <si>
    <t>路面</t>
  </si>
  <si>
    <t>もう一度</t>
  </si>
  <si>
    <t>肩</t>
  </si>
  <si>
    <t>くろ</t>
  </si>
  <si>
    <t>繁殖</t>
  </si>
  <si>
    <t>パーツ</t>
  </si>
  <si>
    <t>打ち上げ</t>
  </si>
  <si>
    <t>割合</t>
  </si>
  <si>
    <t>キス</t>
  </si>
  <si>
    <t>了承</t>
  </si>
  <si>
    <t>統</t>
  </si>
  <si>
    <t>チェーン</t>
  </si>
  <si>
    <t>見受け</t>
  </si>
  <si>
    <t>柄</t>
  </si>
  <si>
    <t>出会っ</t>
  </si>
  <si>
    <t>オールナイト</t>
  </si>
  <si>
    <t>予報</t>
  </si>
  <si>
    <t>予防</t>
  </si>
  <si>
    <t>抗</t>
  </si>
  <si>
    <t>代数</t>
  </si>
  <si>
    <t>加わっ</t>
  </si>
  <si>
    <t>建国</t>
  </si>
  <si>
    <t>才能</t>
  </si>
  <si>
    <t>支え</t>
  </si>
  <si>
    <t>フォーク</t>
  </si>
  <si>
    <t>小沢</t>
  </si>
  <si>
    <t>賀</t>
  </si>
  <si>
    <t>漁業</t>
  </si>
  <si>
    <t>近衛</t>
  </si>
  <si>
    <t>トレード</t>
  </si>
  <si>
    <t>日テレ</t>
  </si>
  <si>
    <t>ダメ</t>
  </si>
  <si>
    <t>倉庫</t>
  </si>
  <si>
    <t>ロイヤル</t>
  </si>
  <si>
    <t>代わっ</t>
  </si>
  <si>
    <t>早期</t>
  </si>
  <si>
    <t>豊島</t>
  </si>
  <si>
    <t>重大</t>
  </si>
  <si>
    <t>嫌い</t>
  </si>
  <si>
    <t>本郷</t>
  </si>
  <si>
    <t>駐屯</t>
  </si>
  <si>
    <t>戦術</t>
  </si>
  <si>
    <t>コントロール</t>
  </si>
  <si>
    <t>詞</t>
  </si>
  <si>
    <t>競泳</t>
  </si>
  <si>
    <t>行なわ</t>
  </si>
  <si>
    <t>夕</t>
  </si>
  <si>
    <t>検出</t>
  </si>
  <si>
    <t>日本一</t>
  </si>
  <si>
    <t>新編</t>
  </si>
  <si>
    <t>年金</t>
  </si>
  <si>
    <t>大石</t>
  </si>
  <si>
    <t>コンテナ</t>
  </si>
  <si>
    <t>レーザー</t>
  </si>
  <si>
    <t>前方</t>
  </si>
  <si>
    <t>稀</t>
  </si>
  <si>
    <t>純資産</t>
  </si>
  <si>
    <t>野菜</t>
  </si>
  <si>
    <t>当局</t>
  </si>
  <si>
    <t>アプリケーション</t>
  </si>
  <si>
    <t>菊</t>
  </si>
  <si>
    <t>新旧</t>
  </si>
  <si>
    <t>ドコモ</t>
  </si>
  <si>
    <t>荒木</t>
  </si>
  <si>
    <t>主導</t>
  </si>
  <si>
    <t>ともに</t>
  </si>
  <si>
    <t>ボート</t>
  </si>
  <si>
    <t>色々</t>
  </si>
  <si>
    <t>新着</t>
  </si>
  <si>
    <t>虚偽</t>
  </si>
  <si>
    <t>方程式</t>
  </si>
  <si>
    <t>はい</t>
  </si>
  <si>
    <t>直線</t>
  </si>
  <si>
    <t>公務員</t>
  </si>
  <si>
    <t>調理</t>
  </si>
  <si>
    <t>久保田</t>
  </si>
  <si>
    <t>白鳥</t>
  </si>
  <si>
    <t>ノベル</t>
  </si>
  <si>
    <t>有機</t>
  </si>
  <si>
    <t>住吉</t>
  </si>
  <si>
    <t>初演</t>
  </si>
  <si>
    <t>不十分</t>
  </si>
  <si>
    <t>労働省</t>
  </si>
  <si>
    <t>倫理</t>
  </si>
  <si>
    <t>開放</t>
  </si>
  <si>
    <t>操</t>
  </si>
  <si>
    <t>ソ</t>
  </si>
  <si>
    <t>蒲</t>
  </si>
  <si>
    <t>抱え</t>
  </si>
  <si>
    <t>レンタル</t>
  </si>
  <si>
    <t>れん</t>
  </si>
  <si>
    <t>イエス</t>
  </si>
  <si>
    <t>大尉</t>
  </si>
  <si>
    <t>恒</t>
  </si>
  <si>
    <t>ちゃんと</t>
  </si>
  <si>
    <t>タイアップ</t>
  </si>
  <si>
    <t>牝馬</t>
  </si>
  <si>
    <t>譚</t>
  </si>
  <si>
    <t>丹</t>
  </si>
  <si>
    <t>置き</t>
  </si>
  <si>
    <t>マツダ</t>
  </si>
  <si>
    <t>救出</t>
  </si>
  <si>
    <t>ラ</t>
  </si>
  <si>
    <t>圓</t>
  </si>
  <si>
    <t>中断</t>
  </si>
  <si>
    <t>分かっ</t>
  </si>
  <si>
    <t>阻止</t>
  </si>
  <si>
    <t>わかっ</t>
  </si>
  <si>
    <t>アーサー</t>
  </si>
  <si>
    <t>呼吸</t>
  </si>
  <si>
    <t>数々</t>
  </si>
  <si>
    <t>皮膚</t>
  </si>
  <si>
    <t>リポーター</t>
  </si>
  <si>
    <t>完結</t>
  </si>
  <si>
    <t>少佐</t>
  </si>
  <si>
    <t>圧倒的</t>
  </si>
  <si>
    <t>修復</t>
  </si>
  <si>
    <t>快</t>
  </si>
  <si>
    <t>阪</t>
  </si>
  <si>
    <t>杜</t>
  </si>
  <si>
    <t>退役</t>
  </si>
  <si>
    <t>要望</t>
  </si>
  <si>
    <t>工学部</t>
  </si>
  <si>
    <t>刑</t>
  </si>
  <si>
    <t>人格</t>
  </si>
  <si>
    <t>オスマン</t>
  </si>
  <si>
    <t>ストップ</t>
  </si>
  <si>
    <t>カレー</t>
  </si>
  <si>
    <t>にあたって</t>
  </si>
  <si>
    <t>回り</t>
  </si>
  <si>
    <t>縮小</t>
  </si>
  <si>
    <t>奪わ</t>
  </si>
  <si>
    <t>オムニバス</t>
  </si>
  <si>
    <t>レンズ</t>
  </si>
  <si>
    <t>標識</t>
  </si>
  <si>
    <t>食堂</t>
  </si>
  <si>
    <t>秀逸</t>
  </si>
  <si>
    <t>タイヤ</t>
  </si>
  <si>
    <t>望</t>
  </si>
  <si>
    <t>ヤマハ</t>
  </si>
  <si>
    <t>送る</t>
  </si>
  <si>
    <t>寄付</t>
  </si>
  <si>
    <t>症候群</t>
  </si>
  <si>
    <t>両国</t>
  </si>
  <si>
    <t>行使</t>
  </si>
  <si>
    <t>低く</t>
  </si>
  <si>
    <t>伏見</t>
  </si>
  <si>
    <t>樋口</t>
  </si>
  <si>
    <t>京成</t>
  </si>
  <si>
    <t>保育園</t>
  </si>
  <si>
    <t>意向</t>
  </si>
  <si>
    <t>東海大学</t>
  </si>
  <si>
    <t>思い出</t>
  </si>
  <si>
    <t>特設</t>
  </si>
  <si>
    <t>憧れ</t>
  </si>
  <si>
    <t>ダンサー</t>
  </si>
  <si>
    <t>親子</t>
  </si>
  <si>
    <t>ルノー</t>
  </si>
  <si>
    <t>うまく</t>
  </si>
  <si>
    <t>応募</t>
  </si>
  <si>
    <t>半角</t>
  </si>
  <si>
    <t>丹波</t>
  </si>
  <si>
    <t>学歴</t>
  </si>
  <si>
    <t>ホラー</t>
  </si>
  <si>
    <t>えい</t>
  </si>
  <si>
    <t>共編</t>
  </si>
  <si>
    <t>豊臣</t>
  </si>
  <si>
    <t>英名</t>
  </si>
  <si>
    <t>朝倉</t>
  </si>
  <si>
    <t>ノーベル</t>
  </si>
  <si>
    <t>住</t>
  </si>
  <si>
    <t>人材</t>
  </si>
  <si>
    <t>主流</t>
  </si>
  <si>
    <t>定年</t>
  </si>
  <si>
    <t>オーナー</t>
  </si>
  <si>
    <t>山陽</t>
  </si>
  <si>
    <t>校訓</t>
  </si>
  <si>
    <t>圧縮</t>
  </si>
  <si>
    <t>家系</t>
  </si>
  <si>
    <t>小池</t>
  </si>
  <si>
    <t>牧</t>
  </si>
  <si>
    <t>名所</t>
  </si>
  <si>
    <t>上京</t>
  </si>
  <si>
    <t>コラボレーション</t>
  </si>
  <si>
    <t>うい</t>
  </si>
  <si>
    <t>系図</t>
  </si>
  <si>
    <t>どおり</t>
  </si>
  <si>
    <t>越後</t>
  </si>
  <si>
    <t>片岡</t>
  </si>
  <si>
    <t>白紙</t>
  </si>
  <si>
    <t>手塚</t>
  </si>
  <si>
    <t>拘束</t>
  </si>
  <si>
    <t>差し戻さ</t>
  </si>
  <si>
    <t>メンテナンス</t>
  </si>
  <si>
    <t>減</t>
  </si>
  <si>
    <t>召喚</t>
  </si>
  <si>
    <t>兆</t>
  </si>
  <si>
    <t>もらい</t>
  </si>
  <si>
    <t>同僚</t>
  </si>
  <si>
    <t>大西</t>
  </si>
  <si>
    <t>言</t>
  </si>
  <si>
    <t>豊か</t>
  </si>
  <si>
    <t>ヘリコプター</t>
  </si>
  <si>
    <t>セーブ</t>
  </si>
  <si>
    <t>ダーク</t>
  </si>
  <si>
    <t>講義</t>
  </si>
  <si>
    <t>日報</t>
  </si>
  <si>
    <t>描き</t>
  </si>
  <si>
    <t>歌劇</t>
  </si>
  <si>
    <t>ビジョン</t>
  </si>
  <si>
    <t>つと</t>
  </si>
  <si>
    <t>終結</t>
  </si>
  <si>
    <t>珍</t>
  </si>
  <si>
    <t>ベルト</t>
  </si>
  <si>
    <t>篤</t>
  </si>
  <si>
    <t>晶</t>
  </si>
  <si>
    <t>大村</t>
  </si>
  <si>
    <t>カップリング</t>
  </si>
  <si>
    <t>豊富</t>
  </si>
  <si>
    <t>量産</t>
  </si>
  <si>
    <t>花火</t>
  </si>
  <si>
    <t>ムーン</t>
  </si>
  <si>
    <t>籠</t>
  </si>
  <si>
    <t>上流</t>
  </si>
  <si>
    <t>警戒</t>
  </si>
  <si>
    <t>ボストン</t>
  </si>
  <si>
    <t>ギタリスト</t>
  </si>
  <si>
    <t>パ</t>
  </si>
  <si>
    <t>評し</t>
  </si>
  <si>
    <t>西宮</t>
  </si>
  <si>
    <t>アナウンス</t>
  </si>
  <si>
    <t>ばん</t>
  </si>
  <si>
    <t>投じ</t>
  </si>
  <si>
    <t>小さく</t>
  </si>
  <si>
    <t>筆</t>
  </si>
  <si>
    <t>就航</t>
  </si>
  <si>
    <t>三宅</t>
  </si>
  <si>
    <t>インディアン</t>
  </si>
  <si>
    <t>理学</t>
  </si>
  <si>
    <t>ピアニスト</t>
  </si>
  <si>
    <t>阪神タイガース</t>
  </si>
  <si>
    <t>消防署</t>
  </si>
  <si>
    <t>神学</t>
  </si>
  <si>
    <t>巻き込ま</t>
  </si>
  <si>
    <t>（株）</t>
  </si>
  <si>
    <t>任天堂</t>
  </si>
  <si>
    <t>前日</t>
  </si>
  <si>
    <t>内科</t>
  </si>
  <si>
    <t>戦績</t>
  </si>
  <si>
    <t>めん</t>
  </si>
  <si>
    <t>反し</t>
  </si>
  <si>
    <t>美女</t>
  </si>
  <si>
    <t>ふう</t>
  </si>
  <si>
    <t>弱</t>
  </si>
  <si>
    <t>ショット</t>
  </si>
  <si>
    <t>加える</t>
  </si>
  <si>
    <t>ベン</t>
  </si>
  <si>
    <t>健太郎</t>
  </si>
  <si>
    <t>ブライアン</t>
  </si>
  <si>
    <t>賠償</t>
  </si>
  <si>
    <t>アラビア</t>
  </si>
  <si>
    <t>オートバイ</t>
  </si>
  <si>
    <t>週末</t>
  </si>
  <si>
    <t>クール</t>
  </si>
  <si>
    <t>延伸</t>
  </si>
  <si>
    <t>ほお</t>
  </si>
  <si>
    <t>チャンピオンシップ</t>
  </si>
  <si>
    <t>東口</t>
  </si>
  <si>
    <t>取り消し</t>
  </si>
  <si>
    <t>占める</t>
  </si>
  <si>
    <t>飼育</t>
  </si>
  <si>
    <t>ライナー</t>
  </si>
  <si>
    <t>吉岡</t>
  </si>
  <si>
    <t>絆</t>
  </si>
  <si>
    <t>性別</t>
  </si>
  <si>
    <t>高架</t>
  </si>
  <si>
    <t>がっ</t>
  </si>
  <si>
    <t>ドット</t>
  </si>
  <si>
    <t>八木</t>
  </si>
  <si>
    <t>出産</t>
  </si>
  <si>
    <t>主役</t>
  </si>
  <si>
    <t>いろ</t>
  </si>
  <si>
    <t>掲示板</t>
  </si>
  <si>
    <t>亡命</t>
  </si>
  <si>
    <t>海兵</t>
  </si>
  <si>
    <t>了解</t>
  </si>
  <si>
    <t>松村</t>
  </si>
  <si>
    <t>川内</t>
  </si>
  <si>
    <t>メタル</t>
  </si>
  <si>
    <t>すき</t>
  </si>
  <si>
    <t>萌</t>
  </si>
  <si>
    <t>入賞</t>
  </si>
  <si>
    <t>ねこ</t>
  </si>
  <si>
    <t>バイオ</t>
  </si>
  <si>
    <t>スコット</t>
  </si>
  <si>
    <t>馬力</t>
  </si>
  <si>
    <t>安芸</t>
  </si>
  <si>
    <t>バル</t>
  </si>
  <si>
    <t>河合</t>
  </si>
  <si>
    <t>辞令</t>
  </si>
  <si>
    <t>最中</t>
  </si>
  <si>
    <t>平井</t>
  </si>
  <si>
    <t>故</t>
  </si>
  <si>
    <t>バスターミナル</t>
  </si>
  <si>
    <t>洋子</t>
  </si>
  <si>
    <t>あえて</t>
  </si>
  <si>
    <t>人文</t>
  </si>
  <si>
    <t>認証</t>
  </si>
  <si>
    <t>そういった</t>
  </si>
  <si>
    <t>交番</t>
  </si>
  <si>
    <t>キャッチ</t>
  </si>
  <si>
    <t>私鉄</t>
  </si>
  <si>
    <t>引き</t>
  </si>
  <si>
    <t>奇</t>
  </si>
  <si>
    <t>江戸川</t>
  </si>
  <si>
    <t>怪我</t>
  </si>
  <si>
    <t>岩田</t>
  </si>
  <si>
    <t>外務</t>
  </si>
  <si>
    <t>電源</t>
  </si>
  <si>
    <t>イスラーム</t>
  </si>
  <si>
    <t>市域</t>
  </si>
  <si>
    <t>ネコ</t>
  </si>
  <si>
    <t>知的</t>
  </si>
  <si>
    <t>写し</t>
  </si>
  <si>
    <t>銭</t>
  </si>
  <si>
    <t>結城</t>
  </si>
  <si>
    <t>祭神</t>
  </si>
  <si>
    <t>ボーイング</t>
  </si>
  <si>
    <t>ひかり</t>
  </si>
  <si>
    <t>南方</t>
  </si>
  <si>
    <t>あす</t>
  </si>
  <si>
    <t>高島</t>
  </si>
  <si>
    <t>雰囲気</t>
  </si>
  <si>
    <t>寄り</t>
  </si>
  <si>
    <t>天保</t>
  </si>
  <si>
    <t>津田</t>
  </si>
  <si>
    <t>エイト</t>
  </si>
  <si>
    <t>語ら</t>
  </si>
  <si>
    <t>多少</t>
  </si>
  <si>
    <t>ふじ</t>
  </si>
  <si>
    <t>国公私立</t>
  </si>
  <si>
    <t>死ぬ</t>
  </si>
  <si>
    <t>にわたり</t>
  </si>
  <si>
    <t>追跡</t>
  </si>
  <si>
    <t>松江</t>
  </si>
  <si>
    <t>双子</t>
  </si>
  <si>
    <t>継</t>
  </si>
  <si>
    <t>老</t>
  </si>
  <si>
    <t>ひこ</t>
  </si>
  <si>
    <t>当て</t>
  </si>
  <si>
    <t>ライヴ</t>
  </si>
  <si>
    <t>マサチューセッツ</t>
  </si>
  <si>
    <t>裕子</t>
  </si>
  <si>
    <t>青葉</t>
  </si>
  <si>
    <t>同等</t>
  </si>
  <si>
    <t>松下</t>
  </si>
  <si>
    <t>対談</t>
  </si>
  <si>
    <t>ウィンブルドン</t>
  </si>
  <si>
    <t>見直し</t>
  </si>
  <si>
    <t>比率</t>
  </si>
  <si>
    <t>夫妻</t>
  </si>
  <si>
    <t>出店</t>
  </si>
  <si>
    <t>白井</t>
  </si>
  <si>
    <t>中西</t>
  </si>
  <si>
    <t>鹿毛</t>
  </si>
  <si>
    <t>レール</t>
  </si>
  <si>
    <t>日本海</t>
  </si>
  <si>
    <t>射</t>
  </si>
  <si>
    <t>内戦</t>
  </si>
  <si>
    <t>台詞</t>
  </si>
  <si>
    <t>陸奥</t>
  </si>
  <si>
    <t>日本橋</t>
  </si>
  <si>
    <t>セガ</t>
  </si>
  <si>
    <t>名乗っ</t>
  </si>
  <si>
    <t>ギア</t>
  </si>
  <si>
    <t>菅</t>
  </si>
  <si>
    <t>攻め</t>
  </si>
  <si>
    <t>ファイター</t>
  </si>
  <si>
    <t>そら</t>
  </si>
  <si>
    <t>結構</t>
  </si>
  <si>
    <t>麻生</t>
  </si>
  <si>
    <t>田原</t>
  </si>
  <si>
    <t>継い</t>
  </si>
  <si>
    <t>くち</t>
  </si>
  <si>
    <t>ハロー</t>
  </si>
  <si>
    <t>豆</t>
  </si>
  <si>
    <t>訪れる</t>
  </si>
  <si>
    <t>楽章</t>
  </si>
  <si>
    <t>了</t>
  </si>
  <si>
    <t>内務省</t>
  </si>
  <si>
    <t>本町</t>
  </si>
  <si>
    <t>本当</t>
  </si>
  <si>
    <t>位置づけ</t>
  </si>
  <si>
    <t>陰</t>
  </si>
  <si>
    <t>婦人</t>
  </si>
  <si>
    <t>ゆめ</t>
  </si>
  <si>
    <t>パネル</t>
  </si>
  <si>
    <t>西尾</t>
  </si>
  <si>
    <t>可変</t>
  </si>
  <si>
    <t>語り</t>
  </si>
  <si>
    <t>ミドル</t>
  </si>
  <si>
    <t>技能</t>
  </si>
  <si>
    <t>農林</t>
  </si>
  <si>
    <t>マドリード</t>
  </si>
  <si>
    <t>ペルー</t>
  </si>
  <si>
    <t>ビール</t>
  </si>
  <si>
    <t>妄想</t>
  </si>
  <si>
    <t>ブーム</t>
  </si>
  <si>
    <t>りゅう</t>
  </si>
  <si>
    <t>塁</t>
  </si>
  <si>
    <t>海峡</t>
  </si>
  <si>
    <t>特命</t>
  </si>
  <si>
    <t>生地</t>
  </si>
  <si>
    <t>望ましい</t>
  </si>
  <si>
    <t>ルーム</t>
  </si>
  <si>
    <t>徐</t>
  </si>
  <si>
    <t>次いで</t>
  </si>
  <si>
    <t>アドベンチャー</t>
  </si>
  <si>
    <t>水雷</t>
  </si>
  <si>
    <t>幹事</t>
  </si>
  <si>
    <t>和夫</t>
  </si>
  <si>
    <t>西武ライオンズ</t>
  </si>
  <si>
    <t>送り</t>
  </si>
  <si>
    <t>及ぶ</t>
  </si>
  <si>
    <t>参</t>
  </si>
  <si>
    <t>転</t>
  </si>
  <si>
    <t>大映</t>
  </si>
  <si>
    <t>疑惑</t>
  </si>
  <si>
    <t>腹</t>
  </si>
  <si>
    <t>キン</t>
  </si>
  <si>
    <t>流し</t>
  </si>
  <si>
    <t>被災</t>
  </si>
  <si>
    <t>上がっ</t>
  </si>
  <si>
    <t>手掛け</t>
  </si>
  <si>
    <t>通勤</t>
  </si>
  <si>
    <t>船団</t>
  </si>
  <si>
    <t>相馬</t>
  </si>
  <si>
    <t>緑色</t>
  </si>
  <si>
    <t>満たさ</t>
  </si>
  <si>
    <t>所長</t>
  </si>
  <si>
    <t>バーン</t>
  </si>
  <si>
    <t>コマンド</t>
  </si>
  <si>
    <t>有形</t>
  </si>
  <si>
    <t>太夫</t>
  </si>
  <si>
    <t>幸福</t>
  </si>
  <si>
    <t>白山</t>
  </si>
  <si>
    <t>取り付け</t>
  </si>
  <si>
    <t>オー</t>
  </si>
  <si>
    <t>刑務所</t>
  </si>
  <si>
    <t>並びに</t>
  </si>
  <si>
    <t>西山</t>
  </si>
  <si>
    <t>スポーツニッポン</t>
  </si>
  <si>
    <t>失</t>
  </si>
  <si>
    <t>ラテン語</t>
  </si>
  <si>
    <t>仕掛け</t>
  </si>
  <si>
    <t>繰り返す</t>
  </si>
  <si>
    <t>田口</t>
  </si>
  <si>
    <t>看板</t>
  </si>
  <si>
    <t>正教会</t>
  </si>
  <si>
    <t>浩二</t>
  </si>
  <si>
    <t>会津</t>
  </si>
  <si>
    <t>吉本</t>
  </si>
  <si>
    <t>実態</t>
  </si>
  <si>
    <t>β</t>
  </si>
  <si>
    <t>征服</t>
  </si>
  <si>
    <t>集会</t>
  </si>
  <si>
    <t>放出</t>
  </si>
  <si>
    <t>騎兵</t>
  </si>
  <si>
    <t>新しく</t>
  </si>
  <si>
    <t>沼</t>
  </si>
  <si>
    <t>月例</t>
  </si>
  <si>
    <t>稼働</t>
  </si>
  <si>
    <t>フォーラム</t>
  </si>
  <si>
    <t>しき</t>
  </si>
  <si>
    <t>撤回</t>
  </si>
  <si>
    <t>仕え</t>
  </si>
  <si>
    <t>動向</t>
  </si>
  <si>
    <t>フリ</t>
  </si>
  <si>
    <t>勃発</t>
  </si>
  <si>
    <t>久美子</t>
  </si>
  <si>
    <t>時空</t>
  </si>
  <si>
    <t>打順</t>
  </si>
  <si>
    <t>工芸</t>
  </si>
  <si>
    <t>着工</t>
  </si>
  <si>
    <t>ハーフ</t>
  </si>
  <si>
    <t>岬</t>
  </si>
  <si>
    <t>原文</t>
  </si>
  <si>
    <t>違法</t>
  </si>
  <si>
    <t>コント</t>
  </si>
  <si>
    <t>左衛門</t>
  </si>
  <si>
    <t>北野</t>
  </si>
  <si>
    <t>につき</t>
  </si>
  <si>
    <t>天野</t>
  </si>
  <si>
    <t>健太</t>
  </si>
  <si>
    <t>着手</t>
  </si>
  <si>
    <t>水中</t>
  </si>
  <si>
    <t>正室</t>
  </si>
  <si>
    <t>ディフェンダー</t>
  </si>
  <si>
    <t>釣り</t>
  </si>
  <si>
    <t>邸</t>
  </si>
  <si>
    <t>ランプ</t>
  </si>
  <si>
    <t>合理</t>
  </si>
  <si>
    <t>辰</t>
  </si>
  <si>
    <t>専属</t>
  </si>
  <si>
    <t>吹奏楽</t>
  </si>
  <si>
    <t>盾</t>
  </si>
  <si>
    <t>爵位</t>
  </si>
  <si>
    <t>岡村</t>
  </si>
  <si>
    <t>スカウト</t>
  </si>
  <si>
    <t>誘拐</t>
  </si>
  <si>
    <t>工房</t>
  </si>
  <si>
    <t>相模</t>
  </si>
  <si>
    <t>ヘッダ</t>
  </si>
  <si>
    <t>尼崎</t>
  </si>
  <si>
    <t>珠</t>
  </si>
  <si>
    <t>覚</t>
  </si>
  <si>
    <t>貫</t>
  </si>
  <si>
    <t>鼻</t>
  </si>
  <si>
    <t>ブラ</t>
  </si>
  <si>
    <t>支線</t>
  </si>
  <si>
    <t>伝言板</t>
  </si>
  <si>
    <t>勉</t>
  </si>
  <si>
    <t>稲葉</t>
  </si>
  <si>
    <t>ようやく</t>
  </si>
  <si>
    <t>ところが</t>
  </si>
  <si>
    <t>響</t>
  </si>
  <si>
    <t>ファイト</t>
  </si>
  <si>
    <t>なかなか</t>
  </si>
  <si>
    <t>メカ</t>
  </si>
  <si>
    <t>指令</t>
  </si>
  <si>
    <t>見込み</t>
  </si>
  <si>
    <t>西暦</t>
  </si>
  <si>
    <t>手がけ</t>
  </si>
  <si>
    <t>酸素</t>
  </si>
  <si>
    <t>捜索</t>
  </si>
  <si>
    <t>列島</t>
  </si>
  <si>
    <t>慎重</t>
  </si>
  <si>
    <t>年報</t>
  </si>
  <si>
    <t>半径</t>
  </si>
  <si>
    <t>郁</t>
  </si>
  <si>
    <t>妊娠</t>
  </si>
  <si>
    <t>改装</t>
  </si>
  <si>
    <t>迎える</t>
  </si>
  <si>
    <t>セカンド</t>
  </si>
  <si>
    <t>主審</t>
  </si>
  <si>
    <t>ちん</t>
  </si>
  <si>
    <t>哨戒</t>
  </si>
  <si>
    <t>東アジア</t>
  </si>
  <si>
    <t>アラン</t>
  </si>
  <si>
    <t>サーチ</t>
  </si>
  <si>
    <t>奪</t>
  </si>
  <si>
    <t>民法</t>
  </si>
  <si>
    <t>シルバー</t>
  </si>
  <si>
    <t>別府</t>
  </si>
  <si>
    <t>単一</t>
  </si>
  <si>
    <t>早い</t>
  </si>
  <si>
    <t>玩具</t>
  </si>
  <si>
    <t>窓口</t>
  </si>
  <si>
    <t>範</t>
  </si>
  <si>
    <t>天下</t>
  </si>
  <si>
    <t>支流</t>
  </si>
  <si>
    <t>侵略</t>
  </si>
  <si>
    <t>農民</t>
  </si>
  <si>
    <t>つくら</t>
  </si>
  <si>
    <t>報酬</t>
  </si>
  <si>
    <t>遥</t>
  </si>
  <si>
    <t>五十嵐</t>
  </si>
  <si>
    <t>世間</t>
  </si>
  <si>
    <t>付加</t>
  </si>
  <si>
    <t>弥生</t>
  </si>
  <si>
    <t>澄</t>
  </si>
  <si>
    <t>北川</t>
  </si>
  <si>
    <t>水道</t>
  </si>
  <si>
    <t>桐生</t>
  </si>
  <si>
    <t>度々</t>
  </si>
  <si>
    <t>道場</t>
  </si>
  <si>
    <t>留</t>
  </si>
  <si>
    <t>メイド</t>
  </si>
  <si>
    <t>たとえ</t>
  </si>
  <si>
    <t>後輩</t>
  </si>
  <si>
    <t>ローマ帝国</t>
  </si>
  <si>
    <t>マーケット</t>
  </si>
  <si>
    <t>事柄</t>
  </si>
  <si>
    <t>朗読</t>
  </si>
  <si>
    <t>諒</t>
  </si>
  <si>
    <t>考察</t>
  </si>
  <si>
    <t>遠慮</t>
  </si>
  <si>
    <t>源氏物語</t>
  </si>
  <si>
    <t>げん</t>
  </si>
  <si>
    <t>薬物</t>
  </si>
  <si>
    <t>マネジメント</t>
  </si>
  <si>
    <t>次ぐ</t>
  </si>
  <si>
    <t>名乗る</t>
  </si>
  <si>
    <t>純粋</t>
  </si>
  <si>
    <t>突入</t>
  </si>
  <si>
    <t>蛇</t>
  </si>
  <si>
    <t>処</t>
  </si>
  <si>
    <t>右翼</t>
  </si>
  <si>
    <t>ハリウッド</t>
  </si>
  <si>
    <t>渡る</t>
  </si>
  <si>
    <t>見通し</t>
  </si>
  <si>
    <t>放射線</t>
  </si>
  <si>
    <t>対照</t>
  </si>
  <si>
    <t>丈</t>
  </si>
  <si>
    <t>散歩</t>
  </si>
  <si>
    <t>載っ</t>
  </si>
  <si>
    <t>モジュール</t>
  </si>
  <si>
    <t>練馬</t>
  </si>
  <si>
    <t>電池</t>
  </si>
  <si>
    <t>パナソニック</t>
  </si>
  <si>
    <t>イリノイ</t>
  </si>
  <si>
    <t>コマーシャル</t>
  </si>
  <si>
    <t>せっかく</t>
  </si>
  <si>
    <t>マンチェスター</t>
  </si>
  <si>
    <t>朝鮮民主主義人民共和国</t>
  </si>
  <si>
    <t>大王</t>
  </si>
  <si>
    <t>りょう</t>
  </si>
  <si>
    <t>職人</t>
  </si>
  <si>
    <t>恩</t>
  </si>
  <si>
    <t>瑞穂</t>
  </si>
  <si>
    <t>全身</t>
  </si>
  <si>
    <t>マスコミ</t>
  </si>
  <si>
    <t>死体</t>
  </si>
  <si>
    <t>ローレンス</t>
  </si>
  <si>
    <t>抑制</t>
  </si>
  <si>
    <t>喧嘩</t>
  </si>
  <si>
    <t>立体</t>
  </si>
  <si>
    <t>互いに</t>
  </si>
  <si>
    <t>殆ど</t>
  </si>
  <si>
    <t>保留</t>
  </si>
  <si>
    <t>一帯</t>
  </si>
  <si>
    <t>槍</t>
  </si>
  <si>
    <t>水面</t>
  </si>
  <si>
    <t>プラン</t>
  </si>
  <si>
    <t>シェア</t>
  </si>
  <si>
    <t>爆笑</t>
  </si>
  <si>
    <t>笑顔</t>
  </si>
  <si>
    <t>繊維</t>
  </si>
  <si>
    <t>きみ</t>
  </si>
  <si>
    <t>ウェールズ</t>
  </si>
  <si>
    <t>パシフィック</t>
  </si>
  <si>
    <t>町内</t>
  </si>
  <si>
    <t>こい</t>
  </si>
  <si>
    <t>結び</t>
  </si>
  <si>
    <t>落合</t>
  </si>
  <si>
    <t>基金</t>
  </si>
  <si>
    <t>休</t>
  </si>
  <si>
    <t>吉村</t>
  </si>
  <si>
    <t>取れ</t>
  </si>
  <si>
    <t>ライ</t>
  </si>
  <si>
    <t>接し</t>
  </si>
  <si>
    <t>ふし</t>
  </si>
  <si>
    <t>急速</t>
  </si>
  <si>
    <t>法案</t>
  </si>
  <si>
    <t>救う</t>
  </si>
  <si>
    <t>エンターテインメント</t>
  </si>
  <si>
    <t>克</t>
  </si>
  <si>
    <t>モーター</t>
  </si>
  <si>
    <t>飯</t>
  </si>
  <si>
    <t>隼</t>
  </si>
  <si>
    <t>嶺</t>
  </si>
  <si>
    <t>幻想</t>
  </si>
  <si>
    <t>精</t>
  </si>
  <si>
    <t>進める</t>
  </si>
  <si>
    <t>正解</t>
  </si>
  <si>
    <t>武蔵野</t>
  </si>
  <si>
    <t>高雄</t>
  </si>
  <si>
    <t>砂漠</t>
  </si>
  <si>
    <t>冷静</t>
  </si>
  <si>
    <t>上原</t>
  </si>
  <si>
    <t>判例</t>
  </si>
  <si>
    <t>捉え</t>
  </si>
  <si>
    <t>部員</t>
  </si>
  <si>
    <t>高層</t>
  </si>
  <si>
    <t>慎</t>
  </si>
  <si>
    <t>キム</t>
  </si>
  <si>
    <t>陰謀</t>
  </si>
  <si>
    <t>ノット</t>
  </si>
  <si>
    <t>呼びかけ</t>
  </si>
  <si>
    <t>発覚</t>
  </si>
  <si>
    <t>水平</t>
  </si>
  <si>
    <t>探査</t>
  </si>
  <si>
    <t>天文台</t>
  </si>
  <si>
    <t>ちなん</t>
  </si>
  <si>
    <t>借り</t>
  </si>
  <si>
    <t>ヒトラー</t>
  </si>
  <si>
    <t>萩原</t>
  </si>
  <si>
    <t>プライム</t>
  </si>
  <si>
    <t>抜き</t>
  </si>
  <si>
    <t>下旬</t>
  </si>
  <si>
    <t>永久</t>
  </si>
  <si>
    <t>進水</t>
  </si>
  <si>
    <t>庫</t>
  </si>
  <si>
    <t>理念</t>
  </si>
  <si>
    <t>視覚</t>
  </si>
  <si>
    <t>ロマン</t>
  </si>
  <si>
    <t>舟</t>
  </si>
  <si>
    <t>ドメイン</t>
  </si>
  <si>
    <t>エクスプレス</t>
  </si>
  <si>
    <t>欧米</t>
  </si>
  <si>
    <t>癌</t>
  </si>
  <si>
    <t>ω</t>
  </si>
  <si>
    <t>集計</t>
  </si>
  <si>
    <t>景観</t>
  </si>
  <si>
    <t>いきなり</t>
  </si>
  <si>
    <t>プリンス</t>
  </si>
  <si>
    <t>刺激</t>
  </si>
  <si>
    <t>銘</t>
  </si>
  <si>
    <t>転じ</t>
  </si>
  <si>
    <t>長距離</t>
  </si>
  <si>
    <t>前編</t>
  </si>
  <si>
    <t>伸び</t>
  </si>
  <si>
    <t>ふる</t>
  </si>
  <si>
    <t>うん</t>
  </si>
  <si>
    <t>受容</t>
  </si>
  <si>
    <t>活</t>
  </si>
  <si>
    <t>着陸</t>
  </si>
  <si>
    <t>校歌</t>
  </si>
  <si>
    <t>父母</t>
  </si>
  <si>
    <t>遭遇</t>
  </si>
  <si>
    <t>メニュー</t>
  </si>
  <si>
    <t>暗黒</t>
  </si>
  <si>
    <t>権威</t>
  </si>
  <si>
    <t>化粧</t>
  </si>
  <si>
    <t>バレ</t>
  </si>
  <si>
    <t>無駄</t>
  </si>
  <si>
    <t>谷川</t>
  </si>
  <si>
    <t>晩年</t>
  </si>
  <si>
    <t>四郎</t>
  </si>
  <si>
    <t>目録</t>
  </si>
  <si>
    <t>本質</t>
  </si>
  <si>
    <t>学研</t>
  </si>
  <si>
    <t>力学</t>
  </si>
  <si>
    <t>渓</t>
  </si>
  <si>
    <t>飯塚</t>
  </si>
  <si>
    <t>室内</t>
  </si>
  <si>
    <t>伊予</t>
  </si>
  <si>
    <t>伊賀</t>
  </si>
  <si>
    <t>金山</t>
  </si>
  <si>
    <t>次回</t>
  </si>
  <si>
    <t>踊り</t>
  </si>
  <si>
    <t>除外</t>
  </si>
  <si>
    <t>液体</t>
  </si>
  <si>
    <t>和彦</t>
  </si>
  <si>
    <t>エリック</t>
  </si>
  <si>
    <t>なんか</t>
  </si>
  <si>
    <t>帖</t>
  </si>
  <si>
    <t>いこ</t>
  </si>
  <si>
    <t>南朝</t>
  </si>
  <si>
    <t>載せる</t>
  </si>
  <si>
    <t>役者</t>
  </si>
  <si>
    <t>アフガニスタン</t>
  </si>
  <si>
    <t>ホイール</t>
  </si>
  <si>
    <t>気温</t>
  </si>
  <si>
    <t>登記</t>
  </si>
  <si>
    <t>西方</t>
  </si>
  <si>
    <t>乾</t>
  </si>
  <si>
    <t>牽引</t>
  </si>
  <si>
    <t>模</t>
  </si>
  <si>
    <t>なさい</t>
  </si>
  <si>
    <t>細菌</t>
  </si>
  <si>
    <t>パラリンピック</t>
  </si>
  <si>
    <t>ダニエル</t>
  </si>
  <si>
    <t>異動</t>
  </si>
  <si>
    <t>スクリーン</t>
  </si>
  <si>
    <t>保全</t>
  </si>
  <si>
    <t>今度</t>
  </si>
  <si>
    <t>秘</t>
  </si>
  <si>
    <t>櫻井</t>
  </si>
  <si>
    <t>まもなく</t>
  </si>
  <si>
    <t>板橋</t>
  </si>
  <si>
    <t>アルコール</t>
  </si>
  <si>
    <t>外れ</t>
  </si>
  <si>
    <t>調達</t>
  </si>
  <si>
    <t>皮</t>
  </si>
  <si>
    <t>クリスタル</t>
  </si>
  <si>
    <t>かめ</t>
  </si>
  <si>
    <t>判事</t>
  </si>
  <si>
    <t>列挙</t>
  </si>
  <si>
    <t>新版</t>
  </si>
  <si>
    <t>抜け</t>
  </si>
  <si>
    <t>コラム</t>
  </si>
  <si>
    <t>学級</t>
  </si>
  <si>
    <t>有意</t>
  </si>
  <si>
    <t>温</t>
  </si>
  <si>
    <t>宝塚歌劇団</t>
  </si>
  <si>
    <t>灯台</t>
  </si>
  <si>
    <t>通し</t>
  </si>
  <si>
    <t>サイエンス</t>
  </si>
  <si>
    <t>ナカ</t>
  </si>
  <si>
    <t>完</t>
  </si>
  <si>
    <t>黒人</t>
  </si>
  <si>
    <t>ポスター</t>
  </si>
  <si>
    <t>通報</t>
  </si>
  <si>
    <t>処置</t>
  </si>
  <si>
    <t>篠原</t>
  </si>
  <si>
    <t>筑波大学</t>
  </si>
  <si>
    <t>倒す</t>
  </si>
  <si>
    <t>替え</t>
  </si>
  <si>
    <t>込め</t>
  </si>
  <si>
    <t>だから</t>
  </si>
  <si>
    <t>鍋</t>
  </si>
  <si>
    <t>いわき</t>
  </si>
  <si>
    <t>依</t>
  </si>
  <si>
    <t>放つ</t>
  </si>
  <si>
    <t>毎回</t>
  </si>
  <si>
    <t>グラミー</t>
  </si>
  <si>
    <t>慰安</t>
  </si>
  <si>
    <t>白人</t>
  </si>
  <si>
    <t>談</t>
  </si>
  <si>
    <t>書け</t>
  </si>
  <si>
    <t>寺田</t>
  </si>
  <si>
    <t>米子</t>
  </si>
  <si>
    <t>伴</t>
  </si>
  <si>
    <t>灰</t>
  </si>
  <si>
    <t>チーフ</t>
  </si>
  <si>
    <t>集まっ</t>
  </si>
  <si>
    <t>マルチ</t>
  </si>
  <si>
    <t>袋</t>
  </si>
  <si>
    <t>さく</t>
  </si>
  <si>
    <t>マックス</t>
  </si>
  <si>
    <t>ぐち</t>
  </si>
  <si>
    <t>おっしゃる</t>
  </si>
  <si>
    <t>拳銃</t>
  </si>
  <si>
    <t>遅く</t>
  </si>
  <si>
    <t>又</t>
  </si>
  <si>
    <t>持</t>
  </si>
  <si>
    <t>津波</t>
  </si>
  <si>
    <t>中央大学</t>
  </si>
  <si>
    <t>ボク</t>
  </si>
  <si>
    <t>転生</t>
  </si>
  <si>
    <t>葛飾</t>
  </si>
  <si>
    <t>ブリッジ</t>
  </si>
  <si>
    <t>しも</t>
  </si>
  <si>
    <t>山地</t>
  </si>
  <si>
    <t>ビーチ</t>
  </si>
  <si>
    <t>江東</t>
  </si>
  <si>
    <t>政令</t>
  </si>
  <si>
    <t>角度</t>
  </si>
  <si>
    <t>律</t>
  </si>
  <si>
    <t>面倒</t>
  </si>
  <si>
    <t>ジェイ</t>
  </si>
  <si>
    <t>つる</t>
  </si>
  <si>
    <t>闘争</t>
  </si>
  <si>
    <t>杉本</t>
  </si>
  <si>
    <t>売り上げ</t>
  </si>
  <si>
    <t>執政</t>
  </si>
  <si>
    <t>セックス</t>
  </si>
  <si>
    <t>中核</t>
  </si>
  <si>
    <t>こうして</t>
  </si>
  <si>
    <t>王妃</t>
  </si>
  <si>
    <t>救援</t>
  </si>
  <si>
    <t>豪華</t>
  </si>
  <si>
    <t>免疫</t>
  </si>
  <si>
    <t>ソナタ</t>
  </si>
  <si>
    <t>感想</t>
  </si>
  <si>
    <t>乾燥</t>
  </si>
  <si>
    <t>ケイ</t>
  </si>
  <si>
    <t>満た</t>
  </si>
  <si>
    <t>あや</t>
  </si>
  <si>
    <t>チャンス</t>
  </si>
  <si>
    <t>わん</t>
  </si>
  <si>
    <t>会談</t>
  </si>
  <si>
    <t>司馬</t>
  </si>
  <si>
    <t>ラッシュ</t>
  </si>
  <si>
    <t>しり</t>
  </si>
  <si>
    <t>やってき</t>
  </si>
  <si>
    <t>重奏</t>
  </si>
  <si>
    <t>ぞう</t>
  </si>
  <si>
    <t>てい</t>
  </si>
  <si>
    <t>騎乗</t>
  </si>
  <si>
    <t>サイ</t>
  </si>
  <si>
    <t>噴火</t>
  </si>
  <si>
    <t>日高</t>
  </si>
  <si>
    <t>初戦</t>
  </si>
  <si>
    <t>陥落</t>
  </si>
  <si>
    <t>向き</t>
  </si>
  <si>
    <t>その間</t>
  </si>
  <si>
    <t>メン</t>
  </si>
  <si>
    <t>わが</t>
  </si>
  <si>
    <t>フェニックス</t>
  </si>
  <si>
    <t>トロ</t>
  </si>
  <si>
    <t>美容</t>
  </si>
  <si>
    <t>考案</t>
  </si>
  <si>
    <t>運河</t>
  </si>
  <si>
    <t>見れ</t>
  </si>
  <si>
    <t>激しく</t>
  </si>
  <si>
    <t>いふ</t>
  </si>
  <si>
    <t>宮川</t>
  </si>
  <si>
    <t>享年</t>
  </si>
  <si>
    <t>せき</t>
  </si>
  <si>
    <t>一言</t>
  </si>
  <si>
    <t>市街</t>
  </si>
  <si>
    <t>稲荷</t>
  </si>
  <si>
    <t>へん</t>
  </si>
  <si>
    <t>反する</t>
  </si>
  <si>
    <t>テープ</t>
  </si>
  <si>
    <t>坂井</t>
  </si>
  <si>
    <t>在任</t>
  </si>
  <si>
    <t>河口</t>
  </si>
  <si>
    <t>できるだけ</t>
  </si>
  <si>
    <t>転向</t>
  </si>
  <si>
    <t>付記</t>
  </si>
  <si>
    <t>オス</t>
  </si>
  <si>
    <t>略号</t>
  </si>
  <si>
    <t>阿波</t>
  </si>
  <si>
    <t>読本</t>
  </si>
  <si>
    <t>偽</t>
  </si>
  <si>
    <t>公的</t>
  </si>
  <si>
    <t>酒造</t>
  </si>
  <si>
    <t>母艦</t>
  </si>
  <si>
    <t>ないし</t>
  </si>
  <si>
    <t>奴</t>
  </si>
  <si>
    <t>豚</t>
  </si>
  <si>
    <t>スタンダード</t>
  </si>
  <si>
    <t>大気</t>
  </si>
  <si>
    <t>審</t>
  </si>
  <si>
    <t>錬金術</t>
  </si>
  <si>
    <t>たかし</t>
  </si>
  <si>
    <t>栗原</t>
  </si>
  <si>
    <t>西鉄</t>
  </si>
  <si>
    <t>ラム</t>
  </si>
  <si>
    <t>論点</t>
  </si>
  <si>
    <t>同行</t>
  </si>
  <si>
    <t>文化庁</t>
  </si>
  <si>
    <t>分間</t>
  </si>
  <si>
    <t>鶴見</t>
  </si>
  <si>
    <t>緩和</t>
  </si>
  <si>
    <t>管内</t>
  </si>
  <si>
    <t>思考</t>
  </si>
  <si>
    <t>改築</t>
  </si>
  <si>
    <t>威力</t>
  </si>
  <si>
    <t>背中</t>
  </si>
  <si>
    <t>大根</t>
  </si>
  <si>
    <t>施さ</t>
  </si>
  <si>
    <t>がち</t>
  </si>
  <si>
    <t>果実</t>
  </si>
  <si>
    <t>紋</t>
  </si>
  <si>
    <t>大系</t>
  </si>
  <si>
    <t>台数</t>
  </si>
  <si>
    <t>参入</t>
  </si>
  <si>
    <t>進歩</t>
  </si>
  <si>
    <t>平塚</t>
  </si>
  <si>
    <t>イースト</t>
  </si>
  <si>
    <t>満足</t>
  </si>
  <si>
    <t>めぐり</t>
  </si>
  <si>
    <t>パキスタン</t>
  </si>
  <si>
    <t>禁</t>
  </si>
  <si>
    <t>レス</t>
  </si>
  <si>
    <t>従っ</t>
  </si>
  <si>
    <t>毎日新聞社</t>
  </si>
  <si>
    <t>スイッチ</t>
  </si>
  <si>
    <t>まっ</t>
  </si>
  <si>
    <t>ツイン</t>
  </si>
  <si>
    <t>笑っ</t>
  </si>
  <si>
    <t>後編</t>
  </si>
  <si>
    <t>号車</t>
  </si>
  <si>
    <t>主君</t>
  </si>
  <si>
    <t>ショック</t>
  </si>
  <si>
    <t>師事</t>
  </si>
  <si>
    <t>付録</t>
  </si>
  <si>
    <t>ザクセン</t>
  </si>
  <si>
    <t>素人</t>
  </si>
  <si>
    <t>辞職</t>
  </si>
  <si>
    <t>飛鳥</t>
  </si>
  <si>
    <t>淵</t>
  </si>
  <si>
    <t>結晶</t>
  </si>
  <si>
    <t>望月</t>
  </si>
  <si>
    <t>それから</t>
  </si>
  <si>
    <t>椎名</t>
  </si>
  <si>
    <t>太陽系</t>
  </si>
  <si>
    <t>顧客</t>
  </si>
  <si>
    <t>記す</t>
  </si>
  <si>
    <t>テンプ</t>
  </si>
  <si>
    <t>サラ</t>
  </si>
  <si>
    <t>神様</t>
  </si>
  <si>
    <t>信者</t>
  </si>
  <si>
    <t>乗り入れ</t>
  </si>
  <si>
    <t>分散</t>
  </si>
  <si>
    <t>単体</t>
  </si>
  <si>
    <t>禅</t>
  </si>
  <si>
    <t>移っ</t>
  </si>
  <si>
    <t>筒</t>
  </si>
  <si>
    <t>小樽</t>
  </si>
  <si>
    <t>三男</t>
  </si>
  <si>
    <t>飲料</t>
  </si>
  <si>
    <t>毎月</t>
  </si>
  <si>
    <t>カタログ</t>
  </si>
  <si>
    <t>領主</t>
  </si>
  <si>
    <t>巻き</t>
  </si>
  <si>
    <t>海底</t>
  </si>
  <si>
    <t>ヤクルト</t>
  </si>
  <si>
    <t>透明</t>
  </si>
  <si>
    <t>内蔵</t>
  </si>
  <si>
    <t>起動</t>
  </si>
  <si>
    <t>乗せ</t>
  </si>
  <si>
    <t>耐久</t>
  </si>
  <si>
    <t>外し</t>
  </si>
  <si>
    <t>職務</t>
  </si>
  <si>
    <t>敷設</t>
  </si>
  <si>
    <t>大蔵</t>
  </si>
  <si>
    <t>微妙</t>
  </si>
  <si>
    <t>広州</t>
  </si>
  <si>
    <t>サム</t>
  </si>
  <si>
    <t>狂</t>
  </si>
  <si>
    <t>判</t>
  </si>
  <si>
    <t>養</t>
  </si>
  <si>
    <t>腰</t>
  </si>
  <si>
    <t>再発</t>
  </si>
  <si>
    <t>沼津</t>
  </si>
  <si>
    <t>元禄</t>
  </si>
  <si>
    <t>優子</t>
  </si>
  <si>
    <t>奥田</t>
  </si>
  <si>
    <t>獅子</t>
  </si>
  <si>
    <t>まえ</t>
  </si>
  <si>
    <t>オリックス</t>
  </si>
  <si>
    <t>支障</t>
  </si>
  <si>
    <t>光文社</t>
  </si>
  <si>
    <t>撃破</t>
  </si>
  <si>
    <t>アメリカンフットボール</t>
  </si>
  <si>
    <t>奏</t>
  </si>
  <si>
    <t>とれ</t>
  </si>
  <si>
    <t>鑑賞</t>
  </si>
  <si>
    <t>市道</t>
  </si>
  <si>
    <t>司教</t>
  </si>
  <si>
    <t>甲板</t>
  </si>
  <si>
    <t>待ち</t>
  </si>
  <si>
    <t>会い</t>
  </si>
  <si>
    <t>下野</t>
  </si>
  <si>
    <t>好意</t>
  </si>
  <si>
    <t>ウォーター</t>
  </si>
  <si>
    <t>悲劇</t>
  </si>
  <si>
    <t>イラストレーター</t>
  </si>
  <si>
    <t>小・中学校</t>
  </si>
  <si>
    <t>鎖</t>
  </si>
  <si>
    <t>萩</t>
  </si>
  <si>
    <t>薄い</t>
  </si>
  <si>
    <t>客数</t>
  </si>
  <si>
    <t>都営</t>
  </si>
  <si>
    <t>一般人</t>
  </si>
  <si>
    <t>おと</t>
  </si>
  <si>
    <t>佐久間</t>
  </si>
  <si>
    <t>サスペンス</t>
  </si>
  <si>
    <t>竹田</t>
  </si>
  <si>
    <t>浪</t>
  </si>
  <si>
    <t>ぜひ</t>
  </si>
  <si>
    <t>溝</t>
  </si>
  <si>
    <t>北口</t>
  </si>
  <si>
    <t>札</t>
  </si>
  <si>
    <t>ちょ</t>
  </si>
  <si>
    <t>標的</t>
  </si>
  <si>
    <t>鑑</t>
  </si>
  <si>
    <t>容</t>
  </si>
  <si>
    <t>志摩</t>
  </si>
  <si>
    <t>突撃</t>
  </si>
  <si>
    <t>堀江</t>
  </si>
  <si>
    <t>文言</t>
  </si>
  <si>
    <t>大崎</t>
  </si>
  <si>
    <t>丹後</t>
  </si>
  <si>
    <t>喪失</t>
  </si>
  <si>
    <t>アイデア</t>
  </si>
  <si>
    <t>バード</t>
  </si>
  <si>
    <t>事象</t>
  </si>
  <si>
    <t>横綱</t>
  </si>
  <si>
    <t>怪物</t>
  </si>
  <si>
    <t>並べ</t>
  </si>
  <si>
    <t>都道</t>
  </si>
  <si>
    <t>アイオワ</t>
  </si>
  <si>
    <t>エレクトリック</t>
  </si>
  <si>
    <t>南口</t>
  </si>
  <si>
    <t>後日</t>
  </si>
  <si>
    <t>勝率</t>
  </si>
  <si>
    <t>家督</t>
  </si>
  <si>
    <t>広がり</t>
  </si>
  <si>
    <t>シュート</t>
  </si>
  <si>
    <t>炭素</t>
  </si>
  <si>
    <t>ミシガン</t>
  </si>
  <si>
    <t>◆</t>
  </si>
  <si>
    <t>友好</t>
  </si>
  <si>
    <t>光学</t>
  </si>
  <si>
    <t>地方裁判所</t>
  </si>
  <si>
    <t>大事</t>
  </si>
  <si>
    <t>法廷</t>
  </si>
  <si>
    <t>導</t>
  </si>
  <si>
    <t>小田急</t>
  </si>
  <si>
    <t>現況</t>
  </si>
  <si>
    <t>どうしても</t>
  </si>
  <si>
    <t>総覧</t>
  </si>
  <si>
    <t>盗塁</t>
  </si>
  <si>
    <t>釜山</t>
  </si>
  <si>
    <t>山手</t>
  </si>
  <si>
    <t>尊重</t>
  </si>
  <si>
    <t>焼</t>
  </si>
  <si>
    <t>従う</t>
  </si>
  <si>
    <t>▲</t>
  </si>
  <si>
    <t>排気</t>
  </si>
  <si>
    <t>所要</t>
  </si>
  <si>
    <t>間隔</t>
  </si>
  <si>
    <t>戯曲</t>
  </si>
  <si>
    <t>フォーム</t>
  </si>
  <si>
    <t>切り替え</t>
  </si>
  <si>
    <t>河北</t>
  </si>
  <si>
    <t>直人</t>
  </si>
  <si>
    <t>アンダー</t>
  </si>
  <si>
    <t>片山</t>
  </si>
  <si>
    <t>郵政</t>
  </si>
  <si>
    <t>従軍</t>
  </si>
  <si>
    <t>伝わる</t>
  </si>
  <si>
    <t>去っ</t>
  </si>
  <si>
    <t>プラチナ</t>
  </si>
  <si>
    <t>尻</t>
  </si>
  <si>
    <t>えり</t>
  </si>
  <si>
    <t>本尊</t>
  </si>
  <si>
    <t>教団</t>
  </si>
  <si>
    <t>剣道</t>
  </si>
  <si>
    <t>事物</t>
  </si>
  <si>
    <t>修道</t>
  </si>
  <si>
    <t>ガード</t>
  </si>
  <si>
    <t>お前</t>
  </si>
  <si>
    <t>長調</t>
  </si>
  <si>
    <t>ひん</t>
  </si>
  <si>
    <t>就役</t>
  </si>
  <si>
    <t>ひみ</t>
  </si>
  <si>
    <t>貝</t>
  </si>
  <si>
    <t>学芸</t>
  </si>
  <si>
    <t>脱</t>
  </si>
  <si>
    <t>降板</t>
  </si>
  <si>
    <t>早川</t>
  </si>
  <si>
    <t>播磨</t>
  </si>
  <si>
    <t>難波</t>
  </si>
  <si>
    <t>ふれ</t>
  </si>
  <si>
    <t>防</t>
  </si>
  <si>
    <t>科目</t>
  </si>
  <si>
    <t>倒れ</t>
  </si>
  <si>
    <t>サクラ</t>
  </si>
  <si>
    <t>宮田</t>
  </si>
  <si>
    <t>儀式</t>
  </si>
  <si>
    <t>麺</t>
  </si>
  <si>
    <t>ジン</t>
  </si>
  <si>
    <t>下し</t>
  </si>
  <si>
    <t>頂け</t>
  </si>
  <si>
    <t>グラフィック</t>
  </si>
  <si>
    <t>探す</t>
  </si>
  <si>
    <t>わか</t>
  </si>
  <si>
    <t>議</t>
  </si>
  <si>
    <t>サーバ</t>
  </si>
  <si>
    <t>元素</t>
  </si>
  <si>
    <t>天津</t>
  </si>
  <si>
    <t>選び</t>
  </si>
  <si>
    <t>刷</t>
  </si>
  <si>
    <t>種族</t>
  </si>
  <si>
    <t>勇気</t>
  </si>
  <si>
    <t>検事</t>
  </si>
  <si>
    <t>サンケイ</t>
  </si>
  <si>
    <t>ノースカロライナ</t>
  </si>
  <si>
    <t>貴重</t>
  </si>
  <si>
    <t>濃度</t>
  </si>
  <si>
    <t>寛政</t>
  </si>
  <si>
    <t>ユニバーシアード</t>
  </si>
  <si>
    <t>ポニーキャニオン</t>
  </si>
  <si>
    <t>芽</t>
  </si>
  <si>
    <t>まして</t>
  </si>
  <si>
    <t>淡路</t>
  </si>
  <si>
    <t>ブックス</t>
  </si>
  <si>
    <t>配属</t>
  </si>
  <si>
    <t>和解</t>
  </si>
  <si>
    <t>だって</t>
  </si>
  <si>
    <t>身分</t>
  </si>
  <si>
    <t>岡部</t>
  </si>
  <si>
    <t>トリオ</t>
  </si>
  <si>
    <t>デー</t>
  </si>
  <si>
    <t>楼</t>
  </si>
  <si>
    <t>紀元</t>
  </si>
  <si>
    <t>三国志</t>
  </si>
  <si>
    <t>型式</t>
  </si>
  <si>
    <t>起こり</t>
  </si>
  <si>
    <t>発注</t>
  </si>
  <si>
    <t>セキュリティ</t>
  </si>
  <si>
    <t>幽霊</t>
  </si>
  <si>
    <t>汚染</t>
  </si>
  <si>
    <t>侯爵</t>
  </si>
  <si>
    <t>小屋</t>
  </si>
  <si>
    <t>接する</t>
  </si>
  <si>
    <t>商号</t>
  </si>
  <si>
    <t>キャップ</t>
  </si>
  <si>
    <t>知名度</t>
  </si>
  <si>
    <t>併用</t>
  </si>
  <si>
    <t>工程</t>
  </si>
  <si>
    <t>ぼう</t>
  </si>
  <si>
    <t>愛さ</t>
  </si>
  <si>
    <t>小西</t>
  </si>
  <si>
    <t>改題</t>
  </si>
  <si>
    <t>マーティン</t>
  </si>
  <si>
    <t>優しい</t>
  </si>
  <si>
    <t>バーチャル</t>
  </si>
  <si>
    <t>台東</t>
  </si>
  <si>
    <t>教徒</t>
  </si>
  <si>
    <t>ハミルトン</t>
  </si>
  <si>
    <t>実名</t>
  </si>
  <si>
    <t>要覧</t>
  </si>
  <si>
    <t>魔法使い</t>
  </si>
  <si>
    <t>徹底</t>
  </si>
  <si>
    <t>浅井</t>
  </si>
  <si>
    <t>楠</t>
  </si>
  <si>
    <t>垂直</t>
  </si>
  <si>
    <t>山頂</t>
  </si>
  <si>
    <t>祝日</t>
  </si>
  <si>
    <t>耕</t>
  </si>
  <si>
    <t>句</t>
  </si>
  <si>
    <t>滅亡</t>
  </si>
  <si>
    <t>チケット</t>
  </si>
  <si>
    <t>危惧</t>
  </si>
  <si>
    <t>メス</t>
  </si>
  <si>
    <t>並ぶ</t>
  </si>
  <si>
    <t>いじめ</t>
  </si>
  <si>
    <t>所収</t>
  </si>
  <si>
    <t>いっぱい</t>
  </si>
  <si>
    <t>焼き</t>
  </si>
  <si>
    <t>紀行</t>
  </si>
  <si>
    <t>笑い</t>
  </si>
  <si>
    <t>鳥類</t>
  </si>
  <si>
    <t>上述</t>
  </si>
  <si>
    <t>順次</t>
  </si>
  <si>
    <t>小規模</t>
  </si>
  <si>
    <t>自信</t>
  </si>
  <si>
    <t>超人</t>
  </si>
  <si>
    <t>ともかく</t>
  </si>
  <si>
    <t>和也</t>
  </si>
  <si>
    <t>食料</t>
  </si>
  <si>
    <t>健二</t>
  </si>
  <si>
    <t>笠</t>
  </si>
  <si>
    <t>杏</t>
  </si>
  <si>
    <t>アイヌ</t>
  </si>
  <si>
    <t>叙任</t>
  </si>
  <si>
    <t>嶋</t>
  </si>
  <si>
    <t>中佐</t>
  </si>
  <si>
    <t>指針</t>
  </si>
  <si>
    <t>まね</t>
  </si>
  <si>
    <t>パパ</t>
  </si>
  <si>
    <t>考古学</t>
  </si>
  <si>
    <t>この間</t>
  </si>
  <si>
    <t>拉致</t>
  </si>
  <si>
    <t>与</t>
  </si>
  <si>
    <t>都心</t>
  </si>
  <si>
    <t>松島</t>
  </si>
  <si>
    <t>ネズミ</t>
  </si>
  <si>
    <t>違和感</t>
  </si>
  <si>
    <t>数え</t>
  </si>
  <si>
    <t>みずほ</t>
  </si>
  <si>
    <t>珍しい</t>
  </si>
  <si>
    <t>吉川弘文館</t>
  </si>
  <si>
    <t>最小</t>
  </si>
  <si>
    <t>風俗</t>
  </si>
  <si>
    <t>最適</t>
  </si>
  <si>
    <t>あま</t>
  </si>
  <si>
    <t>バイ</t>
  </si>
  <si>
    <t>北斗</t>
  </si>
  <si>
    <t>開き</t>
  </si>
  <si>
    <t>陥っ</t>
  </si>
  <si>
    <t>クラーク</t>
  </si>
  <si>
    <t>開く</t>
  </si>
  <si>
    <t>親衛隊</t>
  </si>
  <si>
    <t>極端</t>
  </si>
  <si>
    <t>中退</t>
  </si>
  <si>
    <t>益</t>
  </si>
  <si>
    <t>大蔵省</t>
  </si>
  <si>
    <t>制し</t>
  </si>
  <si>
    <t>膝</t>
  </si>
  <si>
    <t>ガーデン</t>
  </si>
  <si>
    <t>サマー</t>
  </si>
  <si>
    <t>詐欺</t>
  </si>
  <si>
    <t>眼鏡</t>
  </si>
  <si>
    <t>か所</t>
  </si>
  <si>
    <t>情熱</t>
  </si>
  <si>
    <t>三角</t>
  </si>
  <si>
    <t>日本ハム</t>
  </si>
  <si>
    <t>ファー</t>
  </si>
  <si>
    <t>サスペンション</t>
  </si>
  <si>
    <t>最古</t>
  </si>
  <si>
    <t>残留</t>
  </si>
  <si>
    <t>洪</t>
  </si>
  <si>
    <t>大沢</t>
  </si>
  <si>
    <t>アイスホッケー</t>
  </si>
  <si>
    <t>太鼓</t>
  </si>
  <si>
    <t>モータースポーツ</t>
  </si>
  <si>
    <t>住人</t>
  </si>
  <si>
    <t>配列</t>
  </si>
  <si>
    <t>ふい</t>
  </si>
  <si>
    <t>母音</t>
  </si>
  <si>
    <t>負</t>
  </si>
  <si>
    <t>邦題</t>
  </si>
  <si>
    <t>火星</t>
  </si>
  <si>
    <t>こま</t>
  </si>
  <si>
    <t>エンジニア</t>
  </si>
  <si>
    <t>製作所</t>
  </si>
  <si>
    <t>前面</t>
  </si>
  <si>
    <t>三つ</t>
  </si>
  <si>
    <t>ちや</t>
  </si>
  <si>
    <t>徳間書店</t>
  </si>
  <si>
    <t>こころ</t>
  </si>
  <si>
    <t>発行済</t>
  </si>
  <si>
    <t>スタンド</t>
  </si>
  <si>
    <t>パラダイス</t>
  </si>
  <si>
    <t>歩行</t>
  </si>
  <si>
    <t>狩り</t>
  </si>
  <si>
    <t>グッド</t>
  </si>
  <si>
    <t>孤立</t>
  </si>
  <si>
    <t>雀</t>
  </si>
  <si>
    <t>助言</t>
  </si>
  <si>
    <t>泊</t>
  </si>
  <si>
    <t>互換</t>
  </si>
  <si>
    <t>桐</t>
  </si>
  <si>
    <t>消化</t>
  </si>
  <si>
    <t>映</t>
  </si>
  <si>
    <t>大内</t>
  </si>
  <si>
    <t>定時</t>
  </si>
  <si>
    <t>ダービー</t>
  </si>
  <si>
    <t>ボー</t>
  </si>
  <si>
    <t>宮廷</t>
  </si>
  <si>
    <t>きち</t>
  </si>
  <si>
    <t>ミラノ</t>
  </si>
  <si>
    <t>渡部</t>
  </si>
  <si>
    <t>籍</t>
  </si>
  <si>
    <t>はく</t>
  </si>
  <si>
    <t>出撃</t>
  </si>
  <si>
    <t>常務</t>
  </si>
  <si>
    <t>放っ</t>
  </si>
  <si>
    <t>平山</t>
  </si>
  <si>
    <t>敵対</t>
  </si>
  <si>
    <t>見方</t>
  </si>
  <si>
    <t>宜しく</t>
  </si>
  <si>
    <t>切り</t>
  </si>
  <si>
    <t>いったん</t>
  </si>
  <si>
    <t>小売</t>
  </si>
  <si>
    <t>相違</t>
  </si>
  <si>
    <t>かな</t>
  </si>
  <si>
    <t>古賀</t>
  </si>
  <si>
    <t>津山</t>
  </si>
  <si>
    <t>解禁</t>
  </si>
  <si>
    <t>グッズ</t>
  </si>
  <si>
    <t>ギャグ</t>
  </si>
  <si>
    <t>市区</t>
  </si>
  <si>
    <t>治安</t>
  </si>
  <si>
    <t>同型</t>
  </si>
  <si>
    <t>技法</t>
  </si>
  <si>
    <t>旅館</t>
  </si>
  <si>
    <t>トランプ</t>
  </si>
  <si>
    <t>コイン</t>
  </si>
  <si>
    <t>乗換</t>
  </si>
  <si>
    <t>白川</t>
  </si>
  <si>
    <t>迷宮</t>
  </si>
  <si>
    <t>ベネズエラ</t>
  </si>
  <si>
    <t>賛否</t>
  </si>
  <si>
    <t>松永</t>
  </si>
  <si>
    <t>追悼</t>
  </si>
  <si>
    <t>廃棄</t>
  </si>
  <si>
    <t>缶</t>
  </si>
  <si>
    <t>飛ぶ</t>
  </si>
  <si>
    <t>やき</t>
  </si>
  <si>
    <t>いくら</t>
  </si>
  <si>
    <t>真相</t>
  </si>
  <si>
    <t>牧師</t>
  </si>
  <si>
    <t>ぶん</t>
  </si>
  <si>
    <t>ワークス</t>
  </si>
  <si>
    <t>平等</t>
  </si>
  <si>
    <t>尽力</t>
  </si>
  <si>
    <t>真理</t>
  </si>
  <si>
    <t>制約</t>
  </si>
  <si>
    <t>それほど</t>
  </si>
  <si>
    <t>含める</t>
  </si>
  <si>
    <t>年俸</t>
  </si>
  <si>
    <t>メモ</t>
  </si>
  <si>
    <t>性的</t>
  </si>
  <si>
    <t>諡号</t>
  </si>
  <si>
    <t>図っ</t>
  </si>
  <si>
    <t>尺</t>
  </si>
  <si>
    <t>破っ</t>
  </si>
  <si>
    <t>意志</t>
  </si>
  <si>
    <t>取り組み</t>
  </si>
  <si>
    <t>ワーク</t>
  </si>
  <si>
    <t>鉱物</t>
  </si>
  <si>
    <t>フラン</t>
  </si>
  <si>
    <t>博覧</t>
  </si>
  <si>
    <t>藤岡</t>
  </si>
  <si>
    <t>誤認</t>
  </si>
  <si>
    <t>佐竹</t>
  </si>
  <si>
    <t>裁判官</t>
  </si>
  <si>
    <t>に際し</t>
  </si>
  <si>
    <t>満了</t>
  </si>
  <si>
    <t>パレード</t>
  </si>
  <si>
    <t>潜</t>
  </si>
  <si>
    <t>返還</t>
  </si>
  <si>
    <t>南極</t>
  </si>
  <si>
    <t>神殿</t>
  </si>
  <si>
    <t>振動</t>
  </si>
  <si>
    <t>グルメ</t>
  </si>
  <si>
    <t>ル・マン</t>
  </si>
  <si>
    <t>流用</t>
  </si>
  <si>
    <t>ロン</t>
  </si>
  <si>
    <t>ふら</t>
  </si>
  <si>
    <t>有権者</t>
  </si>
  <si>
    <t>軌跡</t>
  </si>
  <si>
    <t>統制</t>
  </si>
  <si>
    <t>菊地</t>
  </si>
  <si>
    <t>ひとみ</t>
  </si>
  <si>
    <t>地上波</t>
  </si>
  <si>
    <t>走り</t>
  </si>
  <si>
    <t>筆頭</t>
  </si>
  <si>
    <t>従って</t>
  </si>
  <si>
    <t>白書</t>
  </si>
  <si>
    <t>ラス</t>
  </si>
  <si>
    <t>担っ</t>
  </si>
  <si>
    <t>直流</t>
  </si>
  <si>
    <t>準拠</t>
  </si>
  <si>
    <t>球技</t>
  </si>
  <si>
    <t>風土記</t>
  </si>
  <si>
    <t>壊滅</t>
  </si>
  <si>
    <t>曲名</t>
  </si>
  <si>
    <t>警官</t>
  </si>
  <si>
    <t>遠山</t>
  </si>
  <si>
    <t>ちよ</t>
  </si>
  <si>
    <t>あし</t>
  </si>
  <si>
    <t>エントリー</t>
  </si>
  <si>
    <t>ヒロ</t>
  </si>
  <si>
    <t>ユーゴスラビア</t>
  </si>
  <si>
    <t>いつか</t>
  </si>
  <si>
    <t>役に立つ</t>
  </si>
  <si>
    <t>発祥</t>
  </si>
  <si>
    <t>もたらし</t>
  </si>
  <si>
    <t>作物</t>
  </si>
  <si>
    <t>巴</t>
  </si>
  <si>
    <t>強行</t>
  </si>
  <si>
    <t>リクエスト</t>
  </si>
  <si>
    <t>介入</t>
  </si>
  <si>
    <t>療養</t>
  </si>
  <si>
    <t>部族</t>
  </si>
  <si>
    <t>アワード</t>
  </si>
  <si>
    <t>柴</t>
  </si>
  <si>
    <t>広がっ</t>
  </si>
  <si>
    <t>曲線</t>
  </si>
  <si>
    <t>差し替え</t>
  </si>
  <si>
    <t>落下</t>
  </si>
  <si>
    <t>遠く</t>
  </si>
  <si>
    <t>技師</t>
  </si>
  <si>
    <t>外来</t>
  </si>
  <si>
    <t>スーツ</t>
  </si>
  <si>
    <t>それでは</t>
  </si>
  <si>
    <t>がく</t>
  </si>
  <si>
    <t>選択肢</t>
  </si>
  <si>
    <t>はじめて</t>
  </si>
  <si>
    <t>′</t>
  </si>
  <si>
    <t>奈々</t>
  </si>
  <si>
    <t>類型</t>
  </si>
  <si>
    <t>交際</t>
  </si>
  <si>
    <t>任じ</t>
  </si>
  <si>
    <t>ノース</t>
  </si>
  <si>
    <t>容姿</t>
  </si>
  <si>
    <t>すじ</t>
  </si>
  <si>
    <t>考</t>
  </si>
  <si>
    <t>集配</t>
  </si>
  <si>
    <t>殻</t>
  </si>
  <si>
    <t>パーキング</t>
  </si>
  <si>
    <t>活発</t>
  </si>
  <si>
    <t>東南アジア</t>
  </si>
  <si>
    <t>閣僚</t>
  </si>
  <si>
    <t>大全</t>
  </si>
  <si>
    <t>爪</t>
  </si>
  <si>
    <t>ファ</t>
  </si>
  <si>
    <t>上巻</t>
  </si>
  <si>
    <t>貨幣</t>
  </si>
  <si>
    <t>フィリップ</t>
  </si>
  <si>
    <t>取り扱い</t>
  </si>
  <si>
    <t>モナコ</t>
  </si>
  <si>
    <t>踊る</t>
  </si>
  <si>
    <t>誇る</t>
  </si>
  <si>
    <t>白色</t>
  </si>
  <si>
    <t>声明</t>
  </si>
  <si>
    <t>裸</t>
  </si>
  <si>
    <t>西郷</t>
  </si>
  <si>
    <t>若松</t>
  </si>
  <si>
    <t>合わせる</t>
  </si>
  <si>
    <t>コンクリート</t>
  </si>
  <si>
    <t>将校</t>
  </si>
  <si>
    <t>鳥居</t>
  </si>
  <si>
    <t>初日</t>
  </si>
  <si>
    <t>メロディ</t>
  </si>
  <si>
    <t>立地</t>
  </si>
  <si>
    <t>体力</t>
  </si>
  <si>
    <t>つながる</t>
  </si>
  <si>
    <t>称する</t>
  </si>
  <si>
    <t>佐倉</t>
  </si>
  <si>
    <t>係る</t>
  </si>
  <si>
    <t>左側</t>
  </si>
  <si>
    <t>フラッシュ</t>
  </si>
  <si>
    <t>鎧</t>
  </si>
  <si>
    <t>引き継い</t>
  </si>
  <si>
    <t>附</t>
  </si>
  <si>
    <t>臨海</t>
  </si>
  <si>
    <t>守り</t>
  </si>
  <si>
    <t>ラップ</t>
  </si>
  <si>
    <t>覚醒</t>
  </si>
  <si>
    <t>金田</t>
  </si>
  <si>
    <t>巣</t>
  </si>
  <si>
    <t>石炭</t>
  </si>
  <si>
    <t>反射</t>
  </si>
  <si>
    <t>下巻</t>
  </si>
  <si>
    <t>失踪</t>
  </si>
  <si>
    <t>舌</t>
  </si>
  <si>
    <t>貝塚</t>
  </si>
  <si>
    <t>齋藤</t>
  </si>
  <si>
    <t>強盗</t>
  </si>
  <si>
    <t>細かく</t>
  </si>
  <si>
    <t>；</t>
  </si>
  <si>
    <t>王女</t>
  </si>
  <si>
    <t>遺伝</t>
  </si>
  <si>
    <t>ナポレオン</t>
  </si>
  <si>
    <t>カルチャー</t>
  </si>
  <si>
    <t>スケジュール</t>
  </si>
  <si>
    <t>水谷</t>
  </si>
  <si>
    <t>名作</t>
  </si>
  <si>
    <t>所沢</t>
  </si>
  <si>
    <t>買っ</t>
  </si>
  <si>
    <t>帆</t>
  </si>
  <si>
    <t>食糧</t>
  </si>
  <si>
    <t>針</t>
  </si>
  <si>
    <t>アルメニア</t>
  </si>
  <si>
    <t>伝達</t>
  </si>
  <si>
    <t>富士山</t>
  </si>
  <si>
    <t>キャッシュ</t>
  </si>
  <si>
    <t>軽量</t>
  </si>
  <si>
    <t>解雇</t>
  </si>
  <si>
    <t>東北大学</t>
  </si>
  <si>
    <t>友情</t>
  </si>
  <si>
    <t>宙</t>
  </si>
  <si>
    <t>婚約</t>
  </si>
  <si>
    <t>東京ドーム</t>
  </si>
  <si>
    <t>大友</t>
  </si>
  <si>
    <t>結ば</t>
  </si>
  <si>
    <t>爾</t>
  </si>
  <si>
    <t>大社</t>
  </si>
  <si>
    <t>連動</t>
  </si>
  <si>
    <t>用品</t>
  </si>
  <si>
    <t>麻衣</t>
  </si>
  <si>
    <t>児玉</t>
  </si>
  <si>
    <t>後年</t>
  </si>
  <si>
    <t>真言宗</t>
  </si>
  <si>
    <t>タイミング</t>
  </si>
  <si>
    <t>幹線</t>
  </si>
  <si>
    <t>主将</t>
  </si>
  <si>
    <t>小中</t>
  </si>
  <si>
    <t>手続</t>
  </si>
  <si>
    <t>ふろ</t>
  </si>
  <si>
    <t>好み</t>
  </si>
  <si>
    <t>あくまでも</t>
  </si>
  <si>
    <t>メイク</t>
  </si>
  <si>
    <t>手前</t>
  </si>
  <si>
    <t>メアリー</t>
  </si>
  <si>
    <t>山村</t>
  </si>
  <si>
    <t>要する</t>
  </si>
  <si>
    <t>芝居</t>
  </si>
  <si>
    <t>主人</t>
  </si>
  <si>
    <t>中傷</t>
  </si>
  <si>
    <t>育</t>
  </si>
  <si>
    <t>ジャム</t>
  </si>
  <si>
    <t>公報</t>
  </si>
  <si>
    <t>概ね</t>
  </si>
  <si>
    <t>潜入</t>
  </si>
  <si>
    <t>ニュージャージー</t>
  </si>
  <si>
    <t>ミュージアム</t>
  </si>
  <si>
    <t>公明党</t>
  </si>
  <si>
    <t>捷</t>
  </si>
  <si>
    <t>樺太</t>
  </si>
  <si>
    <t>云々</t>
  </si>
  <si>
    <t>ボブ</t>
  </si>
  <si>
    <t>考古</t>
  </si>
  <si>
    <t>走っ</t>
  </si>
  <si>
    <t>中東</t>
  </si>
  <si>
    <t>広がる</t>
  </si>
  <si>
    <t>マイクロ</t>
  </si>
  <si>
    <t>狙っ</t>
  </si>
  <si>
    <t>ステレオ</t>
  </si>
  <si>
    <t>丁寧</t>
  </si>
  <si>
    <t>永田</t>
  </si>
  <si>
    <t>きよ</t>
  </si>
  <si>
    <t>党首</t>
  </si>
  <si>
    <t>エレベーター</t>
  </si>
  <si>
    <t>頭痛</t>
  </si>
  <si>
    <t>囲ま</t>
  </si>
  <si>
    <t>コンパクト</t>
  </si>
  <si>
    <t>読ま</t>
  </si>
  <si>
    <t>アドバイス</t>
  </si>
  <si>
    <t>深刻</t>
  </si>
  <si>
    <t>ローン</t>
  </si>
  <si>
    <t>ターン</t>
  </si>
  <si>
    <t>エンド</t>
  </si>
  <si>
    <t>京子</t>
  </si>
  <si>
    <t>黒川</t>
  </si>
  <si>
    <t>大垣</t>
  </si>
  <si>
    <t>吉本興業</t>
  </si>
  <si>
    <t>ピース</t>
  </si>
  <si>
    <t>評判</t>
  </si>
  <si>
    <t>だらけ</t>
  </si>
  <si>
    <t>仮説</t>
  </si>
  <si>
    <t>小室</t>
  </si>
  <si>
    <t>牝</t>
  </si>
  <si>
    <t>三原</t>
  </si>
  <si>
    <t>鷺</t>
  </si>
  <si>
    <t>金額</t>
  </si>
  <si>
    <t>喫し</t>
  </si>
  <si>
    <t>少々</t>
  </si>
  <si>
    <t>頻度</t>
  </si>
  <si>
    <t>東亜</t>
  </si>
  <si>
    <t>メルセデス</t>
  </si>
  <si>
    <t>葛</t>
  </si>
  <si>
    <t>トリノ</t>
  </si>
  <si>
    <t>青空</t>
  </si>
  <si>
    <t>甥</t>
  </si>
  <si>
    <t>罠</t>
  </si>
  <si>
    <t>足り</t>
  </si>
  <si>
    <t>漁港</t>
  </si>
  <si>
    <t>物資</t>
  </si>
  <si>
    <t>倒さ</t>
  </si>
  <si>
    <t>補正</t>
  </si>
  <si>
    <t>軍用</t>
  </si>
  <si>
    <t>製鉄</t>
  </si>
  <si>
    <t>起訴</t>
  </si>
  <si>
    <t>広東</t>
  </si>
  <si>
    <t>折</t>
  </si>
  <si>
    <t>きれ</t>
  </si>
  <si>
    <t>アルバイト</t>
  </si>
  <si>
    <t>新報</t>
  </si>
  <si>
    <t>順序</t>
  </si>
  <si>
    <t>貴殿</t>
  </si>
  <si>
    <t>薔薇</t>
  </si>
  <si>
    <t>恋する</t>
  </si>
  <si>
    <t>断念</t>
  </si>
  <si>
    <t>院長</t>
  </si>
  <si>
    <t>チップ</t>
  </si>
  <si>
    <t>広島東洋カープ</t>
  </si>
  <si>
    <t>あめ</t>
  </si>
  <si>
    <t>ボルト</t>
  </si>
  <si>
    <t>公用</t>
  </si>
  <si>
    <t>組み</t>
  </si>
  <si>
    <t>＊</t>
  </si>
  <si>
    <t>ロマンス</t>
  </si>
  <si>
    <t>糖</t>
  </si>
  <si>
    <t>お答え</t>
  </si>
  <si>
    <t>対空</t>
  </si>
  <si>
    <t>追</t>
  </si>
  <si>
    <t>たて</t>
  </si>
  <si>
    <t>孔</t>
  </si>
  <si>
    <t>戒名</t>
  </si>
  <si>
    <t>至ら</t>
  </si>
  <si>
    <t>太子</t>
  </si>
  <si>
    <t>誤</t>
  </si>
  <si>
    <t>移り</t>
  </si>
  <si>
    <t>仮想</t>
  </si>
  <si>
    <t>玲</t>
  </si>
  <si>
    <t>恭</t>
  </si>
  <si>
    <t>くす</t>
  </si>
  <si>
    <t>カレンダー</t>
  </si>
  <si>
    <t>フード</t>
  </si>
  <si>
    <t>国民党</t>
  </si>
  <si>
    <t>公安</t>
  </si>
  <si>
    <t>パチンコ</t>
  </si>
  <si>
    <t>信託</t>
  </si>
  <si>
    <t>叔父</t>
  </si>
  <si>
    <t>本物</t>
  </si>
  <si>
    <t>四日市</t>
  </si>
  <si>
    <t>花嫁</t>
  </si>
  <si>
    <t>デスク</t>
  </si>
  <si>
    <t>候</t>
  </si>
  <si>
    <t>特異</t>
  </si>
  <si>
    <t>務</t>
  </si>
  <si>
    <t>寛永</t>
  </si>
  <si>
    <t>ポピュラー</t>
  </si>
  <si>
    <t>復刻</t>
  </si>
  <si>
    <t>豊川</t>
  </si>
  <si>
    <t>任せ</t>
  </si>
  <si>
    <t>気分</t>
  </si>
  <si>
    <t>オレゴン</t>
  </si>
  <si>
    <t>神谷</t>
  </si>
  <si>
    <t>マーガレット</t>
  </si>
  <si>
    <t>上がり</t>
  </si>
  <si>
    <t>ゆい</t>
  </si>
  <si>
    <t>和子</t>
  </si>
  <si>
    <t>繰り返さ</t>
  </si>
  <si>
    <t>失い</t>
  </si>
  <si>
    <t>無事</t>
  </si>
  <si>
    <t>熱帯</t>
  </si>
  <si>
    <t>おはよう</t>
  </si>
  <si>
    <t>正常</t>
  </si>
  <si>
    <t>後部</t>
  </si>
  <si>
    <t>手間</t>
  </si>
  <si>
    <t>やつ</t>
  </si>
  <si>
    <t>閉館</t>
  </si>
  <si>
    <t>旬</t>
  </si>
  <si>
    <t>アイスランド</t>
  </si>
  <si>
    <t>恵子</t>
  </si>
  <si>
    <t>訂</t>
  </si>
  <si>
    <t>増える</t>
  </si>
  <si>
    <t>購読</t>
  </si>
  <si>
    <t>流星</t>
  </si>
  <si>
    <t>宗派</t>
  </si>
  <si>
    <t>連装</t>
  </si>
  <si>
    <t>旗本</t>
  </si>
  <si>
    <t>隠れ</t>
  </si>
  <si>
    <t>究極</t>
  </si>
  <si>
    <t>規約</t>
  </si>
  <si>
    <t>待つ</t>
  </si>
  <si>
    <t>抗争</t>
  </si>
  <si>
    <t>地中海</t>
  </si>
  <si>
    <t>玉川</t>
  </si>
  <si>
    <t>南米</t>
  </si>
  <si>
    <t>望遠鏡</t>
  </si>
  <si>
    <t>許容</t>
  </si>
  <si>
    <t>阻害</t>
  </si>
  <si>
    <t>がた</t>
  </si>
  <si>
    <t>教区</t>
  </si>
  <si>
    <t>フェイス</t>
  </si>
  <si>
    <t>帯広</t>
  </si>
  <si>
    <t>テイラー</t>
  </si>
  <si>
    <t>典拠</t>
  </si>
  <si>
    <t>松戸</t>
  </si>
  <si>
    <t>エロ</t>
  </si>
  <si>
    <t>五月</t>
  </si>
  <si>
    <t>マーケティング</t>
  </si>
  <si>
    <t>文京</t>
  </si>
  <si>
    <t>抵触</t>
  </si>
  <si>
    <t>都区</t>
  </si>
  <si>
    <t>シード</t>
  </si>
  <si>
    <t>精霊</t>
  </si>
  <si>
    <t>加茂</t>
  </si>
  <si>
    <t>野外</t>
  </si>
  <si>
    <t>亨</t>
  </si>
  <si>
    <t>那須</t>
  </si>
  <si>
    <t>ペースト</t>
  </si>
  <si>
    <t>見た目</t>
  </si>
  <si>
    <t>すみ</t>
  </si>
  <si>
    <t>素晴らしい</t>
  </si>
  <si>
    <t>悪戯</t>
  </si>
  <si>
    <t>きし</t>
  </si>
  <si>
    <t>離</t>
  </si>
  <si>
    <t>即</t>
  </si>
  <si>
    <t>客員</t>
  </si>
  <si>
    <t>ドキュメント</t>
  </si>
  <si>
    <t>ハリー</t>
  </si>
  <si>
    <t>なす</t>
  </si>
  <si>
    <t>アンナ</t>
  </si>
  <si>
    <t>とこ</t>
  </si>
  <si>
    <t>添付</t>
  </si>
  <si>
    <t>三条</t>
  </si>
  <si>
    <t>洪水</t>
  </si>
  <si>
    <t>ストレート</t>
  </si>
  <si>
    <t>語源</t>
  </si>
  <si>
    <t>辞退</t>
  </si>
  <si>
    <t>主宰</t>
  </si>
  <si>
    <t>労働党</t>
  </si>
  <si>
    <t>とん</t>
  </si>
  <si>
    <t>党派</t>
  </si>
  <si>
    <t>っと</t>
  </si>
  <si>
    <t>丞</t>
  </si>
  <si>
    <t>不在</t>
  </si>
  <si>
    <t>懲役</t>
  </si>
  <si>
    <t>実録</t>
  </si>
  <si>
    <t>智子</t>
  </si>
  <si>
    <t>合う</t>
  </si>
  <si>
    <t>付く</t>
  </si>
  <si>
    <t>いり</t>
  </si>
  <si>
    <t>起工</t>
  </si>
  <si>
    <t>郭</t>
  </si>
  <si>
    <t>赤色</t>
  </si>
  <si>
    <t>向かい</t>
  </si>
  <si>
    <t>焼失</t>
  </si>
  <si>
    <t>襲わ</t>
  </si>
  <si>
    <t>専修</t>
  </si>
  <si>
    <t>リオ</t>
  </si>
  <si>
    <t>並び</t>
  </si>
  <si>
    <t>果て</t>
  </si>
  <si>
    <t>上がる</t>
  </si>
  <si>
    <t>大関</t>
  </si>
  <si>
    <t>ヶ所</t>
  </si>
  <si>
    <t>息</t>
  </si>
  <si>
    <t>文法</t>
  </si>
  <si>
    <t>電圧</t>
  </si>
  <si>
    <t>傾斜</t>
  </si>
  <si>
    <t>トリ</t>
  </si>
  <si>
    <t>地裁</t>
  </si>
  <si>
    <t>バット</t>
  </si>
  <si>
    <t>させる</t>
  </si>
  <si>
    <t>ラベル</t>
  </si>
  <si>
    <t>しら</t>
  </si>
  <si>
    <t>一時期</t>
  </si>
  <si>
    <t>退社</t>
  </si>
  <si>
    <t>本数</t>
  </si>
  <si>
    <t>烈</t>
  </si>
  <si>
    <t>出品</t>
  </si>
  <si>
    <t>後楽園</t>
  </si>
  <si>
    <t>国軍</t>
  </si>
  <si>
    <t>ラボ</t>
  </si>
  <si>
    <t>中井</t>
  </si>
  <si>
    <t>貧困</t>
  </si>
  <si>
    <t>入居</t>
  </si>
  <si>
    <t>ターボ</t>
  </si>
  <si>
    <t>配下</t>
  </si>
  <si>
    <t>エラー</t>
  </si>
  <si>
    <t>リス</t>
  </si>
  <si>
    <t>北見</t>
  </si>
  <si>
    <t>肯定</t>
  </si>
  <si>
    <t>乗務</t>
  </si>
  <si>
    <t>ナポリ</t>
  </si>
  <si>
    <t>サーバー</t>
  </si>
  <si>
    <t>公衆</t>
  </si>
  <si>
    <t>新春</t>
  </si>
  <si>
    <t>サウス</t>
  </si>
  <si>
    <t>運送</t>
  </si>
  <si>
    <t>所得</t>
  </si>
  <si>
    <t>肌</t>
  </si>
  <si>
    <t>幾何</t>
  </si>
  <si>
    <t>加速</t>
  </si>
  <si>
    <t>スプリング</t>
  </si>
  <si>
    <t>花園</t>
  </si>
  <si>
    <t>エミー</t>
  </si>
  <si>
    <t>舞鶴</t>
  </si>
  <si>
    <t>告げ</t>
  </si>
  <si>
    <t>水戸黄門</t>
  </si>
  <si>
    <t>れれ</t>
  </si>
  <si>
    <t>エンターテイメント</t>
  </si>
  <si>
    <t>築い</t>
  </si>
  <si>
    <t>ホ</t>
  </si>
  <si>
    <t>何故</t>
  </si>
  <si>
    <t>復旧</t>
  </si>
  <si>
    <t>全曲</t>
  </si>
  <si>
    <t>複製</t>
  </si>
  <si>
    <t>演習</t>
  </si>
  <si>
    <t>武藤</t>
  </si>
  <si>
    <t>荒井</t>
  </si>
  <si>
    <t>美穂</t>
  </si>
  <si>
    <t>下流</t>
  </si>
  <si>
    <t>洞窟</t>
  </si>
  <si>
    <t>羽田</t>
  </si>
  <si>
    <t>それなり</t>
  </si>
  <si>
    <t>一生</t>
  </si>
  <si>
    <t>ちか</t>
  </si>
  <si>
    <t>民衆</t>
  </si>
  <si>
    <t>ミリ</t>
  </si>
  <si>
    <t>大江</t>
  </si>
  <si>
    <t>攻</t>
  </si>
  <si>
    <t>ふれあい</t>
  </si>
  <si>
    <t>旋律</t>
  </si>
  <si>
    <t>紀要</t>
  </si>
  <si>
    <t>円谷</t>
  </si>
  <si>
    <t>ことば</t>
  </si>
  <si>
    <t>レーサー</t>
  </si>
  <si>
    <t>病床</t>
  </si>
  <si>
    <t>頂く</t>
  </si>
  <si>
    <t>茜</t>
  </si>
  <si>
    <t>中高</t>
  </si>
  <si>
    <t>マリー</t>
  </si>
  <si>
    <t>祖母</t>
  </si>
  <si>
    <t>マウス</t>
  </si>
  <si>
    <t>外側</t>
  </si>
  <si>
    <t>並</t>
  </si>
  <si>
    <t>屋外</t>
  </si>
  <si>
    <t>読め</t>
  </si>
  <si>
    <t>見つかっ</t>
  </si>
  <si>
    <t>スピードウェイ</t>
  </si>
  <si>
    <t>民事</t>
  </si>
  <si>
    <t>稲垣</t>
  </si>
  <si>
    <t>しよう</t>
  </si>
  <si>
    <t>原発</t>
  </si>
  <si>
    <t>どうか</t>
  </si>
  <si>
    <t>ライブラリー</t>
  </si>
  <si>
    <t>個性</t>
  </si>
  <si>
    <t>渡し</t>
  </si>
  <si>
    <t>明るい</t>
  </si>
  <si>
    <t>大学生</t>
  </si>
  <si>
    <t>大西洋</t>
  </si>
  <si>
    <t>焦点</t>
  </si>
  <si>
    <t>后</t>
  </si>
  <si>
    <t>コンゴ</t>
  </si>
  <si>
    <t>大都市</t>
  </si>
  <si>
    <t>転写</t>
  </si>
  <si>
    <t>エッセイ</t>
  </si>
  <si>
    <t>一塁</t>
  </si>
  <si>
    <t>タバコ</t>
  </si>
  <si>
    <t>二宮</t>
  </si>
  <si>
    <t>ちゃっ</t>
  </si>
  <si>
    <t>俳句</t>
  </si>
  <si>
    <t>国史</t>
  </si>
  <si>
    <t>皇太子</t>
  </si>
  <si>
    <t>悩み</t>
  </si>
  <si>
    <t>テネシー</t>
  </si>
  <si>
    <t>ナイター</t>
  </si>
  <si>
    <t>通路</t>
  </si>
  <si>
    <t>ひめ</t>
  </si>
  <si>
    <t>中旬</t>
  </si>
  <si>
    <t>別人</t>
  </si>
  <si>
    <t>銅メダル</t>
  </si>
  <si>
    <t>破</t>
  </si>
  <si>
    <t>あか</t>
  </si>
  <si>
    <t>とある</t>
  </si>
  <si>
    <t>織</t>
  </si>
  <si>
    <t>町長</t>
  </si>
  <si>
    <t>たびたび</t>
  </si>
  <si>
    <t>隼人</t>
  </si>
  <si>
    <t>坪</t>
  </si>
  <si>
    <t>公民館</t>
  </si>
  <si>
    <t>自衛</t>
  </si>
  <si>
    <t>称</t>
  </si>
  <si>
    <t>カナ</t>
  </si>
  <si>
    <t>らく</t>
  </si>
  <si>
    <t>クリエイティブ</t>
  </si>
  <si>
    <t>レディ</t>
  </si>
  <si>
    <t>決着</t>
  </si>
  <si>
    <t>下田</t>
  </si>
  <si>
    <t>割り当て</t>
  </si>
  <si>
    <t>競艇</t>
  </si>
  <si>
    <t>動く</t>
  </si>
  <si>
    <t>激</t>
  </si>
  <si>
    <t>今治</t>
  </si>
  <si>
    <t>バレンシア</t>
  </si>
  <si>
    <t>ポルノ</t>
  </si>
  <si>
    <t>交付</t>
  </si>
  <si>
    <t>読書</t>
  </si>
  <si>
    <t>流出</t>
  </si>
  <si>
    <t>精度</t>
  </si>
  <si>
    <t>マニア</t>
  </si>
  <si>
    <t>無断</t>
  </si>
  <si>
    <t>担う</t>
  </si>
  <si>
    <t>財</t>
  </si>
  <si>
    <t>長尾</t>
  </si>
  <si>
    <t>染色</t>
  </si>
  <si>
    <t>寿司</t>
  </si>
  <si>
    <t>桑田</t>
  </si>
  <si>
    <t>大丈夫</t>
  </si>
  <si>
    <t>アマ</t>
  </si>
  <si>
    <t>増補</t>
  </si>
  <si>
    <t>僅か</t>
  </si>
  <si>
    <t>ゴム</t>
  </si>
  <si>
    <t>変数</t>
  </si>
  <si>
    <t>ふみ</t>
  </si>
  <si>
    <t>上司</t>
  </si>
  <si>
    <t>桃山</t>
  </si>
  <si>
    <t>国司</t>
  </si>
  <si>
    <t>鶴岡</t>
  </si>
  <si>
    <t>バンクーバー</t>
  </si>
  <si>
    <t>切っ</t>
  </si>
  <si>
    <t>象</t>
  </si>
  <si>
    <t>やま</t>
  </si>
  <si>
    <t>ひまわり</t>
  </si>
  <si>
    <t>祈り</t>
  </si>
  <si>
    <t>相棒</t>
  </si>
  <si>
    <t>透</t>
  </si>
  <si>
    <t>ほし</t>
  </si>
  <si>
    <t>平面</t>
  </si>
  <si>
    <t>エリー</t>
  </si>
  <si>
    <t>浮世絵</t>
  </si>
  <si>
    <t>識別</t>
  </si>
  <si>
    <t>ドラムス</t>
  </si>
  <si>
    <t>新築</t>
  </si>
  <si>
    <t>集める</t>
  </si>
  <si>
    <t>交戦</t>
  </si>
  <si>
    <t>余儀なく</t>
  </si>
  <si>
    <t>絶望</t>
  </si>
  <si>
    <t>ハル</t>
  </si>
  <si>
    <t>採択</t>
  </si>
  <si>
    <t>謙</t>
  </si>
  <si>
    <t>改組</t>
  </si>
  <si>
    <t>国宝</t>
  </si>
  <si>
    <t>招い</t>
  </si>
  <si>
    <t>磁気</t>
  </si>
  <si>
    <t>三好</t>
  </si>
  <si>
    <t>取</t>
  </si>
  <si>
    <t>横田</t>
  </si>
  <si>
    <t>負っ</t>
  </si>
  <si>
    <t>出会う</t>
  </si>
  <si>
    <t>順番</t>
  </si>
  <si>
    <t>クーデター</t>
  </si>
  <si>
    <t>市制</t>
  </si>
  <si>
    <t>子役</t>
  </si>
  <si>
    <t>標本</t>
  </si>
  <si>
    <t>規</t>
  </si>
  <si>
    <t>喜劇</t>
  </si>
  <si>
    <t>鉄路</t>
  </si>
  <si>
    <t>パンフレット</t>
  </si>
  <si>
    <t>すい</t>
  </si>
  <si>
    <t>浩司</t>
  </si>
  <si>
    <t>朝廷</t>
  </si>
  <si>
    <t>世界一</t>
  </si>
  <si>
    <t>本山</t>
  </si>
  <si>
    <t>ブラッド</t>
  </si>
  <si>
    <t>策定</t>
  </si>
  <si>
    <t>胤</t>
  </si>
  <si>
    <t>拓也</t>
  </si>
  <si>
    <t>威</t>
  </si>
  <si>
    <t>介し</t>
  </si>
  <si>
    <t>気づい</t>
  </si>
  <si>
    <t>撃墜</t>
  </si>
  <si>
    <t>構え</t>
  </si>
  <si>
    <t>もはや</t>
  </si>
  <si>
    <t>ヤン</t>
  </si>
  <si>
    <t>若林</t>
  </si>
  <si>
    <t>偏</t>
  </si>
  <si>
    <t>そん</t>
  </si>
  <si>
    <t>気象庁</t>
  </si>
  <si>
    <t>ほり</t>
  </si>
  <si>
    <t>聖人</t>
  </si>
  <si>
    <t>〒</t>
  </si>
  <si>
    <t>各社</t>
  </si>
  <si>
    <t>デイリースポーツ</t>
  </si>
  <si>
    <t>有田</t>
  </si>
  <si>
    <t>サロン</t>
  </si>
  <si>
    <t>工科</t>
  </si>
  <si>
    <t>宝石</t>
  </si>
  <si>
    <t>通巻</t>
  </si>
  <si>
    <t>空白</t>
  </si>
  <si>
    <t>傑作</t>
  </si>
  <si>
    <t>救済</t>
  </si>
  <si>
    <t>筋肉</t>
  </si>
  <si>
    <t>管制</t>
  </si>
  <si>
    <t>中小</t>
  </si>
  <si>
    <t>上方</t>
  </si>
  <si>
    <t>一等</t>
  </si>
  <si>
    <t>パーティ</t>
  </si>
  <si>
    <t>大樹</t>
  </si>
  <si>
    <t>東証</t>
  </si>
  <si>
    <t>レインボー</t>
  </si>
  <si>
    <t>怪談</t>
  </si>
  <si>
    <t>持ち込み</t>
  </si>
  <si>
    <t>太平</t>
  </si>
  <si>
    <t>わら</t>
  </si>
  <si>
    <t>お手数</t>
  </si>
  <si>
    <t>しゃ</t>
  </si>
  <si>
    <t>機材</t>
  </si>
  <si>
    <t>アイス</t>
  </si>
  <si>
    <t>森本</t>
  </si>
  <si>
    <t>アップデート</t>
  </si>
  <si>
    <t>巡る</t>
  </si>
  <si>
    <t>メリット</t>
  </si>
  <si>
    <t>松茸</t>
  </si>
  <si>
    <t>長らく</t>
  </si>
  <si>
    <t>出展</t>
  </si>
  <si>
    <t>解剖</t>
  </si>
  <si>
    <t>女子高</t>
  </si>
  <si>
    <t>ヤンキース</t>
  </si>
  <si>
    <t>大阪大学</t>
  </si>
  <si>
    <t>秩父</t>
  </si>
  <si>
    <t>佐渡</t>
  </si>
  <si>
    <t>菅野</t>
  </si>
  <si>
    <t>総額</t>
  </si>
  <si>
    <t>天王寺</t>
  </si>
  <si>
    <t>本田技研工業</t>
  </si>
  <si>
    <t>大木</t>
  </si>
  <si>
    <t>評さ</t>
  </si>
  <si>
    <t>擁護</t>
  </si>
  <si>
    <t>三遊</t>
  </si>
  <si>
    <t>フィードバック</t>
  </si>
  <si>
    <t>宝塚歌劇</t>
  </si>
  <si>
    <t>文脈</t>
  </si>
  <si>
    <t>施し</t>
  </si>
  <si>
    <t>累計</t>
  </si>
  <si>
    <t>ソフィア</t>
  </si>
  <si>
    <t>サイクル</t>
  </si>
  <si>
    <t>過</t>
  </si>
  <si>
    <t>ゲージ</t>
  </si>
  <si>
    <t>高め</t>
  </si>
  <si>
    <t>渓谷</t>
  </si>
  <si>
    <t>ループ</t>
  </si>
  <si>
    <t>夏時間</t>
  </si>
  <si>
    <t>ピット</t>
  </si>
  <si>
    <t>デイリー</t>
  </si>
  <si>
    <t>のう</t>
  </si>
  <si>
    <t>初恋</t>
  </si>
  <si>
    <t>津軽</t>
  </si>
  <si>
    <t>グレイ</t>
  </si>
  <si>
    <t>今夜</t>
  </si>
  <si>
    <t>銀メダル</t>
  </si>
  <si>
    <t>抽選</t>
  </si>
  <si>
    <t>千里</t>
  </si>
  <si>
    <t>幼児</t>
  </si>
  <si>
    <t>プロテスタント</t>
  </si>
  <si>
    <t>くう</t>
  </si>
  <si>
    <t>厳しく</t>
  </si>
  <si>
    <t>イチ</t>
  </si>
  <si>
    <t>ニュータウン</t>
  </si>
  <si>
    <t>売</t>
  </si>
  <si>
    <t>なつ</t>
  </si>
  <si>
    <t>達する</t>
  </si>
  <si>
    <t>月日</t>
  </si>
  <si>
    <t>杉並</t>
  </si>
  <si>
    <t>西野</t>
  </si>
  <si>
    <t>有利</t>
  </si>
  <si>
    <t>楽園</t>
  </si>
  <si>
    <t>サントリー</t>
  </si>
  <si>
    <t>上回る</t>
  </si>
  <si>
    <t>告発</t>
  </si>
  <si>
    <t>いや</t>
  </si>
  <si>
    <t>廃校</t>
  </si>
  <si>
    <t>時事</t>
  </si>
  <si>
    <t>もしも</t>
  </si>
  <si>
    <t>ホスト</t>
  </si>
  <si>
    <t>公益社</t>
  </si>
  <si>
    <t>刻</t>
  </si>
  <si>
    <t>どなた</t>
  </si>
  <si>
    <t>結婚式</t>
  </si>
  <si>
    <t>一行</t>
  </si>
  <si>
    <t>始動</t>
  </si>
  <si>
    <t>アタック</t>
  </si>
  <si>
    <t>政務</t>
  </si>
  <si>
    <t>経常</t>
  </si>
  <si>
    <t>アパート</t>
  </si>
  <si>
    <t>札所</t>
  </si>
  <si>
    <t>そのうち</t>
  </si>
  <si>
    <t>本気</t>
  </si>
  <si>
    <t>滋</t>
  </si>
  <si>
    <t>増大</t>
  </si>
  <si>
    <t>招く</t>
  </si>
  <si>
    <t>公平</t>
  </si>
  <si>
    <t>水島</t>
  </si>
  <si>
    <t>バンダイ</t>
  </si>
  <si>
    <t>バリエーション</t>
  </si>
  <si>
    <t>密着</t>
  </si>
  <si>
    <t>リース</t>
  </si>
  <si>
    <t>通用</t>
  </si>
  <si>
    <t>砲撃</t>
  </si>
  <si>
    <t>内側</t>
  </si>
  <si>
    <t>自作</t>
  </si>
  <si>
    <t>初音</t>
  </si>
  <si>
    <t>にわたる</t>
  </si>
  <si>
    <t>携わっ</t>
  </si>
  <si>
    <t>鳥栖</t>
  </si>
  <si>
    <t>伊丹</t>
  </si>
  <si>
    <t>スクウェア</t>
  </si>
  <si>
    <t>常陸</t>
  </si>
  <si>
    <t>禁じ</t>
  </si>
  <si>
    <t>ゲイ</t>
  </si>
  <si>
    <t>コン</t>
  </si>
  <si>
    <t>大神</t>
  </si>
  <si>
    <t>古河</t>
  </si>
  <si>
    <t>寝</t>
  </si>
  <si>
    <t>ポルシェ</t>
  </si>
  <si>
    <t>呪い</t>
  </si>
  <si>
    <t>調べる</t>
  </si>
  <si>
    <t>正人</t>
  </si>
  <si>
    <t>宜</t>
  </si>
  <si>
    <t>エイ</t>
  </si>
  <si>
    <t>行こ</t>
  </si>
  <si>
    <t>石垣</t>
  </si>
  <si>
    <t>りす</t>
  </si>
  <si>
    <t>おの</t>
  </si>
  <si>
    <t>日本コロムビア</t>
  </si>
  <si>
    <t>沢田</t>
  </si>
  <si>
    <t>フリードリヒ</t>
  </si>
  <si>
    <t>小隊</t>
  </si>
  <si>
    <t>就い</t>
  </si>
  <si>
    <t>特例</t>
  </si>
  <si>
    <t>部位</t>
  </si>
  <si>
    <t>発し</t>
  </si>
  <si>
    <t>小牧</t>
  </si>
  <si>
    <t>曜日</t>
  </si>
  <si>
    <t>お待ち</t>
  </si>
  <si>
    <t>鑑定</t>
  </si>
  <si>
    <t>マンハッタン</t>
  </si>
  <si>
    <t>狙撃</t>
  </si>
  <si>
    <t>農村</t>
  </si>
  <si>
    <t>書類</t>
  </si>
  <si>
    <t>頂</t>
  </si>
  <si>
    <t>ラズベリー</t>
  </si>
  <si>
    <t>土井</t>
  </si>
  <si>
    <t>ペン</t>
  </si>
  <si>
    <t>棄権</t>
  </si>
  <si>
    <t>多田</t>
  </si>
  <si>
    <t>パロディ</t>
  </si>
  <si>
    <t>パイ</t>
  </si>
  <si>
    <t>適し</t>
  </si>
  <si>
    <t>立法</t>
  </si>
  <si>
    <t>福原</t>
  </si>
  <si>
    <t>デッキ</t>
  </si>
  <si>
    <t>コル</t>
  </si>
  <si>
    <t>唱え</t>
  </si>
  <si>
    <t>尾道</t>
  </si>
  <si>
    <t>ミズーリ</t>
  </si>
  <si>
    <t>育っ</t>
  </si>
  <si>
    <t>触れる</t>
  </si>
  <si>
    <t>挟ん</t>
  </si>
  <si>
    <t>狐</t>
  </si>
  <si>
    <t>冷却</t>
  </si>
  <si>
    <t>首脳</t>
  </si>
  <si>
    <t>水域</t>
  </si>
  <si>
    <t>歩く</t>
  </si>
  <si>
    <t>海域</t>
  </si>
  <si>
    <t>伺い</t>
  </si>
  <si>
    <t>それとも</t>
  </si>
  <si>
    <t>タイガー</t>
  </si>
  <si>
    <t>ベクトル</t>
  </si>
  <si>
    <t>どうして</t>
  </si>
  <si>
    <t>廉</t>
  </si>
  <si>
    <t>関節</t>
  </si>
  <si>
    <t>やり方</t>
  </si>
  <si>
    <t>生駒</t>
  </si>
  <si>
    <t>パール</t>
  </si>
  <si>
    <t>決断</t>
  </si>
  <si>
    <t>因子</t>
  </si>
  <si>
    <t>辺り</t>
  </si>
  <si>
    <t>衰退</t>
  </si>
  <si>
    <t>関口</t>
  </si>
  <si>
    <t>濱</t>
  </si>
  <si>
    <t>浩一</t>
  </si>
  <si>
    <t>ミャンマー</t>
  </si>
  <si>
    <t>楽しむ</t>
  </si>
  <si>
    <t>現金</t>
  </si>
  <si>
    <t>鷲</t>
  </si>
  <si>
    <t>短期間</t>
  </si>
  <si>
    <t>逆襲</t>
  </si>
  <si>
    <t>コンピューター</t>
  </si>
  <si>
    <t>露出</t>
  </si>
  <si>
    <t>短期</t>
  </si>
  <si>
    <t>主席</t>
  </si>
  <si>
    <t>のび太</t>
  </si>
  <si>
    <t>翁</t>
  </si>
  <si>
    <t>挑む</t>
  </si>
  <si>
    <t>巻数</t>
  </si>
  <si>
    <t>排出</t>
  </si>
  <si>
    <t>許</t>
  </si>
  <si>
    <t>荷物</t>
  </si>
  <si>
    <t>関根</t>
  </si>
  <si>
    <t>切断</t>
  </si>
  <si>
    <t>ケンタッキー</t>
  </si>
  <si>
    <t>田島</t>
  </si>
  <si>
    <t>宇野</t>
  </si>
  <si>
    <t>セッション</t>
  </si>
  <si>
    <t>北海道大学</t>
  </si>
  <si>
    <t>多用</t>
  </si>
  <si>
    <t>飾っ</t>
  </si>
  <si>
    <t>堀内</t>
  </si>
  <si>
    <t>愛する</t>
  </si>
  <si>
    <t>巌</t>
  </si>
  <si>
    <t>ミク</t>
  </si>
  <si>
    <t>本堂</t>
  </si>
  <si>
    <t>航行</t>
  </si>
  <si>
    <t>倫</t>
  </si>
  <si>
    <t>転用</t>
  </si>
  <si>
    <t>挙行</t>
  </si>
  <si>
    <t>ついで</t>
  </si>
  <si>
    <t>工学科</t>
  </si>
  <si>
    <t>高麗</t>
  </si>
  <si>
    <t>本館</t>
  </si>
  <si>
    <t>亀山</t>
  </si>
  <si>
    <t>怪</t>
  </si>
  <si>
    <t>大いに</t>
  </si>
  <si>
    <t>用法</t>
  </si>
  <si>
    <t>情勢</t>
  </si>
  <si>
    <t>縄文</t>
  </si>
  <si>
    <t>草津</t>
  </si>
  <si>
    <t>きい</t>
  </si>
  <si>
    <t>ゴースト</t>
  </si>
  <si>
    <t>星座</t>
  </si>
  <si>
    <t>リンカーン</t>
  </si>
  <si>
    <t>ミスター</t>
  </si>
  <si>
    <t>瑞宝章</t>
  </si>
  <si>
    <t>ニックネーム</t>
  </si>
  <si>
    <t>熟読</t>
  </si>
  <si>
    <t>夏休み</t>
  </si>
  <si>
    <t>法務</t>
  </si>
  <si>
    <t>贈ら</t>
  </si>
  <si>
    <t>適応</t>
  </si>
  <si>
    <t>サラブレッド</t>
  </si>
  <si>
    <t>エンジェル</t>
  </si>
  <si>
    <t>山東</t>
  </si>
  <si>
    <t>持続</t>
  </si>
  <si>
    <t>シミュレーション</t>
  </si>
  <si>
    <t>習得</t>
  </si>
  <si>
    <t>平行</t>
  </si>
  <si>
    <t>宇治</t>
  </si>
  <si>
    <t>顕著</t>
  </si>
  <si>
    <t>ディスプレイ</t>
  </si>
  <si>
    <t>弦楽</t>
  </si>
  <si>
    <t>米沢</t>
  </si>
  <si>
    <t>旭日</t>
  </si>
  <si>
    <t>分ける</t>
  </si>
  <si>
    <t>番手</t>
  </si>
  <si>
    <t>広げ</t>
  </si>
  <si>
    <t>食べ物</t>
  </si>
  <si>
    <t>フォックス</t>
  </si>
  <si>
    <t>園芸</t>
  </si>
  <si>
    <t>東郷</t>
  </si>
  <si>
    <t>皇室</t>
  </si>
  <si>
    <t>藤枝</t>
  </si>
  <si>
    <t>物体</t>
  </si>
  <si>
    <t>つくる</t>
  </si>
  <si>
    <t>ゴシック</t>
  </si>
  <si>
    <t>吾妻</t>
  </si>
  <si>
    <t>婚</t>
  </si>
  <si>
    <t>ロックバンド</t>
  </si>
  <si>
    <t>回線</t>
  </si>
  <si>
    <t>オーディオ</t>
  </si>
  <si>
    <t>脅威</t>
  </si>
  <si>
    <t>ホップ</t>
  </si>
  <si>
    <t>束</t>
  </si>
  <si>
    <t>小原</t>
  </si>
  <si>
    <t>尊敬</t>
  </si>
  <si>
    <t>歌人</t>
  </si>
  <si>
    <t>望ん</t>
  </si>
  <si>
    <t>天井</t>
  </si>
  <si>
    <t>合衆国</t>
  </si>
  <si>
    <t>支払い</t>
  </si>
  <si>
    <t>夜明け</t>
  </si>
  <si>
    <t>主教</t>
  </si>
  <si>
    <t>ダグラス</t>
  </si>
  <si>
    <t>渚</t>
  </si>
  <si>
    <t>アプローチ</t>
  </si>
  <si>
    <t>トピック</t>
  </si>
  <si>
    <t>稲</t>
  </si>
  <si>
    <t>もたらす</t>
  </si>
  <si>
    <t>微分</t>
  </si>
  <si>
    <t>タッチ</t>
  </si>
  <si>
    <t>ゲル</t>
  </si>
  <si>
    <t>革新</t>
  </si>
  <si>
    <t>森下</t>
  </si>
  <si>
    <t>受付</t>
  </si>
  <si>
    <t>礼拝</t>
  </si>
  <si>
    <t>葬儀</t>
  </si>
  <si>
    <t>森山</t>
  </si>
  <si>
    <t>国務</t>
  </si>
  <si>
    <t>自著</t>
  </si>
  <si>
    <t>土浦</t>
  </si>
  <si>
    <t>アルファ</t>
  </si>
  <si>
    <t>鶏</t>
  </si>
  <si>
    <t>浜崎</t>
  </si>
  <si>
    <t>不当</t>
  </si>
  <si>
    <t>博之</t>
  </si>
  <si>
    <t>ロープ</t>
  </si>
  <si>
    <t>深川</t>
  </si>
  <si>
    <t>届け</t>
  </si>
  <si>
    <t>量子</t>
  </si>
  <si>
    <t>たけし</t>
  </si>
  <si>
    <t>羽生</t>
  </si>
  <si>
    <t>実証</t>
  </si>
  <si>
    <t>シンデレラ</t>
  </si>
  <si>
    <t>富士見</t>
  </si>
  <si>
    <t>エストニア</t>
  </si>
  <si>
    <t>コーン</t>
  </si>
  <si>
    <t>書簡</t>
  </si>
  <si>
    <t>アスキー</t>
  </si>
  <si>
    <t>収益</t>
  </si>
  <si>
    <t>バレー</t>
  </si>
  <si>
    <t>如何</t>
  </si>
  <si>
    <t>幾つ</t>
  </si>
  <si>
    <t>リエ</t>
  </si>
  <si>
    <t>尼</t>
  </si>
  <si>
    <t>ブレーブス</t>
  </si>
  <si>
    <t>四季</t>
  </si>
  <si>
    <t>無双</t>
  </si>
  <si>
    <t>内山</t>
  </si>
  <si>
    <t>文部省</t>
  </si>
  <si>
    <t>負荷</t>
  </si>
  <si>
    <t>いずみ</t>
  </si>
  <si>
    <t>崔</t>
  </si>
  <si>
    <t>人質</t>
  </si>
  <si>
    <t>とくに</t>
  </si>
  <si>
    <t>最期</t>
  </si>
  <si>
    <t>摂津</t>
  </si>
  <si>
    <t>爆破</t>
  </si>
  <si>
    <t>坂口</t>
  </si>
  <si>
    <t>別途</t>
  </si>
  <si>
    <t>菩薩</t>
  </si>
  <si>
    <t>堅</t>
  </si>
  <si>
    <t>探索</t>
  </si>
  <si>
    <t>幼</t>
  </si>
  <si>
    <t>バンコク</t>
  </si>
  <si>
    <t>つながり</t>
  </si>
  <si>
    <t>丘陵</t>
  </si>
  <si>
    <t>あわ</t>
  </si>
  <si>
    <t>樹立</t>
  </si>
  <si>
    <t>注文</t>
  </si>
  <si>
    <t>かり</t>
  </si>
  <si>
    <t>地面</t>
  </si>
  <si>
    <t>構わ</t>
  </si>
  <si>
    <t>前線</t>
  </si>
  <si>
    <t>ゆる</t>
  </si>
  <si>
    <t>カウント</t>
  </si>
  <si>
    <t>千代</t>
  </si>
  <si>
    <t>涼子</t>
  </si>
  <si>
    <t>咲く</t>
  </si>
  <si>
    <t>本殿</t>
  </si>
  <si>
    <t>苑</t>
  </si>
  <si>
    <t>揚陸</t>
  </si>
  <si>
    <t>ケネディ</t>
  </si>
  <si>
    <t>安政</t>
  </si>
  <si>
    <t>利き腕</t>
  </si>
  <si>
    <t>公正</t>
  </si>
  <si>
    <t>別称</t>
  </si>
  <si>
    <t>上旬</t>
  </si>
  <si>
    <t>ひで</t>
  </si>
  <si>
    <t>弁護</t>
  </si>
  <si>
    <t>忠実</t>
  </si>
  <si>
    <t>ところで</t>
  </si>
  <si>
    <t>一色</t>
  </si>
  <si>
    <t>公示</t>
  </si>
  <si>
    <t>河出書房新社</t>
  </si>
  <si>
    <t>志村</t>
  </si>
  <si>
    <t>蹴り</t>
  </si>
  <si>
    <t>武家</t>
  </si>
  <si>
    <t>信夫</t>
  </si>
  <si>
    <t>習慣</t>
  </si>
  <si>
    <t>瀧</t>
  </si>
  <si>
    <t>毀損</t>
  </si>
  <si>
    <t>ネパール</t>
  </si>
  <si>
    <t>著しく</t>
  </si>
  <si>
    <t>ベリー</t>
  </si>
  <si>
    <t>ミックス</t>
  </si>
  <si>
    <t>過激</t>
  </si>
  <si>
    <t>承知</t>
  </si>
  <si>
    <t>クス</t>
  </si>
  <si>
    <t>ホームズ</t>
  </si>
  <si>
    <t>予め</t>
  </si>
  <si>
    <t>幅広い</t>
  </si>
  <si>
    <t>暴言</t>
  </si>
  <si>
    <t>下げ</t>
  </si>
  <si>
    <t>包括</t>
  </si>
  <si>
    <t>ユリウス</t>
  </si>
  <si>
    <t>瓶</t>
  </si>
  <si>
    <t>引き起こし</t>
  </si>
  <si>
    <t>内務</t>
  </si>
  <si>
    <t>割引</t>
  </si>
  <si>
    <t>ハン</t>
  </si>
  <si>
    <t>帽子</t>
  </si>
  <si>
    <t>あちこち</t>
  </si>
  <si>
    <t>中盤</t>
  </si>
  <si>
    <t>ウィルソン</t>
  </si>
  <si>
    <t>新興</t>
  </si>
  <si>
    <t>凛</t>
  </si>
  <si>
    <t>ゆん</t>
  </si>
  <si>
    <t>湾岸</t>
  </si>
  <si>
    <t>坂田</t>
  </si>
  <si>
    <t>沼田</t>
  </si>
  <si>
    <t>へる</t>
  </si>
  <si>
    <t>サル</t>
  </si>
  <si>
    <t>計測</t>
  </si>
  <si>
    <t>他社</t>
  </si>
  <si>
    <t>合っ</t>
  </si>
  <si>
    <t>アンパン</t>
  </si>
  <si>
    <t>所管</t>
  </si>
  <si>
    <t>金色</t>
  </si>
  <si>
    <t>普</t>
  </si>
  <si>
    <t>煙</t>
  </si>
  <si>
    <t>｀</t>
  </si>
  <si>
    <t>チェンジ</t>
  </si>
  <si>
    <t>消す</t>
  </si>
  <si>
    <t>ポリス</t>
  </si>
  <si>
    <t>親善</t>
  </si>
  <si>
    <t>専務</t>
  </si>
  <si>
    <t>つながっ</t>
  </si>
  <si>
    <t>セリフ</t>
  </si>
  <si>
    <t>いせ</t>
  </si>
  <si>
    <t>原料</t>
  </si>
  <si>
    <t>田代</t>
  </si>
  <si>
    <t>碧</t>
  </si>
  <si>
    <t>序盤</t>
  </si>
  <si>
    <t>草案</t>
  </si>
  <si>
    <t>パイプ</t>
  </si>
  <si>
    <t>後援</t>
  </si>
  <si>
    <t>開け</t>
  </si>
  <si>
    <t>バドミントン</t>
  </si>
  <si>
    <t>天然記念物</t>
  </si>
  <si>
    <t>狭い</t>
  </si>
  <si>
    <t>まれ</t>
  </si>
  <si>
    <t>だり</t>
  </si>
  <si>
    <t>純一</t>
  </si>
  <si>
    <t>原爆</t>
  </si>
  <si>
    <t>置換</t>
  </si>
  <si>
    <t>ティー</t>
  </si>
  <si>
    <t>軌間</t>
  </si>
  <si>
    <t>朝鮮半島</t>
  </si>
  <si>
    <t>相次い</t>
  </si>
  <si>
    <t>カンボジア</t>
  </si>
  <si>
    <t>拡散</t>
  </si>
  <si>
    <t>マネー</t>
  </si>
  <si>
    <t>降</t>
  </si>
  <si>
    <t>中津</t>
  </si>
  <si>
    <t>賣</t>
  </si>
  <si>
    <t>動機</t>
  </si>
  <si>
    <t>筑摩書房</t>
  </si>
  <si>
    <t>烏</t>
  </si>
  <si>
    <t>もらえ</t>
  </si>
  <si>
    <t>カントリー</t>
  </si>
  <si>
    <t>孤独</t>
  </si>
  <si>
    <t>八尾</t>
  </si>
  <si>
    <t>ミュージックビデオ</t>
  </si>
  <si>
    <t>全豪オープン</t>
  </si>
  <si>
    <t>ひい</t>
  </si>
  <si>
    <t>一橋大学</t>
  </si>
  <si>
    <t>カエル</t>
  </si>
  <si>
    <t>国分</t>
  </si>
  <si>
    <t>ワクチン</t>
  </si>
  <si>
    <t>作動</t>
  </si>
  <si>
    <t>フォト</t>
  </si>
  <si>
    <t>峯</t>
  </si>
  <si>
    <t>マーチ</t>
  </si>
  <si>
    <t>弾薬</t>
  </si>
  <si>
    <t>生かし</t>
  </si>
  <si>
    <t>クラフト</t>
  </si>
  <si>
    <t>王家</t>
  </si>
  <si>
    <t>捕らえ</t>
  </si>
  <si>
    <t>中略</t>
  </si>
  <si>
    <t>ぜん</t>
  </si>
  <si>
    <t>ハイブリッド</t>
  </si>
  <si>
    <t>飛騨</t>
  </si>
  <si>
    <t>聖子</t>
  </si>
  <si>
    <t>引く</t>
  </si>
  <si>
    <t>うら</t>
  </si>
  <si>
    <t>秋葉原</t>
  </si>
  <si>
    <t>カンザス</t>
  </si>
  <si>
    <t>発症</t>
  </si>
  <si>
    <t>充分</t>
  </si>
  <si>
    <t>たこ</t>
  </si>
  <si>
    <t>マルクス</t>
  </si>
  <si>
    <t>容赦</t>
  </si>
  <si>
    <t>数少ない</t>
  </si>
  <si>
    <t>通訳</t>
  </si>
  <si>
    <t>バスク</t>
  </si>
  <si>
    <t>投与</t>
  </si>
  <si>
    <t>翔太</t>
  </si>
  <si>
    <t>エニックス</t>
  </si>
  <si>
    <t>位相</t>
  </si>
  <si>
    <t>売り</t>
  </si>
  <si>
    <t>タカ</t>
  </si>
  <si>
    <t>パーセント</t>
  </si>
  <si>
    <t>祝</t>
  </si>
  <si>
    <t>均</t>
  </si>
  <si>
    <t>出荷</t>
  </si>
  <si>
    <t>命中</t>
  </si>
  <si>
    <t>ブリ</t>
  </si>
  <si>
    <t>富岡</t>
  </si>
  <si>
    <t>ポンプ</t>
  </si>
  <si>
    <t>ビートルズ</t>
  </si>
  <si>
    <t>イス</t>
  </si>
  <si>
    <t>入れ替え</t>
  </si>
  <si>
    <t>次世代</t>
  </si>
  <si>
    <t>香取</t>
  </si>
  <si>
    <t>火力</t>
  </si>
  <si>
    <t>吹田</t>
  </si>
  <si>
    <t>栗</t>
  </si>
  <si>
    <t>久留米</t>
  </si>
  <si>
    <t>バスト</t>
  </si>
  <si>
    <t>ランダム</t>
  </si>
  <si>
    <t>ビリー</t>
  </si>
  <si>
    <t>藝</t>
  </si>
  <si>
    <t>本紀</t>
  </si>
  <si>
    <t>エンタシス</t>
  </si>
  <si>
    <t>直轄</t>
  </si>
  <si>
    <t>出所</t>
  </si>
  <si>
    <t>色彩</t>
  </si>
  <si>
    <t>落成</t>
  </si>
  <si>
    <t>アンテナ</t>
  </si>
  <si>
    <t>楚</t>
  </si>
  <si>
    <t>同市</t>
  </si>
  <si>
    <t>鳴門</t>
  </si>
  <si>
    <t>阿蘇</t>
  </si>
  <si>
    <t>文面</t>
  </si>
  <si>
    <t>プラハ</t>
  </si>
  <si>
    <t>査読</t>
  </si>
  <si>
    <t>検</t>
  </si>
  <si>
    <t>国産</t>
  </si>
  <si>
    <t>須藤</t>
  </si>
  <si>
    <t>勧告</t>
  </si>
  <si>
    <t>聖母</t>
  </si>
  <si>
    <t>番外</t>
  </si>
  <si>
    <t>デトロイト</t>
  </si>
  <si>
    <t>パズル</t>
  </si>
  <si>
    <t>投下</t>
  </si>
  <si>
    <t>庄</t>
  </si>
  <si>
    <t>マリン</t>
  </si>
  <si>
    <t>解答</t>
  </si>
  <si>
    <t>衆院</t>
  </si>
  <si>
    <t>みっ</t>
  </si>
  <si>
    <t>飯島</t>
  </si>
  <si>
    <t>中身</t>
  </si>
  <si>
    <t>野党</t>
  </si>
  <si>
    <t>医者</t>
  </si>
  <si>
    <t>詩集</t>
  </si>
  <si>
    <t>しょぼ</t>
  </si>
  <si>
    <t>畠山</t>
  </si>
  <si>
    <t>アーク</t>
  </si>
  <si>
    <t>行先</t>
  </si>
  <si>
    <t>速力</t>
  </si>
  <si>
    <t>担保</t>
  </si>
  <si>
    <t>感動</t>
  </si>
  <si>
    <t>破綻</t>
  </si>
  <si>
    <t>クルーズ</t>
  </si>
  <si>
    <t>破産</t>
  </si>
  <si>
    <t>平方メートル</t>
  </si>
  <si>
    <t>造形</t>
  </si>
  <si>
    <t>文春</t>
  </si>
  <si>
    <t>中国人</t>
  </si>
  <si>
    <t>水路</t>
  </si>
  <si>
    <t>ビクターエンタテインメント</t>
  </si>
  <si>
    <t>僕ら</t>
  </si>
  <si>
    <t>返し</t>
  </si>
  <si>
    <t>勝っ</t>
  </si>
  <si>
    <t>マスターズ</t>
  </si>
  <si>
    <t>捕獲</t>
  </si>
  <si>
    <t>勤め</t>
  </si>
  <si>
    <t>おかげ</t>
  </si>
  <si>
    <t>操る</t>
  </si>
  <si>
    <t>やく</t>
  </si>
  <si>
    <t>公募</t>
  </si>
  <si>
    <t>墳</t>
  </si>
  <si>
    <t>上空</t>
  </si>
  <si>
    <t>桑原</t>
  </si>
  <si>
    <t>北欧</t>
  </si>
  <si>
    <t>水力</t>
  </si>
  <si>
    <t>長門</t>
  </si>
  <si>
    <t>マット</t>
  </si>
  <si>
    <t>黒木</t>
  </si>
  <si>
    <t>マケドニア</t>
  </si>
  <si>
    <t>幸子</t>
  </si>
  <si>
    <t>慧</t>
  </si>
  <si>
    <t>当たっ</t>
  </si>
  <si>
    <t>かる</t>
  </si>
  <si>
    <t>栄光</t>
  </si>
  <si>
    <t>生体</t>
  </si>
  <si>
    <t>元帥</t>
  </si>
  <si>
    <t>消去</t>
  </si>
  <si>
    <t>降り</t>
  </si>
  <si>
    <t>ウルグアイ</t>
  </si>
  <si>
    <t>洋画</t>
  </si>
  <si>
    <t>香り</t>
  </si>
  <si>
    <t>富士通</t>
  </si>
  <si>
    <t>喫煙</t>
  </si>
  <si>
    <t>ノンフィクション</t>
  </si>
  <si>
    <t>川田</t>
  </si>
  <si>
    <t>河村</t>
  </si>
  <si>
    <t>美里</t>
  </si>
  <si>
    <t>誘惑</t>
  </si>
  <si>
    <t>債務</t>
  </si>
  <si>
    <t>交易</t>
  </si>
  <si>
    <t>テクノロジー</t>
  </si>
  <si>
    <t>震災</t>
  </si>
  <si>
    <t>対馬</t>
  </si>
  <si>
    <t>血管</t>
  </si>
  <si>
    <t>うどん</t>
  </si>
  <si>
    <t>バナナ</t>
  </si>
  <si>
    <t>耐え</t>
  </si>
  <si>
    <t>揚</t>
  </si>
  <si>
    <t>引い</t>
  </si>
  <si>
    <t>並木</t>
  </si>
  <si>
    <t>王室</t>
  </si>
  <si>
    <t>ヘア</t>
  </si>
  <si>
    <t>ぎょ</t>
  </si>
  <si>
    <t>文中</t>
  </si>
  <si>
    <t>由紀夫</t>
  </si>
  <si>
    <t>不備</t>
  </si>
  <si>
    <t>今村</t>
  </si>
  <si>
    <t>伏</t>
  </si>
  <si>
    <t>カタルーニャ</t>
  </si>
  <si>
    <t>新装</t>
  </si>
  <si>
    <t>じゅん</t>
  </si>
  <si>
    <t>お金</t>
  </si>
  <si>
    <t>実務</t>
  </si>
  <si>
    <t>スリランカ</t>
  </si>
  <si>
    <t>川端</t>
  </si>
  <si>
    <t>紀伊</t>
  </si>
  <si>
    <t>教諭</t>
  </si>
  <si>
    <t>きゅう</t>
  </si>
  <si>
    <t>ワゴン</t>
  </si>
  <si>
    <t>岩井</t>
  </si>
  <si>
    <t>ハンマー</t>
  </si>
  <si>
    <t>罰</t>
  </si>
  <si>
    <t>神崎</t>
  </si>
  <si>
    <t>顎</t>
  </si>
  <si>
    <t>コス</t>
  </si>
  <si>
    <t>白河</t>
  </si>
  <si>
    <t>抹消</t>
  </si>
  <si>
    <t>運休</t>
  </si>
  <si>
    <t>それで</t>
  </si>
  <si>
    <t>掃海</t>
  </si>
  <si>
    <t>まとまり</t>
  </si>
  <si>
    <t>フィラデルフィア</t>
  </si>
  <si>
    <t>ライアン</t>
  </si>
  <si>
    <t>大竹</t>
  </si>
  <si>
    <t>功労</t>
  </si>
  <si>
    <t>馬身</t>
  </si>
  <si>
    <t>配</t>
  </si>
  <si>
    <t>会合</t>
  </si>
  <si>
    <t>ヴェルディ</t>
  </si>
  <si>
    <t>うり</t>
  </si>
  <si>
    <t>符</t>
  </si>
  <si>
    <t>展覧</t>
  </si>
  <si>
    <t>概説</t>
  </si>
  <si>
    <t>断層</t>
  </si>
  <si>
    <t>強度</t>
  </si>
  <si>
    <t>母体</t>
  </si>
  <si>
    <t>甘</t>
  </si>
  <si>
    <t>さやか</t>
  </si>
  <si>
    <t>夏目</t>
  </si>
  <si>
    <t>ばら</t>
  </si>
  <si>
    <t>ノア</t>
  </si>
  <si>
    <t>ジャングル</t>
  </si>
  <si>
    <t>天草</t>
  </si>
  <si>
    <t>膨大</t>
  </si>
  <si>
    <t>体調</t>
  </si>
  <si>
    <t>ジェリー</t>
  </si>
  <si>
    <t>初等</t>
  </si>
  <si>
    <t>アシスト</t>
  </si>
  <si>
    <t>ハッピー</t>
  </si>
  <si>
    <t>カーリング</t>
  </si>
  <si>
    <t>シニア</t>
  </si>
  <si>
    <t>テック</t>
  </si>
  <si>
    <t>更</t>
  </si>
  <si>
    <t>直列</t>
  </si>
  <si>
    <t>熱心</t>
  </si>
  <si>
    <t>ふさわしい</t>
  </si>
  <si>
    <t>フリージア</t>
  </si>
  <si>
    <t>上尾</t>
  </si>
  <si>
    <t>大岡</t>
  </si>
  <si>
    <t>魔界</t>
  </si>
  <si>
    <t>迫る</t>
  </si>
  <si>
    <t>しゅう</t>
  </si>
  <si>
    <t>狙う</t>
  </si>
  <si>
    <t>上越</t>
  </si>
  <si>
    <t>自覚</t>
  </si>
  <si>
    <t>打ち切り</t>
  </si>
  <si>
    <t>辛</t>
  </si>
  <si>
    <t>横手</t>
  </si>
  <si>
    <t>液晶</t>
  </si>
  <si>
    <t>非公開</t>
  </si>
  <si>
    <t>トレイン</t>
  </si>
  <si>
    <t>プレーヤー</t>
  </si>
  <si>
    <t>アワー</t>
  </si>
  <si>
    <t>北上</t>
  </si>
  <si>
    <t>ムーア</t>
  </si>
  <si>
    <t>エビ</t>
  </si>
  <si>
    <t>豊岡</t>
  </si>
  <si>
    <t>砲兵</t>
  </si>
  <si>
    <t>いら</t>
  </si>
  <si>
    <t>アレックス</t>
  </si>
  <si>
    <t>戸塚</t>
  </si>
  <si>
    <t>潔</t>
  </si>
  <si>
    <t>失う</t>
  </si>
  <si>
    <t>雄一</t>
  </si>
  <si>
    <t>おじさん</t>
  </si>
  <si>
    <t>こんばんは</t>
  </si>
  <si>
    <t>機銃</t>
  </si>
  <si>
    <t>今川</t>
  </si>
  <si>
    <t>慶応</t>
  </si>
  <si>
    <t>霞</t>
  </si>
  <si>
    <t>奪取</t>
  </si>
  <si>
    <t>団長</t>
  </si>
  <si>
    <t>重傷</t>
  </si>
  <si>
    <t>嫁</t>
  </si>
  <si>
    <t>皇子</t>
  </si>
  <si>
    <t>一人称</t>
  </si>
  <si>
    <t>引き継が</t>
  </si>
  <si>
    <t>年月</t>
  </si>
  <si>
    <t>慣習</t>
  </si>
  <si>
    <t>バベル</t>
  </si>
  <si>
    <t>汗</t>
  </si>
  <si>
    <t>武道</t>
  </si>
  <si>
    <t>干渉</t>
  </si>
  <si>
    <t>邪魔</t>
  </si>
  <si>
    <t>難民</t>
  </si>
  <si>
    <t>ダッシュ</t>
  </si>
  <si>
    <t>荒</t>
  </si>
  <si>
    <t>日産自動車</t>
  </si>
  <si>
    <t>真面目</t>
  </si>
  <si>
    <t>ハワード</t>
  </si>
  <si>
    <t>世話</t>
  </si>
  <si>
    <t>斬</t>
  </si>
  <si>
    <t>旅人</t>
  </si>
  <si>
    <t>暴行</t>
  </si>
  <si>
    <t>前進</t>
  </si>
  <si>
    <t>湊</t>
  </si>
  <si>
    <t>題し</t>
  </si>
  <si>
    <t>明かし</t>
  </si>
  <si>
    <t>ビート</t>
  </si>
  <si>
    <t>みなし</t>
  </si>
  <si>
    <t>本間</t>
  </si>
  <si>
    <t>キミ</t>
  </si>
  <si>
    <t>用地</t>
  </si>
  <si>
    <t>貫通</t>
  </si>
  <si>
    <t>全力</t>
  </si>
  <si>
    <t>専念</t>
  </si>
  <si>
    <t>ダイエー</t>
  </si>
  <si>
    <t>モロッコ</t>
  </si>
  <si>
    <t>原型</t>
  </si>
  <si>
    <t>店員</t>
  </si>
  <si>
    <t>現在地</t>
  </si>
  <si>
    <t>刈谷</t>
  </si>
  <si>
    <t>ひがし</t>
  </si>
  <si>
    <t>最悪</t>
  </si>
  <si>
    <t>断定</t>
  </si>
  <si>
    <t>輝く</t>
  </si>
  <si>
    <t>誇り</t>
  </si>
  <si>
    <t>長浜</t>
  </si>
  <si>
    <t>逸話</t>
  </si>
  <si>
    <t>μ</t>
  </si>
  <si>
    <t>降下</t>
  </si>
  <si>
    <t>インディアナ</t>
  </si>
  <si>
    <t>エチオピア</t>
  </si>
  <si>
    <t>浮上</t>
  </si>
  <si>
    <t>日本航空</t>
  </si>
  <si>
    <t>デラックス</t>
  </si>
  <si>
    <t>中興</t>
  </si>
  <si>
    <t>ベラルーシ</t>
  </si>
  <si>
    <t>タイガース</t>
  </si>
  <si>
    <t>パレスチナ</t>
  </si>
  <si>
    <t>スロベニア</t>
  </si>
  <si>
    <t>サンタ</t>
  </si>
  <si>
    <t>ターゲット</t>
  </si>
  <si>
    <t>弦楽器</t>
  </si>
  <si>
    <t>にくく</t>
  </si>
  <si>
    <t>ソロモン</t>
  </si>
  <si>
    <t>独裁</t>
  </si>
  <si>
    <t>古今</t>
  </si>
  <si>
    <t>アース</t>
  </si>
  <si>
    <t>重点</t>
  </si>
  <si>
    <t>切干</t>
  </si>
  <si>
    <t>特捜</t>
  </si>
  <si>
    <t>退</t>
  </si>
  <si>
    <t>上村</t>
  </si>
  <si>
    <t>勝敗</t>
  </si>
  <si>
    <t>刑法</t>
  </si>
  <si>
    <t>歩み</t>
  </si>
  <si>
    <t>ぽん</t>
  </si>
  <si>
    <t>能登</t>
  </si>
  <si>
    <t>仁川</t>
  </si>
  <si>
    <t>書物</t>
  </si>
  <si>
    <t>志賀</t>
  </si>
  <si>
    <t>薄</t>
  </si>
  <si>
    <t>一見</t>
  </si>
  <si>
    <t>進撃</t>
  </si>
  <si>
    <t>杉浦</t>
  </si>
  <si>
    <t>グラス</t>
  </si>
  <si>
    <t>抜群</t>
  </si>
  <si>
    <t>同国</t>
  </si>
  <si>
    <t>興信所</t>
  </si>
  <si>
    <t>自立</t>
  </si>
  <si>
    <t>挿絵</t>
  </si>
  <si>
    <t>投球</t>
  </si>
  <si>
    <t>エール</t>
  </si>
  <si>
    <t>肇</t>
  </si>
  <si>
    <t>却下</t>
  </si>
  <si>
    <t>ナイフ</t>
  </si>
  <si>
    <t>はな</t>
  </si>
  <si>
    <t>極東</t>
  </si>
  <si>
    <t>緑地</t>
  </si>
  <si>
    <t>救命</t>
  </si>
  <si>
    <t>知能</t>
  </si>
  <si>
    <t>蘇</t>
  </si>
  <si>
    <t>アルプス</t>
  </si>
  <si>
    <t>同好</t>
  </si>
  <si>
    <t>ひら</t>
  </si>
  <si>
    <t>名詞</t>
  </si>
  <si>
    <t>メモリアル</t>
  </si>
  <si>
    <t>遊園</t>
  </si>
  <si>
    <t>まぁ</t>
  </si>
  <si>
    <t>整数</t>
  </si>
  <si>
    <t>スプリント</t>
  </si>
  <si>
    <t>日系</t>
  </si>
  <si>
    <t>木材</t>
  </si>
  <si>
    <t>角田</t>
  </si>
  <si>
    <t>安土</t>
  </si>
  <si>
    <t>補強</t>
  </si>
  <si>
    <t>段落</t>
  </si>
  <si>
    <t>次長</t>
  </si>
  <si>
    <t>ふた</t>
  </si>
  <si>
    <t>同居</t>
  </si>
  <si>
    <t>おけ</t>
  </si>
  <si>
    <t>某</t>
  </si>
  <si>
    <t>討伐</t>
  </si>
  <si>
    <t>マドンナ</t>
  </si>
  <si>
    <t>公家</t>
  </si>
  <si>
    <t>ウマ</t>
  </si>
  <si>
    <t>フロンティア</t>
  </si>
  <si>
    <t>乗る</t>
  </si>
  <si>
    <t>ちゃう</t>
  </si>
  <si>
    <t>藩士</t>
  </si>
  <si>
    <t>頂けれ</t>
  </si>
  <si>
    <t>セザール</t>
  </si>
  <si>
    <t>高砂</t>
  </si>
  <si>
    <t>公営</t>
  </si>
  <si>
    <t>あな</t>
  </si>
  <si>
    <t>舞踊</t>
  </si>
  <si>
    <t>エンタープライズ</t>
  </si>
  <si>
    <t>スクエア</t>
  </si>
  <si>
    <t>重用</t>
  </si>
  <si>
    <t>細部</t>
  </si>
  <si>
    <t>俊彦</t>
  </si>
  <si>
    <t>スペクトル</t>
  </si>
  <si>
    <t>ジョニー</t>
  </si>
  <si>
    <t>応答</t>
  </si>
  <si>
    <t>農家</t>
  </si>
  <si>
    <t>シフト</t>
  </si>
  <si>
    <t>止める</t>
  </si>
  <si>
    <t>下書き</t>
  </si>
  <si>
    <t>頂点</t>
  </si>
  <si>
    <t>トー</t>
  </si>
  <si>
    <t>向こう</t>
  </si>
  <si>
    <t>竜王</t>
  </si>
  <si>
    <t>パナマ</t>
  </si>
  <si>
    <t>燃焼</t>
  </si>
  <si>
    <t>さんま</t>
  </si>
  <si>
    <t>プライベート</t>
  </si>
  <si>
    <t>ゴードン</t>
  </si>
  <si>
    <t>ハンド</t>
  </si>
  <si>
    <t>っ子</t>
  </si>
  <si>
    <t>話し合い</t>
  </si>
  <si>
    <t>青少年</t>
  </si>
  <si>
    <t>野望</t>
  </si>
  <si>
    <t>損失</t>
  </si>
  <si>
    <t>虐待</t>
  </si>
  <si>
    <t>骨折</t>
  </si>
  <si>
    <t>仰る</t>
  </si>
  <si>
    <t>残</t>
  </si>
  <si>
    <t>素数</t>
  </si>
  <si>
    <t>名目</t>
  </si>
  <si>
    <t>独断</t>
  </si>
  <si>
    <t>俊介</t>
  </si>
  <si>
    <t>岸田</t>
  </si>
  <si>
    <t>闘士</t>
  </si>
  <si>
    <t>検察庁</t>
  </si>
  <si>
    <t>兼務</t>
  </si>
  <si>
    <t>厚木</t>
  </si>
  <si>
    <t>浸透</t>
  </si>
  <si>
    <t>モノレール</t>
  </si>
  <si>
    <t>中尉</t>
  </si>
  <si>
    <t>武術</t>
  </si>
  <si>
    <t>索</t>
  </si>
  <si>
    <t>洋一</t>
  </si>
  <si>
    <t>悲しみ</t>
  </si>
  <si>
    <t>差異</t>
  </si>
  <si>
    <t>悪しからず</t>
  </si>
  <si>
    <t>なろ</t>
  </si>
  <si>
    <t>平原</t>
  </si>
  <si>
    <t>気圧</t>
  </si>
  <si>
    <t>実戦</t>
  </si>
  <si>
    <t>背後</t>
  </si>
  <si>
    <t>整合</t>
  </si>
  <si>
    <t>アンダーソン</t>
  </si>
  <si>
    <t>巡回</t>
  </si>
  <si>
    <t>基幹</t>
  </si>
  <si>
    <t>フロア</t>
  </si>
  <si>
    <t>総集編</t>
  </si>
  <si>
    <t>ラッセル</t>
  </si>
  <si>
    <t>短調</t>
  </si>
  <si>
    <t>サウジアラビア</t>
  </si>
  <si>
    <t>文句</t>
  </si>
  <si>
    <t>らし</t>
  </si>
  <si>
    <t>腫瘍</t>
  </si>
  <si>
    <t>我が</t>
  </si>
  <si>
    <t>喜び</t>
  </si>
  <si>
    <t>なべ</t>
  </si>
  <si>
    <t>哲郎</t>
  </si>
  <si>
    <t>努め</t>
  </si>
  <si>
    <t>訃報</t>
  </si>
  <si>
    <t>先住民</t>
  </si>
  <si>
    <t>歌い</t>
  </si>
  <si>
    <t>追認</t>
  </si>
  <si>
    <t>講習</t>
  </si>
  <si>
    <t>伸ばし</t>
  </si>
  <si>
    <t>熱海</t>
  </si>
  <si>
    <t>売買</t>
  </si>
  <si>
    <t>当社</t>
  </si>
  <si>
    <t>カ月</t>
  </si>
  <si>
    <t>不安定</t>
  </si>
  <si>
    <t>中型</t>
  </si>
  <si>
    <t>可決</t>
  </si>
  <si>
    <t>サンシャイン</t>
  </si>
  <si>
    <t>カート</t>
  </si>
  <si>
    <t>仮定</t>
  </si>
  <si>
    <t>興信録</t>
  </si>
  <si>
    <t>適合</t>
  </si>
  <si>
    <t>なあ</t>
  </si>
  <si>
    <t>タイムズ</t>
  </si>
  <si>
    <t>支える</t>
  </si>
  <si>
    <t>明子</t>
  </si>
  <si>
    <t>生え</t>
  </si>
  <si>
    <t>スピン</t>
  </si>
  <si>
    <t>再婚</t>
  </si>
  <si>
    <t>アリゾナ</t>
  </si>
  <si>
    <t>石巻</t>
  </si>
  <si>
    <t>チョコレート</t>
  </si>
  <si>
    <t>真夏</t>
  </si>
  <si>
    <t>間接</t>
  </si>
  <si>
    <t>俊一</t>
  </si>
  <si>
    <t>トミー</t>
  </si>
  <si>
    <t>伊佐</t>
  </si>
  <si>
    <t>育ち</t>
  </si>
  <si>
    <t>後退</t>
  </si>
  <si>
    <t>沙織</t>
  </si>
  <si>
    <t>控訴</t>
  </si>
  <si>
    <t>滝沢</t>
  </si>
  <si>
    <t>北海道旅客鉄道</t>
  </si>
  <si>
    <t>立てる</t>
  </si>
  <si>
    <t>カ国</t>
  </si>
  <si>
    <t>センチ</t>
  </si>
  <si>
    <t>原稿</t>
  </si>
  <si>
    <t>合金</t>
  </si>
  <si>
    <t>微</t>
  </si>
  <si>
    <t>モントリオール</t>
  </si>
  <si>
    <t>許し</t>
  </si>
  <si>
    <t>設ける</t>
  </si>
  <si>
    <t>くださる</t>
  </si>
  <si>
    <t>サー</t>
  </si>
  <si>
    <t>池上</t>
  </si>
  <si>
    <t>隠居</t>
  </si>
  <si>
    <t>寄与</t>
  </si>
  <si>
    <t>故に</t>
  </si>
  <si>
    <t>長田</t>
  </si>
  <si>
    <t>歩き</t>
  </si>
  <si>
    <t>スバル</t>
  </si>
  <si>
    <t>亜美</t>
  </si>
  <si>
    <t>マキシ</t>
  </si>
  <si>
    <t>嬢</t>
  </si>
  <si>
    <t>多発</t>
  </si>
  <si>
    <t>家名</t>
  </si>
  <si>
    <t>由美</t>
  </si>
  <si>
    <t>みき</t>
  </si>
  <si>
    <t>反撃</t>
  </si>
  <si>
    <t>堀川</t>
  </si>
  <si>
    <t>達人</t>
  </si>
  <si>
    <t>補完</t>
  </si>
  <si>
    <t>車輪</t>
  </si>
  <si>
    <t>アプリリア</t>
  </si>
  <si>
    <t>室蘭</t>
  </si>
  <si>
    <t>予言</t>
  </si>
  <si>
    <t>桃太郎</t>
  </si>
  <si>
    <t>キット</t>
  </si>
  <si>
    <t>下ろし</t>
  </si>
  <si>
    <t>北原</t>
  </si>
  <si>
    <t>マレー</t>
  </si>
  <si>
    <t>シベリア</t>
  </si>
  <si>
    <t>先進</t>
  </si>
  <si>
    <t>純子</t>
  </si>
  <si>
    <t>乏しい</t>
  </si>
  <si>
    <t>かかり</t>
  </si>
  <si>
    <t>小児</t>
  </si>
  <si>
    <t>測量</t>
  </si>
  <si>
    <t>ヘル</t>
  </si>
  <si>
    <t>祈</t>
  </si>
  <si>
    <t>抜擢</t>
  </si>
  <si>
    <t>生前</t>
  </si>
  <si>
    <t>入江</t>
  </si>
  <si>
    <t>ストレス</t>
  </si>
  <si>
    <t>最高裁</t>
  </si>
  <si>
    <t>アゼルバイジャン</t>
  </si>
  <si>
    <t>筒井</t>
  </si>
  <si>
    <t>脅迫</t>
  </si>
  <si>
    <t>おれ</t>
  </si>
  <si>
    <t>親戚</t>
  </si>
  <si>
    <t>除籍</t>
  </si>
  <si>
    <t>元和</t>
  </si>
  <si>
    <t>ピエール</t>
  </si>
  <si>
    <t>ドラマー</t>
  </si>
  <si>
    <t>書き込む</t>
  </si>
  <si>
    <t>哺乳類</t>
  </si>
  <si>
    <t>双葉社</t>
  </si>
  <si>
    <t>秩序</t>
  </si>
  <si>
    <t>換算</t>
  </si>
  <si>
    <t>訓</t>
  </si>
  <si>
    <t>国体</t>
  </si>
  <si>
    <t>役所</t>
  </si>
  <si>
    <t>さら</t>
  </si>
  <si>
    <t>タキ</t>
  </si>
  <si>
    <t>ラマ</t>
  </si>
  <si>
    <t>日外アソシエーツ</t>
  </si>
  <si>
    <t>女子大</t>
  </si>
  <si>
    <t>滝川</t>
  </si>
  <si>
    <t>市販</t>
  </si>
  <si>
    <t>あて</t>
  </si>
  <si>
    <t>電流</t>
  </si>
  <si>
    <t>異名</t>
  </si>
  <si>
    <t>恵比寿</t>
  </si>
  <si>
    <t>ベッド</t>
  </si>
  <si>
    <t>鎮守</t>
  </si>
  <si>
    <t>安心</t>
  </si>
  <si>
    <t>岩国</t>
  </si>
  <si>
    <t>江口</t>
  </si>
  <si>
    <t>タブ</t>
  </si>
  <si>
    <t>筑波</t>
  </si>
  <si>
    <t>新川</t>
  </si>
  <si>
    <t>工夫</t>
  </si>
  <si>
    <t>まとも</t>
  </si>
  <si>
    <t>進展</t>
  </si>
  <si>
    <t>イレブン</t>
  </si>
  <si>
    <t>コーポレーション</t>
  </si>
  <si>
    <t>地蔵</t>
  </si>
  <si>
    <t>首席</t>
  </si>
  <si>
    <t>住友</t>
  </si>
  <si>
    <t>いたずら</t>
  </si>
  <si>
    <t>斬り</t>
  </si>
  <si>
    <t>都内</t>
  </si>
  <si>
    <t>直子</t>
  </si>
  <si>
    <t>理恵</t>
  </si>
  <si>
    <t>大平</t>
  </si>
  <si>
    <t>メタ</t>
  </si>
  <si>
    <t>少尉</t>
  </si>
  <si>
    <t>内陸</t>
  </si>
  <si>
    <t>中毒</t>
  </si>
  <si>
    <t>階層</t>
  </si>
  <si>
    <t>校区</t>
  </si>
  <si>
    <t>開示</t>
  </si>
  <si>
    <t>一斉</t>
  </si>
  <si>
    <t>フェザー</t>
  </si>
  <si>
    <t>演歌</t>
  </si>
  <si>
    <t>函数</t>
  </si>
  <si>
    <t>寄</t>
  </si>
  <si>
    <t>新城</t>
  </si>
  <si>
    <t>強引</t>
  </si>
  <si>
    <t>ベンチ</t>
  </si>
  <si>
    <t>ユニフォーム</t>
  </si>
  <si>
    <t>偉大</t>
  </si>
  <si>
    <t>新宮</t>
  </si>
  <si>
    <t>交友</t>
  </si>
  <si>
    <t>金銭</t>
  </si>
  <si>
    <t>レンジ</t>
  </si>
  <si>
    <t>姓名</t>
  </si>
  <si>
    <t>八幡宮</t>
  </si>
  <si>
    <t>フー</t>
  </si>
  <si>
    <t>発車</t>
  </si>
  <si>
    <t>簡潔</t>
  </si>
  <si>
    <t>社会民主党</t>
  </si>
  <si>
    <t>廟</t>
  </si>
  <si>
    <t>宛</t>
  </si>
  <si>
    <t>倒産</t>
  </si>
  <si>
    <t>野中</t>
  </si>
  <si>
    <t>高める</t>
  </si>
  <si>
    <t>つば</t>
  </si>
  <si>
    <t>はつ</t>
  </si>
  <si>
    <t>愛子</t>
  </si>
  <si>
    <t>硫黄</t>
  </si>
  <si>
    <t>九州大学</t>
  </si>
  <si>
    <t>尹</t>
  </si>
  <si>
    <t>オペレーティングシステム</t>
  </si>
  <si>
    <t>瓦</t>
  </si>
  <si>
    <t>宇部</t>
  </si>
  <si>
    <t>振</t>
  </si>
  <si>
    <t>演算</t>
  </si>
  <si>
    <t>高槻</t>
  </si>
  <si>
    <t>見学</t>
  </si>
  <si>
    <t>志願</t>
  </si>
  <si>
    <t>鳥羽</t>
  </si>
  <si>
    <t>揺れ</t>
  </si>
  <si>
    <t>倭</t>
  </si>
  <si>
    <t>シールド</t>
  </si>
  <si>
    <t>国歌</t>
  </si>
  <si>
    <t>晴れ</t>
  </si>
  <si>
    <t>ジミー</t>
  </si>
  <si>
    <t>年数</t>
  </si>
  <si>
    <t>湖南</t>
  </si>
  <si>
    <t>標</t>
  </si>
  <si>
    <t>青梅</t>
  </si>
  <si>
    <t>長島</t>
  </si>
  <si>
    <t>使者</t>
  </si>
  <si>
    <t>支給</t>
  </si>
  <si>
    <t>補償</t>
  </si>
  <si>
    <t>ひかる</t>
  </si>
  <si>
    <t>水原</t>
  </si>
  <si>
    <t>文政</t>
  </si>
  <si>
    <t>欠ける</t>
  </si>
  <si>
    <t>財務省</t>
  </si>
  <si>
    <t>軽井沢</t>
  </si>
  <si>
    <t>レシピ</t>
  </si>
  <si>
    <t>シンプル</t>
  </si>
  <si>
    <t>桑名</t>
  </si>
  <si>
    <t>勝者</t>
  </si>
  <si>
    <t>完璧</t>
  </si>
  <si>
    <t>指標</t>
  </si>
  <si>
    <t>軽減</t>
  </si>
  <si>
    <t>かす</t>
  </si>
  <si>
    <t>書道</t>
  </si>
  <si>
    <t>正明</t>
  </si>
  <si>
    <t>体内</t>
  </si>
  <si>
    <t>赤穂</t>
  </si>
  <si>
    <t>取り組ん</t>
  </si>
  <si>
    <t>逃走</t>
  </si>
  <si>
    <t>同窓会</t>
  </si>
  <si>
    <t>ネス</t>
  </si>
  <si>
    <t>飛び</t>
  </si>
  <si>
    <t>ケリー</t>
  </si>
  <si>
    <t>城山</t>
  </si>
  <si>
    <t>覆わ</t>
  </si>
  <si>
    <t>王様</t>
  </si>
  <si>
    <t>船体</t>
  </si>
  <si>
    <t>ドナルド</t>
  </si>
  <si>
    <t>川西</t>
  </si>
  <si>
    <t>土壌</t>
  </si>
  <si>
    <t>伊那</t>
  </si>
  <si>
    <t>面し</t>
  </si>
  <si>
    <t>里見</t>
  </si>
  <si>
    <t>よかっ</t>
  </si>
  <si>
    <t>増設</t>
  </si>
  <si>
    <t>閉じ</t>
  </si>
  <si>
    <t>農場</t>
  </si>
  <si>
    <t>暮らす</t>
  </si>
  <si>
    <t>癖</t>
  </si>
  <si>
    <t>語句</t>
  </si>
  <si>
    <t>麓</t>
  </si>
  <si>
    <t>ミシシッピ</t>
  </si>
  <si>
    <t>ヨーク</t>
  </si>
  <si>
    <t>付随</t>
  </si>
  <si>
    <t>チェロ</t>
  </si>
  <si>
    <t>いらっしゃい</t>
  </si>
  <si>
    <t>最長</t>
  </si>
  <si>
    <t>リック</t>
  </si>
  <si>
    <t>苦労</t>
  </si>
  <si>
    <t>公職</t>
  </si>
  <si>
    <t>褐色</t>
  </si>
  <si>
    <t>繋がっ</t>
  </si>
  <si>
    <t>土器</t>
  </si>
  <si>
    <t>リサーチ</t>
  </si>
  <si>
    <t>ナイ</t>
  </si>
  <si>
    <t>ソニック</t>
  </si>
  <si>
    <t>辞</t>
  </si>
  <si>
    <t>老朽</t>
  </si>
  <si>
    <t>集約</t>
  </si>
  <si>
    <t>鉄道ピクトリアル</t>
  </si>
  <si>
    <t>パラメータ</t>
  </si>
  <si>
    <t>殺す</t>
  </si>
  <si>
    <t>賃金</t>
  </si>
  <si>
    <t>器具</t>
  </si>
  <si>
    <t>セミナー</t>
  </si>
  <si>
    <t>借金</t>
  </si>
  <si>
    <t>トレーナー</t>
  </si>
  <si>
    <t>処女</t>
  </si>
  <si>
    <t>館長</t>
  </si>
  <si>
    <t>値する</t>
  </si>
  <si>
    <t>古田</t>
  </si>
  <si>
    <t>新党</t>
  </si>
  <si>
    <t>ケア</t>
  </si>
  <si>
    <t>西ドイツ</t>
  </si>
  <si>
    <t>中国共産党</t>
  </si>
  <si>
    <t>斜</t>
  </si>
  <si>
    <t>博文</t>
  </si>
  <si>
    <t>債権</t>
  </si>
  <si>
    <t>右足</t>
  </si>
  <si>
    <t>辺境</t>
  </si>
  <si>
    <t>フィルター</t>
  </si>
  <si>
    <t>一門</t>
  </si>
  <si>
    <t>バブル</t>
  </si>
  <si>
    <t>ジャマイカ</t>
  </si>
  <si>
    <t>ネオ</t>
  </si>
  <si>
    <t>ミリオン</t>
  </si>
  <si>
    <t>アルバニア</t>
  </si>
  <si>
    <t>国政</t>
  </si>
  <si>
    <t>本庄</t>
  </si>
  <si>
    <t>直ちに</t>
  </si>
  <si>
    <t>宮内</t>
  </si>
  <si>
    <t>扇</t>
  </si>
  <si>
    <t>アピール</t>
  </si>
  <si>
    <t>あげる</t>
  </si>
  <si>
    <t>愛情</t>
  </si>
  <si>
    <t>合致</t>
  </si>
  <si>
    <t>ホークス</t>
  </si>
  <si>
    <t>年別</t>
  </si>
  <si>
    <t>デルタ</t>
  </si>
  <si>
    <t>魔力</t>
  </si>
  <si>
    <t>有名人</t>
  </si>
  <si>
    <t>明白</t>
  </si>
  <si>
    <t>近畿日本鉄道</t>
  </si>
  <si>
    <t>中央公論</t>
  </si>
  <si>
    <t>生田</t>
  </si>
  <si>
    <t>戻さ</t>
  </si>
  <si>
    <t>追う</t>
  </si>
  <si>
    <t>比べる</t>
  </si>
  <si>
    <t>有罪</t>
  </si>
  <si>
    <t>国分寺</t>
  </si>
  <si>
    <t>泥</t>
  </si>
  <si>
    <t>キネマ旬報</t>
  </si>
  <si>
    <t>じゅう</t>
  </si>
  <si>
    <t>ミル</t>
  </si>
  <si>
    <t>県警</t>
  </si>
  <si>
    <t>受託</t>
  </si>
  <si>
    <t>序</t>
  </si>
  <si>
    <t>ダイジェスト</t>
  </si>
  <si>
    <t>粉</t>
  </si>
  <si>
    <t>総括</t>
  </si>
  <si>
    <t>ホット</t>
  </si>
  <si>
    <t>事変</t>
  </si>
  <si>
    <t>陣営</t>
  </si>
  <si>
    <t>寅</t>
  </si>
  <si>
    <t>時々</t>
  </si>
  <si>
    <t>メルボルン</t>
  </si>
  <si>
    <t>胴体</t>
  </si>
  <si>
    <t>マイナス</t>
  </si>
  <si>
    <t>マクドナルド</t>
  </si>
  <si>
    <t>早朝</t>
  </si>
  <si>
    <t>壱</t>
  </si>
  <si>
    <t>カイ</t>
  </si>
  <si>
    <t>まさに</t>
  </si>
  <si>
    <t>ふしぎ</t>
  </si>
  <si>
    <t>商事</t>
  </si>
  <si>
    <t>賭け</t>
  </si>
  <si>
    <t>なるべく</t>
  </si>
  <si>
    <t>まるで</t>
  </si>
  <si>
    <t>哲哉</t>
  </si>
  <si>
    <t>難しく</t>
  </si>
  <si>
    <t>吉原</t>
  </si>
  <si>
    <t>書士</t>
  </si>
  <si>
    <t>緒方</t>
  </si>
  <si>
    <t>乗組</t>
  </si>
  <si>
    <t>大夫</t>
  </si>
  <si>
    <t>撃沈</t>
  </si>
  <si>
    <t>新生</t>
  </si>
  <si>
    <t>目立つ</t>
  </si>
  <si>
    <t>明かさ</t>
  </si>
  <si>
    <t>悪意</t>
  </si>
  <si>
    <t>摂取</t>
  </si>
  <si>
    <t>チン</t>
  </si>
  <si>
    <t>道徳</t>
  </si>
  <si>
    <t>美咲</t>
  </si>
  <si>
    <t>最低限</t>
  </si>
  <si>
    <t>ペース</t>
  </si>
  <si>
    <t>アキ</t>
  </si>
  <si>
    <t>みよ</t>
  </si>
  <si>
    <t>広大</t>
  </si>
  <si>
    <t>マクラーレン</t>
  </si>
  <si>
    <t>停</t>
  </si>
  <si>
    <t>移設</t>
  </si>
  <si>
    <t>不祥事</t>
  </si>
  <si>
    <t>民放</t>
  </si>
  <si>
    <t>麻薬</t>
  </si>
  <si>
    <t>向い</t>
  </si>
  <si>
    <t>会派</t>
  </si>
  <si>
    <t>渡邉</t>
  </si>
  <si>
    <t>コスモス</t>
  </si>
  <si>
    <t>甘い</t>
  </si>
  <si>
    <t>面白い</t>
  </si>
  <si>
    <t>遡</t>
  </si>
  <si>
    <t>ライオンズ</t>
  </si>
  <si>
    <t>杉田</t>
  </si>
  <si>
    <t>清張</t>
  </si>
  <si>
    <t>んで</t>
  </si>
  <si>
    <t>あに</t>
  </si>
  <si>
    <t>最上</t>
  </si>
  <si>
    <t>セルフ</t>
  </si>
  <si>
    <t>日本経済新聞社</t>
  </si>
  <si>
    <t>イエロー</t>
  </si>
  <si>
    <t>ダート</t>
  </si>
  <si>
    <t>領地</t>
  </si>
  <si>
    <t>ドレス</t>
  </si>
  <si>
    <t>区役所</t>
  </si>
  <si>
    <t>用水</t>
  </si>
  <si>
    <t>英樹</t>
  </si>
  <si>
    <t>娯楽</t>
  </si>
  <si>
    <t>がる</t>
  </si>
  <si>
    <t>生み出し</t>
  </si>
  <si>
    <t>哲夫</t>
  </si>
  <si>
    <t>柏原</t>
  </si>
  <si>
    <t>転落</t>
  </si>
  <si>
    <t>教官</t>
  </si>
  <si>
    <t>島原</t>
  </si>
  <si>
    <t>掛</t>
  </si>
  <si>
    <t>刺</t>
  </si>
  <si>
    <t>停車駅</t>
  </si>
  <si>
    <t>勢い</t>
  </si>
  <si>
    <t>リアルタイム</t>
  </si>
  <si>
    <t>エージェント</t>
  </si>
  <si>
    <t>密</t>
  </si>
  <si>
    <t>バッテリー</t>
  </si>
  <si>
    <t>のぶ</t>
  </si>
  <si>
    <t>願っ</t>
  </si>
  <si>
    <t>頂ける</t>
  </si>
  <si>
    <t>デバイス</t>
  </si>
  <si>
    <t>鵬</t>
  </si>
  <si>
    <t>町制</t>
  </si>
  <si>
    <t>だし</t>
  </si>
  <si>
    <t>親交</t>
  </si>
  <si>
    <t>シャトル</t>
  </si>
  <si>
    <t>霊場</t>
  </si>
  <si>
    <t>興業</t>
  </si>
  <si>
    <t>電磁</t>
  </si>
  <si>
    <t>ひろみ</t>
  </si>
  <si>
    <t>解明</t>
  </si>
  <si>
    <t>種子</t>
  </si>
  <si>
    <t>補充</t>
  </si>
  <si>
    <t>山号</t>
  </si>
  <si>
    <t>未明</t>
  </si>
  <si>
    <t>亀田</t>
  </si>
  <si>
    <t>犯行</t>
  </si>
  <si>
    <t>行か</t>
  </si>
  <si>
    <t>とうき</t>
  </si>
  <si>
    <t>随筆</t>
  </si>
  <si>
    <t>担任</t>
  </si>
  <si>
    <t>社内</t>
  </si>
  <si>
    <t>植田</t>
  </si>
  <si>
    <t>マーシャル</t>
  </si>
  <si>
    <t>江原</t>
  </si>
  <si>
    <t>直接的</t>
  </si>
  <si>
    <t>架</t>
  </si>
  <si>
    <t>ちの</t>
  </si>
  <si>
    <t>うみ</t>
  </si>
  <si>
    <t>センサー</t>
  </si>
  <si>
    <t>ケルン</t>
  </si>
  <si>
    <t>全文</t>
  </si>
  <si>
    <t>ブッシュ</t>
  </si>
  <si>
    <t>サヨナラ</t>
  </si>
  <si>
    <t>長州</t>
  </si>
  <si>
    <t>匠</t>
  </si>
  <si>
    <t>大泉</t>
  </si>
  <si>
    <t>特色</t>
  </si>
  <si>
    <t>飾り</t>
  </si>
  <si>
    <t>青色</t>
  </si>
  <si>
    <t>杖</t>
  </si>
  <si>
    <t>後世</t>
  </si>
  <si>
    <t>アムステルダム</t>
  </si>
  <si>
    <t>ワルシャワ</t>
  </si>
  <si>
    <t>ランナー</t>
  </si>
  <si>
    <t>追わ</t>
  </si>
  <si>
    <t>シェイクスピア</t>
  </si>
  <si>
    <t>留まっ</t>
  </si>
  <si>
    <t>彼方</t>
  </si>
  <si>
    <t>おる</t>
  </si>
  <si>
    <t>ひよ</t>
  </si>
  <si>
    <t>帰る</t>
  </si>
  <si>
    <t>シチリア</t>
  </si>
  <si>
    <t>灘</t>
  </si>
  <si>
    <t>嫌</t>
  </si>
  <si>
    <t>故意</t>
  </si>
  <si>
    <t>加わる</t>
  </si>
  <si>
    <t>キャロル</t>
  </si>
  <si>
    <t>奪っ</t>
  </si>
  <si>
    <t>高瀬</t>
  </si>
  <si>
    <t>ハンドル</t>
  </si>
  <si>
    <t>細</t>
  </si>
  <si>
    <t>カーブ</t>
  </si>
  <si>
    <t>いかなる</t>
  </si>
  <si>
    <t>養護</t>
  </si>
  <si>
    <t>除</t>
  </si>
  <si>
    <t>退学</t>
  </si>
  <si>
    <t>理科</t>
  </si>
  <si>
    <t>レオン</t>
  </si>
  <si>
    <t>醸造</t>
  </si>
  <si>
    <t>新庄</t>
  </si>
  <si>
    <t>環境省</t>
  </si>
  <si>
    <t>ナトリウム</t>
  </si>
  <si>
    <t>セールス</t>
  </si>
  <si>
    <t>復</t>
  </si>
  <si>
    <t>虞</t>
  </si>
  <si>
    <t>遠い</t>
  </si>
  <si>
    <t>コナミ</t>
  </si>
  <si>
    <t>神楽</t>
  </si>
  <si>
    <t>讃岐</t>
  </si>
  <si>
    <t>偉</t>
  </si>
  <si>
    <t>一夫</t>
  </si>
  <si>
    <t>メモリー</t>
  </si>
  <si>
    <t>翠</t>
  </si>
  <si>
    <t>赤字</t>
  </si>
  <si>
    <t>ライフル</t>
  </si>
  <si>
    <t>見かけ</t>
  </si>
  <si>
    <t>見つける</t>
  </si>
  <si>
    <t>譲</t>
  </si>
  <si>
    <t>こし</t>
  </si>
  <si>
    <t>亜紀</t>
  </si>
  <si>
    <t>放課後</t>
  </si>
  <si>
    <t>問う</t>
  </si>
  <si>
    <t>陶</t>
  </si>
  <si>
    <t>藤村</t>
  </si>
  <si>
    <t>多大</t>
  </si>
  <si>
    <t>隅</t>
  </si>
  <si>
    <t>欠点</t>
  </si>
  <si>
    <t>知り合い</t>
  </si>
  <si>
    <t>招集</t>
  </si>
  <si>
    <t>ミネソタ</t>
  </si>
  <si>
    <t>網羅</t>
  </si>
  <si>
    <t>過ぎる</t>
  </si>
  <si>
    <t>青島</t>
  </si>
  <si>
    <t>貢</t>
  </si>
  <si>
    <t>調布</t>
  </si>
  <si>
    <t>撮り</t>
  </si>
  <si>
    <t>水木</t>
  </si>
  <si>
    <t>論じ</t>
  </si>
  <si>
    <t>受け取っ</t>
  </si>
  <si>
    <t>見つかり</t>
  </si>
  <si>
    <t>灰色</t>
  </si>
  <si>
    <t>アルゴリズム</t>
  </si>
  <si>
    <t>本国</t>
  </si>
  <si>
    <t>次期</t>
  </si>
  <si>
    <t>帰り</t>
  </si>
  <si>
    <t>寄贈</t>
  </si>
  <si>
    <t>テナント</t>
  </si>
  <si>
    <t>契機</t>
  </si>
  <si>
    <t>察</t>
  </si>
  <si>
    <t>カクテル</t>
  </si>
  <si>
    <t>紙幣</t>
  </si>
  <si>
    <t>双葉</t>
  </si>
  <si>
    <t>円盤</t>
  </si>
  <si>
    <t>まこと</t>
  </si>
  <si>
    <t>複線</t>
  </si>
  <si>
    <t>暇人</t>
  </si>
  <si>
    <t>情報処理</t>
  </si>
  <si>
    <t>遥か</t>
  </si>
  <si>
    <t>門司</t>
  </si>
  <si>
    <t>水田</t>
  </si>
  <si>
    <t>グルジア</t>
  </si>
  <si>
    <t>全高</t>
  </si>
  <si>
    <t>吉井</t>
  </si>
  <si>
    <t>クリスチャン</t>
  </si>
  <si>
    <t>堀田</t>
  </si>
  <si>
    <t>出張</t>
  </si>
  <si>
    <t>愛好</t>
  </si>
  <si>
    <t>司祭</t>
  </si>
  <si>
    <t>船長</t>
  </si>
  <si>
    <t>バンタム</t>
  </si>
  <si>
    <t>三河</t>
  </si>
  <si>
    <t>亀井</t>
  </si>
  <si>
    <t>光線</t>
  </si>
  <si>
    <t>マスコット</t>
  </si>
  <si>
    <t>法制</t>
  </si>
  <si>
    <t>スケール</t>
  </si>
  <si>
    <t>有明</t>
  </si>
  <si>
    <t>調節</t>
  </si>
  <si>
    <t>小平</t>
  </si>
  <si>
    <t>苫小牧</t>
  </si>
  <si>
    <t>たまたま</t>
  </si>
  <si>
    <t>ホビー</t>
  </si>
  <si>
    <t>ゆず</t>
  </si>
  <si>
    <t>リンゴ</t>
  </si>
  <si>
    <t>進路</t>
  </si>
  <si>
    <t>集結</t>
  </si>
  <si>
    <t>鳴</t>
  </si>
  <si>
    <t>お話</t>
  </si>
  <si>
    <t>勘</t>
  </si>
  <si>
    <t>磯</t>
  </si>
  <si>
    <t>通商</t>
  </si>
  <si>
    <t>豪雨</t>
  </si>
  <si>
    <t>びく</t>
  </si>
  <si>
    <t>ウェア</t>
  </si>
  <si>
    <t>難易</t>
  </si>
  <si>
    <t>怠惰</t>
  </si>
  <si>
    <t>右手</t>
  </si>
  <si>
    <t>部会</t>
  </si>
  <si>
    <t>ロビンソン</t>
  </si>
  <si>
    <t>ナイジェリア</t>
  </si>
  <si>
    <t>オンタリオ</t>
  </si>
  <si>
    <t>代役</t>
  </si>
  <si>
    <t>中尾</t>
  </si>
  <si>
    <t>ソード</t>
  </si>
  <si>
    <t>大連</t>
  </si>
  <si>
    <t>間もなく</t>
  </si>
  <si>
    <t>教える</t>
  </si>
  <si>
    <t>をめぐって</t>
  </si>
  <si>
    <t>シアトル</t>
  </si>
  <si>
    <t>ラジ</t>
  </si>
  <si>
    <t>同局</t>
  </si>
  <si>
    <t>名古屋大学</t>
  </si>
  <si>
    <t>幼馴染</t>
  </si>
  <si>
    <t>セイ</t>
  </si>
  <si>
    <t>カウンター</t>
  </si>
  <si>
    <t>持株</t>
  </si>
  <si>
    <t>えと</t>
  </si>
  <si>
    <t>教科</t>
  </si>
  <si>
    <t>奪還</t>
  </si>
  <si>
    <t>ときめき</t>
  </si>
  <si>
    <t>アレン</t>
  </si>
  <si>
    <t>浄</t>
  </si>
  <si>
    <t>ブロードウェイ</t>
  </si>
  <si>
    <t>退官</t>
  </si>
  <si>
    <t>仮称</t>
  </si>
  <si>
    <t>踏切</t>
  </si>
  <si>
    <t>クーパー</t>
  </si>
  <si>
    <t>射殺</t>
  </si>
  <si>
    <t>松阪</t>
  </si>
  <si>
    <t>給</t>
  </si>
  <si>
    <t>兎</t>
  </si>
  <si>
    <t>巡っ</t>
  </si>
  <si>
    <t>づけ</t>
  </si>
  <si>
    <t>だれ</t>
  </si>
  <si>
    <t>ジェフ</t>
  </si>
  <si>
    <t>園田</t>
  </si>
  <si>
    <t>水源</t>
  </si>
  <si>
    <t>理学部</t>
  </si>
  <si>
    <t>繰り広げ</t>
  </si>
  <si>
    <t>誠一</t>
  </si>
  <si>
    <t>整形</t>
  </si>
  <si>
    <t>海防</t>
  </si>
  <si>
    <t>捕</t>
  </si>
  <si>
    <t>ルクセンブルク</t>
  </si>
  <si>
    <t>幽</t>
  </si>
  <si>
    <t>渡邊</t>
  </si>
  <si>
    <t>千尋</t>
  </si>
  <si>
    <t>水着</t>
  </si>
  <si>
    <t>ヤクザ</t>
  </si>
  <si>
    <t>プラスチック</t>
  </si>
  <si>
    <t>傍ら</t>
  </si>
  <si>
    <t>ボケ</t>
  </si>
  <si>
    <t>屋上</t>
  </si>
  <si>
    <t>添え</t>
  </si>
  <si>
    <t>増やし</t>
  </si>
  <si>
    <t>常磐</t>
  </si>
  <si>
    <t>民謡</t>
  </si>
  <si>
    <t>編さん</t>
  </si>
  <si>
    <t>督</t>
  </si>
  <si>
    <t>造ら</t>
  </si>
  <si>
    <t>内海</t>
  </si>
  <si>
    <t>宮下</t>
  </si>
  <si>
    <t>さとう</t>
  </si>
  <si>
    <t>りく</t>
  </si>
  <si>
    <t>凱旋</t>
  </si>
  <si>
    <t>服装</t>
  </si>
  <si>
    <t>アルジェリア</t>
  </si>
  <si>
    <t>量的</t>
  </si>
  <si>
    <t>戴冠</t>
  </si>
  <si>
    <t>誓い</t>
  </si>
  <si>
    <t>起きる</t>
  </si>
  <si>
    <t>創始</t>
  </si>
  <si>
    <t>森川</t>
  </si>
  <si>
    <t>在来</t>
  </si>
  <si>
    <t>奄美</t>
  </si>
  <si>
    <t>会っ</t>
  </si>
  <si>
    <t>クローバー</t>
  </si>
  <si>
    <t>ヘリ</t>
  </si>
  <si>
    <t>傑</t>
  </si>
  <si>
    <t>消さ</t>
  </si>
  <si>
    <t>達郎</t>
  </si>
  <si>
    <t>和平</t>
  </si>
  <si>
    <t>天狗</t>
  </si>
  <si>
    <t>キエフ</t>
  </si>
  <si>
    <t>周回</t>
  </si>
  <si>
    <t>フルート</t>
  </si>
  <si>
    <t>模倣</t>
  </si>
  <si>
    <t>真一</t>
  </si>
  <si>
    <t>榊原</t>
  </si>
  <si>
    <t>最速</t>
  </si>
  <si>
    <t>モーツァルト</t>
  </si>
  <si>
    <t>おっしゃっ</t>
  </si>
  <si>
    <t>多目的</t>
  </si>
  <si>
    <t>年末</t>
  </si>
  <si>
    <t>天平</t>
  </si>
  <si>
    <t>プロフェッショナル</t>
  </si>
  <si>
    <t>晩</t>
  </si>
  <si>
    <t>限っ</t>
  </si>
  <si>
    <t>決まる</t>
  </si>
  <si>
    <t>ウルフ</t>
  </si>
  <si>
    <t>物流</t>
  </si>
  <si>
    <t>蒙</t>
  </si>
  <si>
    <t>大国</t>
  </si>
  <si>
    <t>占い</t>
  </si>
  <si>
    <t>主婦</t>
  </si>
  <si>
    <t>風間</t>
  </si>
  <si>
    <t>産地</t>
  </si>
  <si>
    <t>エリート</t>
  </si>
  <si>
    <t>太一</t>
  </si>
  <si>
    <t>魔物</t>
  </si>
  <si>
    <t>明日香</t>
  </si>
  <si>
    <t>柏木</t>
  </si>
  <si>
    <t>弁当</t>
  </si>
  <si>
    <t>係数</t>
  </si>
  <si>
    <t>党員</t>
  </si>
  <si>
    <t>渉</t>
  </si>
  <si>
    <t>静か</t>
  </si>
  <si>
    <t>無意味</t>
  </si>
  <si>
    <t>ウズベキスタン</t>
  </si>
  <si>
    <t>ぶる</t>
  </si>
  <si>
    <t>写本</t>
  </si>
  <si>
    <t>◎</t>
  </si>
  <si>
    <t>主として</t>
  </si>
  <si>
    <t>レバノン</t>
  </si>
  <si>
    <t>ラインナップ</t>
  </si>
  <si>
    <t>移さ</t>
  </si>
  <si>
    <t>呼び出し</t>
  </si>
  <si>
    <t>開戦</t>
  </si>
  <si>
    <t>開山</t>
  </si>
  <si>
    <t>オレ</t>
  </si>
  <si>
    <t>語尾</t>
  </si>
  <si>
    <t>九州旅客鉄道</t>
  </si>
  <si>
    <t>赴任</t>
  </si>
  <si>
    <t>正樹</t>
  </si>
  <si>
    <t>安部</t>
  </si>
  <si>
    <t>ハドソン</t>
  </si>
  <si>
    <t>抱く</t>
  </si>
  <si>
    <t>組み込ま</t>
  </si>
  <si>
    <t>写</t>
  </si>
  <si>
    <t>まどか</t>
  </si>
  <si>
    <t>前川</t>
  </si>
  <si>
    <t>こだわり</t>
  </si>
  <si>
    <t>原宿</t>
  </si>
  <si>
    <t>小中学校</t>
  </si>
  <si>
    <t>自伝</t>
  </si>
  <si>
    <t>ヘッドコーチ</t>
  </si>
  <si>
    <t>異例</t>
  </si>
  <si>
    <t>最年少</t>
  </si>
  <si>
    <t>公布</t>
  </si>
  <si>
    <t>活かし</t>
  </si>
  <si>
    <t>ブダペスト</t>
  </si>
  <si>
    <t>オセアニア</t>
  </si>
  <si>
    <t>キーワード</t>
  </si>
  <si>
    <t>ストア</t>
  </si>
  <si>
    <t>集まり</t>
  </si>
  <si>
    <t>時差</t>
  </si>
  <si>
    <t>村井</t>
  </si>
  <si>
    <t>良好</t>
  </si>
  <si>
    <t>今週</t>
  </si>
  <si>
    <t>ショウ</t>
  </si>
  <si>
    <t>先祖</t>
  </si>
  <si>
    <t>ファーム</t>
  </si>
  <si>
    <t>総統</t>
  </si>
  <si>
    <t>対称</t>
  </si>
  <si>
    <t>還元</t>
  </si>
  <si>
    <t>レスラー</t>
  </si>
  <si>
    <t>引き上げ</t>
  </si>
  <si>
    <t>秀雄</t>
  </si>
  <si>
    <t>太朗</t>
  </si>
  <si>
    <t>緊張</t>
  </si>
  <si>
    <t>人妻</t>
  </si>
  <si>
    <t>鎌田</t>
  </si>
  <si>
    <t>摩</t>
  </si>
  <si>
    <t>代々木</t>
  </si>
  <si>
    <t>サンクトペテルブルク</t>
  </si>
  <si>
    <t>回し</t>
  </si>
  <si>
    <t>Ζ</t>
  </si>
  <si>
    <t>道中</t>
  </si>
  <si>
    <t>マイアミ</t>
  </si>
  <si>
    <t>優位</t>
  </si>
  <si>
    <t>桃子</t>
  </si>
  <si>
    <t>岩本</t>
  </si>
  <si>
    <t>浦安</t>
  </si>
  <si>
    <t>如く</t>
  </si>
  <si>
    <t>モニター</t>
  </si>
  <si>
    <t>麻美</t>
  </si>
  <si>
    <t>サラリーマン</t>
  </si>
  <si>
    <t>コウ</t>
  </si>
  <si>
    <t>流さ</t>
  </si>
  <si>
    <t>柳川</t>
  </si>
  <si>
    <t>一気に</t>
  </si>
  <si>
    <t>土岐</t>
  </si>
  <si>
    <t>■</t>
  </si>
  <si>
    <t>カルロス</t>
  </si>
  <si>
    <t>マルタ</t>
  </si>
  <si>
    <t>西条</t>
  </si>
  <si>
    <t>トライアル</t>
  </si>
  <si>
    <t>上限</t>
  </si>
  <si>
    <t>柳田</t>
  </si>
  <si>
    <t>久米</t>
  </si>
  <si>
    <t>葉山</t>
  </si>
  <si>
    <t>キン肉マン</t>
  </si>
  <si>
    <t>遺族</t>
  </si>
  <si>
    <t>作風</t>
  </si>
  <si>
    <t>実体</t>
  </si>
  <si>
    <t>楕円</t>
  </si>
  <si>
    <t>幸雄</t>
  </si>
  <si>
    <t>出題</t>
  </si>
  <si>
    <t>長期間</t>
  </si>
  <si>
    <t>カザフスタン</t>
  </si>
  <si>
    <t>本家</t>
  </si>
  <si>
    <t>キッド</t>
  </si>
  <si>
    <t>取り戻し</t>
  </si>
  <si>
    <t>寿命</t>
  </si>
  <si>
    <t>柏尾</t>
  </si>
  <si>
    <t>昼間</t>
  </si>
  <si>
    <t>話者</t>
  </si>
  <si>
    <t>さらば</t>
  </si>
  <si>
    <t>華族</t>
  </si>
  <si>
    <t>マイクロソフト</t>
  </si>
  <si>
    <t>傳</t>
  </si>
  <si>
    <t>収蔵</t>
  </si>
  <si>
    <t>パトリック</t>
  </si>
  <si>
    <t>スマイル</t>
  </si>
  <si>
    <t>不自然</t>
  </si>
  <si>
    <t>江南</t>
  </si>
  <si>
    <t>小杉</t>
  </si>
  <si>
    <t>ぶつ</t>
  </si>
  <si>
    <t>低迷</t>
  </si>
  <si>
    <t>後に</t>
  </si>
  <si>
    <t>表情</t>
  </si>
  <si>
    <t>確信</t>
  </si>
  <si>
    <t>組曲</t>
  </si>
  <si>
    <t>阿南</t>
  </si>
  <si>
    <t>敦子</t>
  </si>
  <si>
    <t>若き</t>
  </si>
  <si>
    <t>フラワー</t>
  </si>
  <si>
    <t>鯨</t>
  </si>
  <si>
    <t>たった</t>
  </si>
  <si>
    <t>ジョセフ</t>
  </si>
  <si>
    <t>田舎</t>
  </si>
  <si>
    <t>漏れ</t>
  </si>
  <si>
    <t>信州</t>
  </si>
  <si>
    <t>勾配</t>
  </si>
  <si>
    <t>急遽</t>
  </si>
  <si>
    <t>笛</t>
  </si>
  <si>
    <t>重い</t>
  </si>
  <si>
    <t>製薬</t>
  </si>
  <si>
    <t>与党</t>
  </si>
  <si>
    <t>備える</t>
  </si>
  <si>
    <t>巫女</t>
  </si>
  <si>
    <t>名曲</t>
  </si>
  <si>
    <t>けれど</t>
  </si>
  <si>
    <t>アンソロジー</t>
  </si>
  <si>
    <t>立命館大学</t>
  </si>
  <si>
    <t>スーダン</t>
  </si>
  <si>
    <t>オイル</t>
  </si>
  <si>
    <t>陰陽</t>
  </si>
  <si>
    <t>フェ</t>
  </si>
  <si>
    <t>香織</t>
  </si>
  <si>
    <t>辞め</t>
  </si>
  <si>
    <t>尉</t>
  </si>
  <si>
    <t>オブジェクト</t>
  </si>
  <si>
    <t>團</t>
  </si>
  <si>
    <t>入植</t>
  </si>
  <si>
    <t>フランクフルト</t>
  </si>
  <si>
    <t>遂げ</t>
  </si>
  <si>
    <t>海人</t>
  </si>
  <si>
    <t>唐津</t>
  </si>
  <si>
    <t>宮古</t>
  </si>
  <si>
    <t>水族館</t>
  </si>
  <si>
    <t>書き込ん</t>
  </si>
  <si>
    <t>魚類</t>
  </si>
  <si>
    <t>紳士</t>
  </si>
  <si>
    <t>茨木</t>
  </si>
  <si>
    <t>条項</t>
  </si>
  <si>
    <t>誰か</t>
  </si>
  <si>
    <t>行なう</t>
  </si>
  <si>
    <t>報復</t>
  </si>
  <si>
    <t>江川</t>
  </si>
  <si>
    <t>クライマックス</t>
  </si>
  <si>
    <t>素敵</t>
  </si>
  <si>
    <t>選び方</t>
  </si>
  <si>
    <t>巡礼</t>
  </si>
  <si>
    <t>春日井</t>
  </si>
  <si>
    <t>エコ</t>
  </si>
  <si>
    <t>エアロ</t>
  </si>
  <si>
    <t>ブース</t>
  </si>
  <si>
    <t>通販</t>
  </si>
  <si>
    <t>日吉</t>
  </si>
  <si>
    <t>最下位</t>
  </si>
  <si>
    <t>クマ</t>
  </si>
  <si>
    <t>分断</t>
  </si>
  <si>
    <t>敗れる</t>
  </si>
  <si>
    <t>日本書紀</t>
  </si>
  <si>
    <t>真空</t>
  </si>
  <si>
    <t>回っ</t>
  </si>
  <si>
    <t>商船</t>
  </si>
  <si>
    <t>まさし</t>
  </si>
  <si>
    <t>だら</t>
  </si>
  <si>
    <t>宮沢</t>
  </si>
  <si>
    <t>壺</t>
  </si>
  <si>
    <t>困っ</t>
  </si>
  <si>
    <t>月頃</t>
  </si>
  <si>
    <t>とりわけ</t>
  </si>
  <si>
    <t>ガソリン</t>
  </si>
  <si>
    <t>いのち</t>
  </si>
  <si>
    <t>根岸</t>
  </si>
  <si>
    <t>良かっ</t>
  </si>
  <si>
    <t>乗用車</t>
  </si>
  <si>
    <t>山陰</t>
  </si>
  <si>
    <t>サンプル</t>
  </si>
  <si>
    <t>追求</t>
  </si>
  <si>
    <t>大成</t>
  </si>
  <si>
    <t>コロラド</t>
  </si>
  <si>
    <t>加古川</t>
  </si>
  <si>
    <t>本願寺</t>
  </si>
  <si>
    <t>ヘ</t>
  </si>
  <si>
    <t>不具合</t>
  </si>
  <si>
    <t>ニック</t>
  </si>
  <si>
    <t>壮</t>
  </si>
  <si>
    <t>クレイ</t>
  </si>
  <si>
    <t>トロント</t>
  </si>
  <si>
    <t>ほんの</t>
  </si>
  <si>
    <t>童話</t>
  </si>
  <si>
    <t>パンク</t>
  </si>
  <si>
    <t>引き起こす</t>
  </si>
  <si>
    <t>凪</t>
  </si>
  <si>
    <t>反面</t>
  </si>
  <si>
    <t>飲み</t>
  </si>
  <si>
    <t>寝台</t>
  </si>
  <si>
    <t>秋葉</t>
  </si>
  <si>
    <t>訪ね</t>
  </si>
  <si>
    <t>分量</t>
  </si>
  <si>
    <t>さだ</t>
  </si>
  <si>
    <t>楽しい</t>
  </si>
  <si>
    <t>あさ</t>
  </si>
  <si>
    <t>シャープ</t>
  </si>
  <si>
    <t>抽出</t>
  </si>
  <si>
    <t>実習</t>
  </si>
  <si>
    <t>家老</t>
  </si>
  <si>
    <t>あみ</t>
  </si>
  <si>
    <t>アッ</t>
  </si>
  <si>
    <t>アンドリュー</t>
  </si>
  <si>
    <t>有る</t>
  </si>
  <si>
    <t>変異</t>
  </si>
  <si>
    <t>防護</t>
  </si>
  <si>
    <t>熟</t>
  </si>
  <si>
    <t>助監督</t>
  </si>
  <si>
    <t>千秋</t>
  </si>
  <si>
    <t>レディース</t>
  </si>
  <si>
    <t>トラベル</t>
  </si>
  <si>
    <t>三陸</t>
  </si>
  <si>
    <t>實</t>
  </si>
  <si>
    <t>食材</t>
  </si>
  <si>
    <t>明るく</t>
  </si>
  <si>
    <t>崖</t>
  </si>
  <si>
    <t>河南</t>
  </si>
  <si>
    <t>入試</t>
  </si>
  <si>
    <t>ぼん</t>
  </si>
  <si>
    <t>電信</t>
  </si>
  <si>
    <t>建設省</t>
  </si>
  <si>
    <t>正統</t>
  </si>
  <si>
    <t>信用金庫</t>
  </si>
  <si>
    <t>全角</t>
  </si>
  <si>
    <t>サテライト</t>
  </si>
  <si>
    <t>難い</t>
  </si>
  <si>
    <t>叙</t>
  </si>
  <si>
    <t>巳</t>
  </si>
  <si>
    <t>邪</t>
  </si>
  <si>
    <t>宣教師</t>
  </si>
  <si>
    <t>客室</t>
  </si>
  <si>
    <t>佛</t>
  </si>
  <si>
    <t>助ける</t>
  </si>
  <si>
    <t>日本武道館</t>
  </si>
  <si>
    <t>順子</t>
  </si>
  <si>
    <t>成瀬</t>
  </si>
  <si>
    <t>大東</t>
  </si>
  <si>
    <t>雅之</t>
  </si>
  <si>
    <t>加わり</t>
  </si>
  <si>
    <t>珍しく</t>
  </si>
  <si>
    <t>新制</t>
  </si>
  <si>
    <t>ちょうど</t>
  </si>
  <si>
    <t>レーン</t>
  </si>
  <si>
    <t>ぴあ</t>
  </si>
  <si>
    <t>タービン</t>
  </si>
  <si>
    <t>招き</t>
  </si>
  <si>
    <t>御所</t>
  </si>
  <si>
    <t>不振</t>
  </si>
  <si>
    <t>配線</t>
  </si>
  <si>
    <t>意味合い</t>
  </si>
  <si>
    <t>必然</t>
  </si>
  <si>
    <t>カッコ</t>
  </si>
  <si>
    <t>Navigation menu</t>
  </si>
  <si>
    <t>Not logged in</t>
  </si>
  <si>
    <t>Talk</t>
  </si>
  <si>
    <t>Contributions</t>
  </si>
  <si>
    <t>Preferences</t>
  </si>
  <si>
    <t>Create account</t>
  </si>
  <si>
    <t>Log in</t>
  </si>
  <si>
    <t>Project page</t>
  </si>
  <si>
    <t>Discussion</t>
  </si>
  <si>
    <t>Read</t>
  </si>
  <si>
    <t>Edit</t>
  </si>
  <si>
    <t>History</t>
  </si>
  <si>
    <t>Search</t>
  </si>
  <si>
    <t>Main Page</t>
  </si>
  <si>
    <t>Community portal</t>
  </si>
  <si>
    <t>Requested entries</t>
  </si>
  <si>
    <t>Recent changes</t>
  </si>
  <si>
    <t>Random entry</t>
  </si>
  <si>
    <t>Help</t>
  </si>
  <si>
    <t>Glossary</t>
  </si>
  <si>
    <t>Donations</t>
  </si>
  <si>
    <t>Contact us</t>
  </si>
  <si>
    <t>What links here</t>
  </si>
  <si>
    <t>Related changes</t>
  </si>
  <si>
    <t>Upload file</t>
  </si>
  <si>
    <t>Special pages</t>
  </si>
  <si>
    <t>Permanent link</t>
  </si>
  <si>
    <t>Page information</t>
  </si>
  <si>
    <t>Get shortened URL</t>
  </si>
  <si>
    <t>Download QR code</t>
  </si>
  <si>
    <t>Print/export</t>
  </si>
  <si>
    <t>Create a book</t>
  </si>
  <si>
    <t>Download as PDF</t>
  </si>
  <si>
    <t>Printable version</t>
  </si>
  <si>
    <t>Languages</t>
  </si>
  <si>
    <t>Add links</t>
  </si>
  <si>
    <t>If you have time, leave us a note.</t>
  </si>
  <si>
    <t>This page was last edited on 27 August 2022, at 00:57.</t>
  </si>
  <si>
    <t>Definitions and other text are available under the Creative Commons Attribution-ShareAlike License; additional terms may apply. By using this site, you agree to the Terms of Use and Privacy Policy.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</si>
</sst>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1.0"/>
      <color rgb="FF202122"/>
      <name val="Sans-serif"/>
    </font>
    <font>
      <b/>
      <sz val="11.0"/>
      <color rgb="FF202122"/>
      <name val="Arial"/>
    </font>
    <font>
      <i/>
      <u/>
      <sz val="13.0"/>
      <color rgb="FF0645AD"/>
      <name val="&quot;Hiragino Kaku Gothic Pro&quot;"/>
    </font>
    <font>
      <color theme="1"/>
      <name val="Arial"/>
      <scheme val="minor"/>
    </font>
    <font>
      <sz val="11.0"/>
      <color rgb="FF202122"/>
      <name val="Sans-serif"/>
    </font>
    <font>
      <u/>
      <sz val="11.0"/>
      <color rgb="FF0645AD"/>
      <name val="Sans-serif"/>
    </font>
    <font>
      <b/>
      <color theme="1"/>
      <name val="Inherit"/>
    </font>
    <font>
      <i/>
      <sz val="13.0"/>
      <color rgb="FF0645AD"/>
      <name val="&quot;Hiragino Kaku Gothic Pro&quot;"/>
    </font>
    <font>
      <color theme="1"/>
      <name val="&quot;Linux Libertine&quot;"/>
    </font>
    <font>
      <u/>
      <sz val="11.0"/>
      <color rgb="FF0645AD"/>
      <name val="Sans-serif"/>
    </font>
    <font>
      <b/>
      <color rgb="FF202122"/>
      <name val="Sans-serif"/>
    </font>
    <font>
      <color rgb="FF202122"/>
      <name val="&quot;Linux Libertine&quot;"/>
    </font>
    <font>
      <u/>
      <color rgb="FF0645AD"/>
      <name val="&quot;Linux Libertine&quot;"/>
    </font>
    <font>
      <i/>
      <strike/>
      <u/>
      <sz val="13.0"/>
      <color rgb="FF0645AD"/>
      <name val="&quot;Hiragino Kaku Gothic Pro&quot;"/>
    </font>
    <font>
      <i/>
      <u/>
      <sz val="13.0"/>
      <color rgb="FF3366BB"/>
      <name val="&quot;Hiragino Kaku Gothic Pro&quot;"/>
    </font>
    <font>
      <strike/>
      <sz val="11.0"/>
      <color rgb="FF202122"/>
      <name val="Sans-serif"/>
    </font>
    <font>
      <b/>
      <sz val="11.0"/>
      <color theme="1"/>
      <name val="Sans-serif"/>
    </font>
    <font>
      <sz val="11.0"/>
      <color theme="1"/>
      <name val="Sans-serif"/>
    </font>
    <font>
      <u/>
      <sz val="13.0"/>
      <color rgb="FF0645AD"/>
      <name val="&quot;Hiragino Kaku Gothic Pro&quot;"/>
    </font>
    <font>
      <u/>
      <sz val="13.0"/>
      <color rgb="FFBA0000"/>
      <name val="&quot;Hiragino Kaku Gothic Pro&quot;"/>
    </font>
    <font>
      <sz val="18.0"/>
      <color rgb="FF000000"/>
      <name val="Sans-serif"/>
    </font>
    <font>
      <color rgb="FF54595D"/>
      <name val="Sans-serif"/>
    </font>
    <font>
      <u/>
      <color rgb="FF0645AD"/>
      <name val="Sans-serif"/>
    </font>
    <font>
      <u/>
      <color rgb="FF0645AD"/>
      <name val="Sans-serif"/>
    </font>
    <font>
      <u/>
      <color rgb="FFBA0000"/>
      <name val="Sans-serif"/>
    </font>
    <font>
      <b/>
      <sz val="15.0"/>
      <color rgb="FF0645AD"/>
      <name val="Sans-serif"/>
    </font>
    <font>
      <b/>
      <u/>
      <color rgb="FF0645AD"/>
      <name val="Sans-serif"/>
    </font>
    <font>
      <color rgb="FF0645AD"/>
      <name val="Sans-serif"/>
    </font>
    <font>
      <u/>
      <color rgb="FF54595D"/>
      <name val="Sans-serif"/>
    </font>
    <font>
      <u/>
      <color rgb="FF0645AD"/>
      <name val="Sans-serif"/>
    </font>
    <font>
      <color rgb="FF000000"/>
      <name val="Sans-serif"/>
    </font>
    <font>
      <u/>
      <color rgb="FF0645AD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2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2" fontId="9" numFmtId="0" xfId="0" applyAlignment="1" applyFont="1">
      <alignment readingOrder="0" shrinkToFit="0" wrapText="1"/>
    </xf>
    <xf quotePrefix="1" borderId="0" fillId="0" fontId="10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2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8" numFmtId="0" xfId="0" applyFont="1"/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0"/>
    </xf>
    <xf borderId="0" fillId="0" fontId="26" numFmtId="0" xfId="0" applyAlignment="1" applyFont="1">
      <alignment readingOrder="0" shrinkToFit="0" wrapText="0"/>
    </xf>
    <xf borderId="0" fillId="0" fontId="27" numFmtId="0" xfId="0" applyAlignment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0" fillId="0" fontId="29" numFmtId="0" xfId="0" applyAlignment="1" applyFont="1">
      <alignment horizontal="right" readingOrder="0" shrinkToFit="0" wrapText="0"/>
    </xf>
    <xf borderId="0" fillId="0" fontId="22" numFmtId="0" xfId="0" applyAlignment="1" applyFont="1">
      <alignment horizontal="right" shrinkToFit="0" wrapText="0"/>
    </xf>
    <xf borderId="0" fillId="0" fontId="30" numFmtId="0" xfId="0" applyAlignment="1" applyFont="1">
      <alignment horizontal="right" readingOrder="0" shrinkToFit="0" wrapText="0"/>
    </xf>
    <xf borderId="0" fillId="0" fontId="31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en.wiktionary.org/wiki/those" TargetMode="External"/><Relationship Id="rId391" Type="http://schemas.openxmlformats.org/officeDocument/2006/relationships/hyperlink" Target="https://en.wiktionary.org/wiki/%E3%82%B5%E3%83%A9%E3%83%80" TargetMode="External"/><Relationship Id="rId390" Type="http://schemas.openxmlformats.org/officeDocument/2006/relationships/hyperlink" Target="https://en.wiktionary.org/wiki/huh" TargetMode="External"/><Relationship Id="rId1" Type="http://schemas.openxmlformats.org/officeDocument/2006/relationships/hyperlink" Target="https://en.wiktionary.org/wiki/%E3%81%AB%E3%82%93%E3%81%92%E3%82%93" TargetMode="External"/><Relationship Id="rId2" Type="http://schemas.openxmlformats.org/officeDocument/2006/relationships/hyperlink" Target="https://en.wiktionary.org/wiki/you" TargetMode="External"/><Relationship Id="rId3" Type="http://schemas.openxmlformats.org/officeDocument/2006/relationships/hyperlink" Target="https://en.wiktionary.org/wiki/%E3%81%98%E3%82%93%E3%82%8B%E3%81%84" TargetMode="External"/><Relationship Id="rId4" Type="http://schemas.openxmlformats.org/officeDocument/2006/relationships/hyperlink" Target="https://en.wiktionary.org/wiki/I" TargetMode="External"/><Relationship Id="rId9" Type="http://schemas.openxmlformats.org/officeDocument/2006/relationships/hyperlink" Target="https://en.wiktionary.org/wiki/%E3%81%8A%E3%81%A8%E3%81%93%E3%81%AE%E3%81%B2%E3%81%A8" TargetMode="External"/><Relationship Id="rId385" Type="http://schemas.openxmlformats.org/officeDocument/2006/relationships/hyperlink" Target="https://en.wiktionary.org/wiki/%E3%81%94%E3%81%AF%E3%82%93" TargetMode="External"/><Relationship Id="rId384" Type="http://schemas.openxmlformats.org/officeDocument/2006/relationships/hyperlink" Target="https://en.wiktionary.org/wiki/wanted" TargetMode="External"/><Relationship Id="rId383" Type="http://schemas.openxmlformats.org/officeDocument/2006/relationships/hyperlink" Target="https://en.wiktionary.org/wiki/%E3%81%B0%E3%82%93%E3%81%94%E3%81%AF%E3%82%93" TargetMode="External"/><Relationship Id="rId382" Type="http://schemas.openxmlformats.org/officeDocument/2006/relationships/hyperlink" Target="https://en.wiktionary.org/wiki/listen" TargetMode="External"/><Relationship Id="rId5" Type="http://schemas.openxmlformats.org/officeDocument/2006/relationships/hyperlink" Target="https://en.wiktionary.org/wiki/%E3%81%B2%E3%81%A8" TargetMode="External"/><Relationship Id="rId389" Type="http://schemas.openxmlformats.org/officeDocument/2006/relationships/hyperlink" Target="https://en.wiktionary.org/wiki/%E3%82%8A%E3%82%87%E3%81%86%E3%82%8A" TargetMode="External"/><Relationship Id="rId6" Type="http://schemas.openxmlformats.org/officeDocument/2006/relationships/hyperlink" Target="https://en.wiktionary.org/wiki/to" TargetMode="External"/><Relationship Id="rId388" Type="http://schemas.openxmlformats.org/officeDocument/2006/relationships/hyperlink" Target="https://en.wiktionary.org/wiki/guys" TargetMode="External"/><Relationship Id="rId7" Type="http://schemas.openxmlformats.org/officeDocument/2006/relationships/hyperlink" Target="https://en.wiktionary.org/wiki/%E3%81%8A%E3%81%A8%E3%81%93" TargetMode="External"/><Relationship Id="rId387" Type="http://schemas.openxmlformats.org/officeDocument/2006/relationships/hyperlink" Target="https://en.wiktionary.org/wiki/%E3%81%BF%E3%81%9D" TargetMode="External"/><Relationship Id="rId8" Type="http://schemas.openxmlformats.org/officeDocument/2006/relationships/hyperlink" Target="https://en.wiktionary.org/wiki/the" TargetMode="External"/><Relationship Id="rId386" Type="http://schemas.openxmlformats.org/officeDocument/2006/relationships/hyperlink" Target="https://en.wiktionary.org/wiki/Mr" TargetMode="External"/><Relationship Id="rId381" Type="http://schemas.openxmlformats.org/officeDocument/2006/relationships/hyperlink" Target="https://en.wiktionary.org/wiki/%E3%81%B2%E3%82%8B%E3%81%94%E3%81%AF%E3%82%93" TargetMode="External"/><Relationship Id="rId380" Type="http://schemas.openxmlformats.org/officeDocument/2006/relationships/hyperlink" Target="https://en.wiktionary.org/wiki/always" TargetMode="External"/><Relationship Id="rId379" Type="http://schemas.openxmlformats.org/officeDocument/2006/relationships/hyperlink" Target="https://en.wiktionary.org/wiki/%E3%81%A1%E3%82%87%E3%81%86%E3%81%97%E3%82%87%E3%81%8F" TargetMode="External"/><Relationship Id="rId374" Type="http://schemas.openxmlformats.org/officeDocument/2006/relationships/hyperlink" Target="https://en.wiktionary.org/wiki/%E3%82%B9%E3%82%A4%E3%82%AB" TargetMode="External"/><Relationship Id="rId373" Type="http://schemas.openxmlformats.org/officeDocument/2006/relationships/hyperlink" Target="https://en.wiktionary.org/wiki/I%27d" TargetMode="External"/><Relationship Id="rId372" Type="http://schemas.openxmlformats.org/officeDocument/2006/relationships/hyperlink" Target="https://en.wiktionary.org/wiki/%E3%83%88%E3%83%9E%E3%83%88" TargetMode="External"/><Relationship Id="rId371" Type="http://schemas.openxmlformats.org/officeDocument/2006/relationships/hyperlink" Target="https://en.wiktionary.org/wiki/they%27re" TargetMode="External"/><Relationship Id="rId378" Type="http://schemas.openxmlformats.org/officeDocument/2006/relationships/hyperlink" Target="https://en.wiktionary.org/wiki/isn%27t" TargetMode="External"/><Relationship Id="rId377" Type="http://schemas.openxmlformats.org/officeDocument/2006/relationships/hyperlink" Target="https://en.wiktionary.org/wiki/%E3%81%9F%E3%81%B9%E3%82%82%E3%81%AE" TargetMode="External"/><Relationship Id="rId376" Type="http://schemas.openxmlformats.org/officeDocument/2006/relationships/hyperlink" Target="https://en.wiktionary.org/wiki/long" TargetMode="External"/><Relationship Id="rId375" Type="http://schemas.openxmlformats.org/officeDocument/2006/relationships/hyperlink" Target="https://en.wiktionary.org/wiki/guy" TargetMode="External"/><Relationship Id="rId396" Type="http://schemas.openxmlformats.org/officeDocument/2006/relationships/hyperlink" Target="https://en.wiktionary.org/wiki/lot" TargetMode="External"/><Relationship Id="rId395" Type="http://schemas.openxmlformats.org/officeDocument/2006/relationships/hyperlink" Target="https://en.wiktionary.org/wiki/%E3%83%91%E3%83%B3" TargetMode="External"/><Relationship Id="rId394" Type="http://schemas.openxmlformats.org/officeDocument/2006/relationships/hyperlink" Target="https://en.wiktionary.org/wiki/big" TargetMode="External"/><Relationship Id="rId393" Type="http://schemas.openxmlformats.org/officeDocument/2006/relationships/hyperlink" Target="https://en.wiktionary.org/wiki/%E3%83%87%E3%82%B6%E3%83%BC%E3%83%88" TargetMode="External"/><Relationship Id="rId399" Type="http://schemas.openxmlformats.org/officeDocument/2006/relationships/hyperlink" Target="https://en.wiktionary.org/wiki/%E3%81%8A%E3%82%84%E3%81%A4" TargetMode="External"/><Relationship Id="rId398" Type="http://schemas.openxmlformats.org/officeDocument/2006/relationships/hyperlink" Target="https://en.wiktionary.org/wiki/happened" TargetMode="External"/><Relationship Id="rId397" Type="http://schemas.openxmlformats.org/officeDocument/2006/relationships/hyperlink" Target="https://en.wiktionary.org/wiki/%E3%82%B5%E3%83%B3%E3%83%89%E3%82%A4%E3%83%83%E3%83%81" TargetMode="External"/><Relationship Id="rId808" Type="http://schemas.openxmlformats.org/officeDocument/2006/relationships/hyperlink" Target="https://en.wiktionary.org/wiki/crazy" TargetMode="External"/><Relationship Id="rId807" Type="http://schemas.openxmlformats.org/officeDocument/2006/relationships/hyperlink" Target="https://en.wiktionary.org/wiki/fact" TargetMode="External"/><Relationship Id="rId806" Type="http://schemas.openxmlformats.org/officeDocument/2006/relationships/hyperlink" Target="https://en.wiktionary.org/wiki/%E3%83%91%E3%82%BD%E3%82%B3%E3%83%B3" TargetMode="External"/><Relationship Id="rId805" Type="http://schemas.openxmlformats.org/officeDocument/2006/relationships/hyperlink" Target="https://en.wiktionary.org/wiki/gave" TargetMode="External"/><Relationship Id="rId809" Type="http://schemas.openxmlformats.org/officeDocument/2006/relationships/hyperlink" Target="https://en.wiktionary.org/wiki/%E3%81%84%E3%82%8D" TargetMode="External"/><Relationship Id="rId800" Type="http://schemas.openxmlformats.org/officeDocument/2006/relationships/hyperlink" Target="https://en.wiktionary.org/wiki/%E3%81%A6%E3%81%8C%E3%81%BF" TargetMode="External"/><Relationship Id="rId804" Type="http://schemas.openxmlformats.org/officeDocument/2006/relationships/hyperlink" Target="https://en.wiktionary.org/wiki/%E3%81%98%E3%81%97%E3%82%87" TargetMode="External"/><Relationship Id="rId803" Type="http://schemas.openxmlformats.org/officeDocument/2006/relationships/hyperlink" Target="https://en.wiktionary.org/wiki/beautiful" TargetMode="External"/><Relationship Id="rId802" Type="http://schemas.openxmlformats.org/officeDocument/2006/relationships/hyperlink" Target="https://en.wiktionary.org/wiki/%E3%81%97%E3%82%93%E3%81%B6%E3%82%93" TargetMode="External"/><Relationship Id="rId801" Type="http://schemas.openxmlformats.org/officeDocument/2006/relationships/hyperlink" Target="https://en.wiktionary.org/wiki/says" TargetMode="External"/><Relationship Id="rId40" Type="http://schemas.openxmlformats.org/officeDocument/2006/relationships/hyperlink" Target="https://en.wiktionary.org/wiki/%E3%81%8B%E3%82%93%E3%81%94%E3%81%97" TargetMode="External"/><Relationship Id="rId1334" Type="http://schemas.openxmlformats.org/officeDocument/2006/relationships/hyperlink" Target="https://en.wiktionary.org/wiki/words" TargetMode="External"/><Relationship Id="rId1335" Type="http://schemas.openxmlformats.org/officeDocument/2006/relationships/hyperlink" Target="https://en.wiktionary.org/wiki/%E3%81%8C" TargetMode="External"/><Relationship Id="rId42" Type="http://schemas.openxmlformats.org/officeDocument/2006/relationships/hyperlink" Target="https://en.wiktionary.org/wiki/%E3%81%8B%E3%82%93%E3%81%94%E3%81%B5" TargetMode="External"/><Relationship Id="rId1336" Type="http://schemas.openxmlformats.org/officeDocument/2006/relationships/hyperlink" Target="https://en.wiktionary.org/wiki/R" TargetMode="External"/><Relationship Id="rId41" Type="http://schemas.openxmlformats.org/officeDocument/2006/relationships/hyperlink" Target="https://en.wiktionary.org/wiki/don%27t" TargetMode="External"/><Relationship Id="rId1337" Type="http://schemas.openxmlformats.org/officeDocument/2006/relationships/hyperlink" Target="https://en.wiktionary.org/wiki/%E3%81%A7" TargetMode="External"/><Relationship Id="rId44" Type="http://schemas.openxmlformats.org/officeDocument/2006/relationships/hyperlink" Target="https://en.wiktionary.org/wiki/%E3%81%97%E3%81%8B%E3%81%84" TargetMode="External"/><Relationship Id="rId1338" Type="http://schemas.openxmlformats.org/officeDocument/2006/relationships/hyperlink" Target="https://en.wiktionary.org/wiki/food" TargetMode="External"/><Relationship Id="rId43" Type="http://schemas.openxmlformats.org/officeDocument/2006/relationships/hyperlink" Target="https://en.wiktionary.org/wiki/just" TargetMode="External"/><Relationship Id="rId1339" Type="http://schemas.openxmlformats.org/officeDocument/2006/relationships/hyperlink" Target="https://en.wiktionary.org/wiki/%E3%81%A8" TargetMode="External"/><Relationship Id="rId46" Type="http://schemas.openxmlformats.org/officeDocument/2006/relationships/hyperlink" Target="https://en.wiktionary.org/wiki/%E3%81%9B%E3%81%84%E3%81%98%E3%81%8B" TargetMode="External"/><Relationship Id="rId45" Type="http://schemas.openxmlformats.org/officeDocument/2006/relationships/hyperlink" Target="https://en.wiktionary.org/wiki/not" TargetMode="External"/><Relationship Id="rId745" Type="http://schemas.openxmlformats.org/officeDocument/2006/relationships/hyperlink" Target="https://en.wiktionary.org/wiki/damn" TargetMode="External"/><Relationship Id="rId744" Type="http://schemas.openxmlformats.org/officeDocument/2006/relationships/hyperlink" Target="https://en.wiktionary.org/wiki/%E3%81%B2%E3%81%93%E3%81%86%E3%81%8D" TargetMode="External"/><Relationship Id="rId743" Type="http://schemas.openxmlformats.org/officeDocument/2006/relationships/hyperlink" Target="https://en.wiktionary.org/wiki/reason" TargetMode="External"/><Relationship Id="rId742" Type="http://schemas.openxmlformats.org/officeDocument/2006/relationships/hyperlink" Target="https://en.wiktionary.org/wiki/%E3%81%88%E3%81%8D" TargetMode="External"/><Relationship Id="rId749" Type="http://schemas.openxmlformats.org/officeDocument/2006/relationships/hyperlink" Target="https://en.wiktionary.org/wiki/looks" TargetMode="External"/><Relationship Id="rId748" Type="http://schemas.openxmlformats.org/officeDocument/2006/relationships/hyperlink" Target="https://en.wiktionary.org/wiki/%E3%81%BF%E3%81%A1" TargetMode="External"/><Relationship Id="rId747" Type="http://schemas.openxmlformats.org/officeDocument/2006/relationships/hyperlink" Target="https://en.wiktionary.org/wiki/lost" TargetMode="External"/><Relationship Id="rId746" Type="http://schemas.openxmlformats.org/officeDocument/2006/relationships/hyperlink" Target="https://en.wiktionary.org/wiki/%E3%81%8F%E3%81%86%E3%81%93%E3%81%86" TargetMode="External"/><Relationship Id="rId48" Type="http://schemas.openxmlformats.org/officeDocument/2006/relationships/hyperlink" Target="https://en.wiktionary.org/wiki/%E3%81%B9%E3%82%93%E3%81%94%E3%81%97" TargetMode="External"/><Relationship Id="rId47" Type="http://schemas.openxmlformats.org/officeDocument/2006/relationships/hyperlink" Target="https://en.wiktionary.org/wiki/do" TargetMode="External"/><Relationship Id="rId49" Type="http://schemas.openxmlformats.org/officeDocument/2006/relationships/hyperlink" Target="https://en.wiktionary.org/wiki/be" TargetMode="External"/><Relationship Id="rId741" Type="http://schemas.openxmlformats.org/officeDocument/2006/relationships/hyperlink" Target="https://en.wiktionary.org/wiki/phone" TargetMode="External"/><Relationship Id="rId1330" Type="http://schemas.openxmlformats.org/officeDocument/2006/relationships/hyperlink" Target="https://en.wiktionary.org/wiki/white" TargetMode="External"/><Relationship Id="rId740" Type="http://schemas.openxmlformats.org/officeDocument/2006/relationships/hyperlink" Target="https://en.wiktionary.org/wiki/%E3%81%A6%E3%81%A4%E3%81%A9%E3%81%86" TargetMode="External"/><Relationship Id="rId1331" Type="http://schemas.openxmlformats.org/officeDocument/2006/relationships/hyperlink" Target="https://en.wiktionary.org/wiki/%E3%81%BE%E3%81%99" TargetMode="External"/><Relationship Id="rId1332" Type="http://schemas.openxmlformats.org/officeDocument/2006/relationships/hyperlink" Target="https://en.wiktionary.org/wiki/fast" TargetMode="External"/><Relationship Id="rId1333" Type="http://schemas.openxmlformats.org/officeDocument/2006/relationships/hyperlink" Target="https://en.wiktionary.org/wiki/Natalie" TargetMode="External"/><Relationship Id="rId1323" Type="http://schemas.openxmlformats.org/officeDocument/2006/relationships/hyperlink" Target="https://en.wiktionary.org/wiki/%E3%81%9F%E3%81%84" TargetMode="External"/><Relationship Id="rId1324" Type="http://schemas.openxmlformats.org/officeDocument/2006/relationships/hyperlink" Target="https://en.wiktionary.org/wiki/straight" TargetMode="External"/><Relationship Id="rId31" Type="http://schemas.openxmlformats.org/officeDocument/2006/relationships/hyperlink" Target="https://en.wiktionary.org/wiki/%E3%81%82%E3%81%9F%E3%81%97" TargetMode="External"/><Relationship Id="rId1325" Type="http://schemas.openxmlformats.org/officeDocument/2006/relationships/hyperlink" Target="https://en.wiktionary.org/wiki/%E3%81%A0%E3%82%8D%E3%81%86" TargetMode="External"/><Relationship Id="rId30" Type="http://schemas.openxmlformats.org/officeDocument/2006/relationships/hyperlink" Target="https://en.wiktionary.org/wiki/know" TargetMode="External"/><Relationship Id="rId1326" Type="http://schemas.openxmlformats.org/officeDocument/2006/relationships/hyperlink" Target="https://en.wiktionary.org/wiki/Grace" TargetMode="External"/><Relationship Id="rId33" Type="http://schemas.openxmlformats.org/officeDocument/2006/relationships/hyperlink" Target="https://en.wiktionary.org/wiki/%E3%81%97%E3%82%87%E3%81%86%E3%81%98%E3%82%87" TargetMode="External"/><Relationship Id="rId1327" Type="http://schemas.openxmlformats.org/officeDocument/2006/relationships/hyperlink" Target="https://en.wiktionary.org/wiki/%E3%81%AA%E3%81%84" TargetMode="External"/><Relationship Id="rId32" Type="http://schemas.openxmlformats.org/officeDocument/2006/relationships/hyperlink" Target="https://en.wiktionary.org/wiki/I%27m" TargetMode="External"/><Relationship Id="rId1328" Type="http://schemas.openxmlformats.org/officeDocument/2006/relationships/hyperlink" Target="https://en.wiktionary.org/wiki/cold" TargetMode="External"/><Relationship Id="rId35" Type="http://schemas.openxmlformats.org/officeDocument/2006/relationships/hyperlink" Target="https://en.wiktionary.org/wiki/%E3%81%97%E3%82%87%E3%81%86%E3%81%AD%E3%82%93" TargetMode="External"/><Relationship Id="rId1329" Type="http://schemas.openxmlformats.org/officeDocument/2006/relationships/hyperlink" Target="https://en.wiktionary.org/wiki/%E3%81%AC" TargetMode="External"/><Relationship Id="rId34" Type="http://schemas.openxmlformats.org/officeDocument/2006/relationships/hyperlink" Target="https://en.wiktionary.org/wiki/for" TargetMode="External"/><Relationship Id="rId739" Type="http://schemas.openxmlformats.org/officeDocument/2006/relationships/hyperlink" Target="https://en.wiktionary.org/wiki/many" TargetMode="External"/><Relationship Id="rId734" Type="http://schemas.openxmlformats.org/officeDocument/2006/relationships/hyperlink" Target="https://en.wiktionary.org/wiki/making" TargetMode="External"/><Relationship Id="rId733" Type="http://schemas.openxmlformats.org/officeDocument/2006/relationships/hyperlink" Target="https://en.wiktionary.org/wiki/%E3%81%8F%E3%81%A4" TargetMode="External"/><Relationship Id="rId732" Type="http://schemas.openxmlformats.org/officeDocument/2006/relationships/hyperlink" Target="https://en.wiktionary.org/wiki/later" TargetMode="External"/><Relationship Id="rId731" Type="http://schemas.openxmlformats.org/officeDocument/2006/relationships/hyperlink" Target="https://en.wiktionary.org/wiki/%E3%83%99%E3%83%AB%E3%83%88" TargetMode="External"/><Relationship Id="rId738" Type="http://schemas.openxmlformats.org/officeDocument/2006/relationships/hyperlink" Target="https://en.wiktionary.org/wiki/anyway" TargetMode="External"/><Relationship Id="rId737" Type="http://schemas.openxmlformats.org/officeDocument/2006/relationships/hyperlink" Target="https://en.wiktionary.org/wiki/%E3%82%81%E3%81%8C%E3%81%AD" TargetMode="External"/><Relationship Id="rId736" Type="http://schemas.openxmlformats.org/officeDocument/2006/relationships/hyperlink" Target="https://en.wiktionary.org/wiki/meet" TargetMode="External"/><Relationship Id="rId735" Type="http://schemas.openxmlformats.org/officeDocument/2006/relationships/hyperlink" Target="https://en.wiktionary.org/wiki/%E3%81%8F%E3%81%A4%E3%81%97%E3%81%9F" TargetMode="External"/><Relationship Id="rId37" Type="http://schemas.openxmlformats.org/officeDocument/2006/relationships/hyperlink" Target="https://en.wiktionary.org/wiki/have" TargetMode="External"/><Relationship Id="rId36" Type="http://schemas.openxmlformats.org/officeDocument/2006/relationships/hyperlink" Target="https://en.wiktionary.org/wiki/no" TargetMode="External"/><Relationship Id="rId39" Type="http://schemas.openxmlformats.org/officeDocument/2006/relationships/hyperlink" Target="https://en.wiktionary.org/wiki/my" TargetMode="External"/><Relationship Id="rId38" Type="http://schemas.openxmlformats.org/officeDocument/2006/relationships/hyperlink" Target="https://en.wiktionary.org/wiki/%E3%81%84%E3%81%97%E3%82%83" TargetMode="External"/><Relationship Id="rId730" Type="http://schemas.openxmlformats.org/officeDocument/2006/relationships/hyperlink" Target="https://en.wiktionary.org/wiki/point" TargetMode="External"/><Relationship Id="rId1320" Type="http://schemas.openxmlformats.org/officeDocument/2006/relationships/hyperlink" Target="https://en.wiktionary.org/wiki/somewhere" TargetMode="External"/><Relationship Id="rId1321" Type="http://schemas.openxmlformats.org/officeDocument/2006/relationships/hyperlink" Target="https://en.wiktionary.org/wiki/%E3%81%9F" TargetMode="External"/><Relationship Id="rId1322" Type="http://schemas.openxmlformats.org/officeDocument/2006/relationships/hyperlink" Target="https://en.wiktionary.org/wiki/throw" TargetMode="External"/><Relationship Id="rId1356" Type="http://schemas.openxmlformats.org/officeDocument/2006/relationships/hyperlink" Target="https://en.wiktionary.org/wiki/%E3%81%8A%E3%82%88%E3%81%B3" TargetMode="External"/><Relationship Id="rId1357" Type="http://schemas.openxmlformats.org/officeDocument/2006/relationships/hyperlink" Target="https://en.wiktionary.org/wiki/cannot" TargetMode="External"/><Relationship Id="rId20" Type="http://schemas.openxmlformats.org/officeDocument/2006/relationships/hyperlink" Target="https://en.wiktionary.org/wiki/me" TargetMode="External"/><Relationship Id="rId1358" Type="http://schemas.openxmlformats.org/officeDocument/2006/relationships/hyperlink" Target="https://en.wiktionary.org/wiki/%E3%81%8B" TargetMode="External"/><Relationship Id="rId1359" Type="http://schemas.openxmlformats.org/officeDocument/2006/relationships/hyperlink" Target="https://en.wiktionary.org/wiki/Frank" TargetMode="External"/><Relationship Id="rId22" Type="http://schemas.openxmlformats.org/officeDocument/2006/relationships/hyperlink" Target="https://en.wiktionary.org/wiki/what" TargetMode="External"/><Relationship Id="rId21" Type="http://schemas.openxmlformats.org/officeDocument/2006/relationships/hyperlink" Target="https://en.wiktionary.org/wiki/%E3%82%8F%E3%81%8B%E3%82%82%E3%81%AE" TargetMode="External"/><Relationship Id="rId24" Type="http://schemas.openxmlformats.org/officeDocument/2006/relationships/hyperlink" Target="https://en.wiktionary.org/wiki/is" TargetMode="External"/><Relationship Id="rId23" Type="http://schemas.openxmlformats.org/officeDocument/2006/relationships/hyperlink" Target="https://en.wiktionary.org/wiki/%E3%82%8F%E3%81%9F%E3%81%97" TargetMode="External"/><Relationship Id="rId767" Type="http://schemas.openxmlformats.org/officeDocument/2006/relationships/hyperlink" Target="https://en.wiktionary.org/wiki/%E3%81%8B%E3%82%93%E3%81%98" TargetMode="External"/><Relationship Id="rId766" Type="http://schemas.openxmlformats.org/officeDocument/2006/relationships/hyperlink" Target="https://en.wiktionary.org/wiki/change" TargetMode="External"/><Relationship Id="rId765" Type="http://schemas.openxmlformats.org/officeDocument/2006/relationships/hyperlink" Target="https://en.wiktionary.org/wiki/%E3%81%98" TargetMode="External"/><Relationship Id="rId764" Type="http://schemas.openxmlformats.org/officeDocument/2006/relationships/hyperlink" Target="https://en.wiktionary.org/wiki/check" TargetMode="External"/><Relationship Id="rId769" Type="http://schemas.openxmlformats.org/officeDocument/2006/relationships/hyperlink" Target="https://en.wiktionary.org/wiki/%E3%81%B2%E3%82%89%E3%81%8C%E3%81%AA" TargetMode="External"/><Relationship Id="rId768" Type="http://schemas.openxmlformats.org/officeDocument/2006/relationships/hyperlink" Target="https://en.wiktionary.org/wiki/end" TargetMode="External"/><Relationship Id="rId26" Type="http://schemas.openxmlformats.org/officeDocument/2006/relationships/hyperlink" Target="https://en.wiktionary.org/wiki/in" TargetMode="External"/><Relationship Id="rId25" Type="http://schemas.openxmlformats.org/officeDocument/2006/relationships/hyperlink" Target="https://en.wiktionary.org/wiki/%E3%82%8F%E3%81%9F%E3%81%8F%E3%81%97" TargetMode="External"/><Relationship Id="rId28" Type="http://schemas.openxmlformats.org/officeDocument/2006/relationships/hyperlink" Target="https://en.wiktionary.org/wiki/this" TargetMode="External"/><Relationship Id="rId1350" Type="http://schemas.openxmlformats.org/officeDocument/2006/relationships/hyperlink" Target="https://en.wiktionary.org/wiki/marry" TargetMode="External"/><Relationship Id="rId27" Type="http://schemas.openxmlformats.org/officeDocument/2006/relationships/hyperlink" Target="https://en.wiktionary.org/wiki/%E3%81%BC%E3%81%8F" TargetMode="External"/><Relationship Id="rId1351" Type="http://schemas.openxmlformats.org/officeDocument/2006/relationships/hyperlink" Target="https://en.wiktionary.org/wiki/%E3%82%88%E3%82%8A" TargetMode="External"/><Relationship Id="rId763" Type="http://schemas.openxmlformats.org/officeDocument/2006/relationships/hyperlink" Target="https://en.wiktionary.org/wiki/%E3%82%82%E3%81%98" TargetMode="External"/><Relationship Id="rId1352" Type="http://schemas.openxmlformats.org/officeDocument/2006/relationships/hyperlink" Target="https://en.wiktionary.org/wiki/light" TargetMode="External"/><Relationship Id="rId29" Type="http://schemas.openxmlformats.org/officeDocument/2006/relationships/hyperlink" Target="https://en.wiktionary.org/wiki/%E3%81%8A%E3%82%8C" TargetMode="External"/><Relationship Id="rId762" Type="http://schemas.openxmlformats.org/officeDocument/2006/relationships/hyperlink" Target="https://en.wiktionary.org/wiki/trust" TargetMode="External"/><Relationship Id="rId1353" Type="http://schemas.openxmlformats.org/officeDocument/2006/relationships/hyperlink" Target="https://en.wiktionary.org/wiki/%E3%82%92" TargetMode="External"/><Relationship Id="rId761" Type="http://schemas.openxmlformats.org/officeDocument/2006/relationships/hyperlink" Target="https://en.wiktionary.org/wiki/kids" TargetMode="External"/><Relationship Id="rId1354" Type="http://schemas.openxmlformats.org/officeDocument/2006/relationships/hyperlink" Target="https://en.wiktionary.org/wiki/test" TargetMode="External"/><Relationship Id="rId760" Type="http://schemas.openxmlformats.org/officeDocument/2006/relationships/hyperlink" Target="https://en.wiktionary.org/wiki/%E3%81%98%E3%81%A6%E3%82%93%E3%81%97%E3%82%83" TargetMode="External"/><Relationship Id="rId1355" Type="http://schemas.openxmlformats.org/officeDocument/2006/relationships/hyperlink" Target="https://en.wiktionary.org/wiki/drop" TargetMode="External"/><Relationship Id="rId1345" Type="http://schemas.openxmlformats.org/officeDocument/2006/relationships/hyperlink" Target="https://en.wiktionary.org/wiki/%E3%81%B8" TargetMode="External"/><Relationship Id="rId1346" Type="http://schemas.openxmlformats.org/officeDocument/2006/relationships/hyperlink" Target="https://en.wiktionary.org/wiki/they%27ll" TargetMode="External"/><Relationship Id="rId1347" Type="http://schemas.openxmlformats.org/officeDocument/2006/relationships/hyperlink" Target="https://en.wiktionary.org/wiki/%E3%81%BE%E3%81%A7" TargetMode="External"/><Relationship Id="rId1348" Type="http://schemas.openxmlformats.org/officeDocument/2006/relationships/hyperlink" Target="https://en.wiktionary.org/wiki/worked" TargetMode="External"/><Relationship Id="rId11" Type="http://schemas.openxmlformats.org/officeDocument/2006/relationships/hyperlink" Target="https://en.wiktionary.org/wiki/%E3%81%8A%E3%81%A8%E3%81%93%E3%81%AE%E3%81%93" TargetMode="External"/><Relationship Id="rId1349" Type="http://schemas.openxmlformats.org/officeDocument/2006/relationships/hyperlink" Target="https://en.wiktionary.org/wiki/%E3%81%8B%E3%82%89" TargetMode="External"/><Relationship Id="rId10" Type="http://schemas.openxmlformats.org/officeDocument/2006/relationships/hyperlink" Target="https://en.wiktionary.org/wiki/a" TargetMode="External"/><Relationship Id="rId13" Type="http://schemas.openxmlformats.org/officeDocument/2006/relationships/hyperlink" Target="https://en.wiktionary.org/wiki/%E3%81%8A%E3%82%93%E3%81%AA" TargetMode="External"/><Relationship Id="rId12" Type="http://schemas.openxmlformats.org/officeDocument/2006/relationships/hyperlink" Target="https://en.wiktionary.org/wiki/and" TargetMode="External"/><Relationship Id="rId756" Type="http://schemas.openxmlformats.org/officeDocument/2006/relationships/hyperlink" Target="https://en.wiktionary.org/wiki/%E3%81%A7%E3%82%93%E3%81%97%E3%82%83" TargetMode="External"/><Relationship Id="rId755" Type="http://schemas.openxmlformats.org/officeDocument/2006/relationships/hyperlink" Target="https://en.wiktionary.org/wiki/turn" TargetMode="External"/><Relationship Id="rId754" Type="http://schemas.openxmlformats.org/officeDocument/2006/relationships/hyperlink" Target="https://en.wiktionary.org/wiki/%E3%81%A8%E3%81%8A%E3%82%8A" TargetMode="External"/><Relationship Id="rId753" Type="http://schemas.openxmlformats.org/officeDocument/2006/relationships/hyperlink" Target="https://en.wiktionary.org/wiki/case" TargetMode="External"/><Relationship Id="rId759" Type="http://schemas.openxmlformats.org/officeDocument/2006/relationships/hyperlink" Target="https://en.wiktionary.org/wiki/tomorrow" TargetMode="External"/><Relationship Id="rId758" Type="http://schemas.openxmlformats.org/officeDocument/2006/relationships/hyperlink" Target="https://en.wiktionary.org/wiki/%E3%81%8F%E3%82%8B%E3%81%BE" TargetMode="External"/><Relationship Id="rId757" Type="http://schemas.openxmlformats.org/officeDocument/2006/relationships/hyperlink" Target="https://en.wiktionary.org/wiki/wish" TargetMode="External"/><Relationship Id="rId15" Type="http://schemas.openxmlformats.org/officeDocument/2006/relationships/hyperlink" Target="https://en.wiktionary.org/wiki/%E3%81%8A%E3%82%93%E3%81%AA%E3%81%AE%E3%81%B2%E3%81%A8" TargetMode="External"/><Relationship Id="rId14" Type="http://schemas.openxmlformats.org/officeDocument/2006/relationships/hyperlink" Target="https://en.wiktionary.org/wiki/that" TargetMode="External"/><Relationship Id="rId17" Type="http://schemas.openxmlformats.org/officeDocument/2006/relationships/hyperlink" Target="https://en.wiktionary.org/wiki/%E3%81%8A%E3%82%93%E3%81%AA%E3%81%AE%E3%81%93" TargetMode="External"/><Relationship Id="rId16" Type="http://schemas.openxmlformats.org/officeDocument/2006/relationships/hyperlink" Target="https://en.wiktionary.org/wiki/it" TargetMode="External"/><Relationship Id="rId1340" Type="http://schemas.openxmlformats.org/officeDocument/2006/relationships/hyperlink" Target="https://en.wiktionary.org/wiki/none" TargetMode="External"/><Relationship Id="rId19" Type="http://schemas.openxmlformats.org/officeDocument/2006/relationships/hyperlink" Target="https://en.wiktionary.org/wiki/%E3%81%82%E3%81%8B%E3%81%A1%E3%82%83%E3%82%93" TargetMode="External"/><Relationship Id="rId752" Type="http://schemas.openxmlformats.org/officeDocument/2006/relationships/hyperlink" Target="https://en.wiktionary.org/wiki/%E3%83%90%E3%82%B9%E3%81%A6%E3%81%84" TargetMode="External"/><Relationship Id="rId1341" Type="http://schemas.openxmlformats.org/officeDocument/2006/relationships/hyperlink" Target="https://en.wiktionary.org/wiki/%E3%81%AB" TargetMode="External"/><Relationship Id="rId18" Type="http://schemas.openxmlformats.org/officeDocument/2006/relationships/hyperlink" Target="https://en.wiktionary.org/wiki/of" TargetMode="External"/><Relationship Id="rId751" Type="http://schemas.openxmlformats.org/officeDocument/2006/relationships/hyperlink" Target="https://en.wiktionary.org/wiki/bring" TargetMode="External"/><Relationship Id="rId1342" Type="http://schemas.openxmlformats.org/officeDocument/2006/relationships/hyperlink" Target="https://en.wiktionary.org/wiki/drive" TargetMode="External"/><Relationship Id="rId750" Type="http://schemas.openxmlformats.org/officeDocument/2006/relationships/hyperlink" Target="https://en.wiktionary.org/wiki/%E3%81%A9%E3%81%86%E3%82%8D" TargetMode="External"/><Relationship Id="rId1343" Type="http://schemas.openxmlformats.org/officeDocument/2006/relationships/hyperlink" Target="https://en.wiktionary.org/wiki/%E3%81%AE" TargetMode="External"/><Relationship Id="rId1344" Type="http://schemas.openxmlformats.org/officeDocument/2006/relationships/hyperlink" Target="https://en.wiktionary.org/wiki/feelings" TargetMode="External"/><Relationship Id="rId84" Type="http://schemas.openxmlformats.org/officeDocument/2006/relationships/hyperlink" Target="https://en.wiktionary.org/wiki/here" TargetMode="External"/><Relationship Id="rId83" Type="http://schemas.openxmlformats.org/officeDocument/2006/relationships/hyperlink" Target="https://en.wiktionary.org/wiki/%E3%81%8F%E3%81%A1%E3%81%B3%E3%82%8B" TargetMode="External"/><Relationship Id="rId86" Type="http://schemas.openxmlformats.org/officeDocument/2006/relationships/hyperlink" Target="https://en.wiktionary.org/wiki/out" TargetMode="External"/><Relationship Id="rId85" Type="http://schemas.openxmlformats.org/officeDocument/2006/relationships/hyperlink" Target="https://en.wiktionary.org/wiki/%E3%81%AF" TargetMode="External"/><Relationship Id="rId88" Type="http://schemas.openxmlformats.org/officeDocument/2006/relationships/hyperlink" Target="https://en.wiktionary.org/wiki/going" TargetMode="External"/><Relationship Id="rId87" Type="http://schemas.openxmlformats.org/officeDocument/2006/relationships/hyperlink" Target="https://en.wiktionary.org/wiki/%E3%81%AF%E3%81%AA" TargetMode="External"/><Relationship Id="rId89" Type="http://schemas.openxmlformats.org/officeDocument/2006/relationships/hyperlink" Target="https://en.wiktionary.org/wiki/%E3%82%81" TargetMode="External"/><Relationship Id="rId709" Type="http://schemas.openxmlformats.org/officeDocument/2006/relationships/hyperlink" Target="https://en.wiktionary.org/wiki/move" TargetMode="External"/><Relationship Id="rId708" Type="http://schemas.openxmlformats.org/officeDocument/2006/relationships/hyperlink" Target="https://en.wiktionary.org/wiki/%E3%81%B5%E3%81%86%E3%81%A8%E3%81%86" TargetMode="External"/><Relationship Id="rId707" Type="http://schemas.openxmlformats.org/officeDocument/2006/relationships/hyperlink" Target="https://en.wiktionary.org/wiki/run" TargetMode="External"/><Relationship Id="rId706" Type="http://schemas.openxmlformats.org/officeDocument/2006/relationships/hyperlink" Target="https://en.wiktionary.org/wiki/%E3%82%AB%E3%83%90%E3%83%BC" TargetMode="External"/><Relationship Id="rId80" Type="http://schemas.openxmlformats.org/officeDocument/2006/relationships/hyperlink" Target="https://en.wiktionary.org/wiki/you%27re" TargetMode="External"/><Relationship Id="rId82" Type="http://schemas.openxmlformats.org/officeDocument/2006/relationships/hyperlink" Target="https://en.wiktionary.org/wiki/get" TargetMode="External"/><Relationship Id="rId81" Type="http://schemas.openxmlformats.org/officeDocument/2006/relationships/hyperlink" Target="https://en.wiktionary.org/wiki/%E3%81%8F%E3%81%A1" TargetMode="External"/><Relationship Id="rId701" Type="http://schemas.openxmlformats.org/officeDocument/2006/relationships/hyperlink" Target="https://en.wiktionary.org/wiki/who%27s" TargetMode="External"/><Relationship Id="rId700" Type="http://schemas.openxmlformats.org/officeDocument/2006/relationships/hyperlink" Target="https://en.wiktionary.org/wiki/%E3%81%98%E3%82%87%E3%81%86%E3%81%8E" TargetMode="External"/><Relationship Id="rId705" Type="http://schemas.openxmlformats.org/officeDocument/2006/relationships/hyperlink" Target="https://en.wiktionary.org/wiki/chance" TargetMode="External"/><Relationship Id="rId704" Type="http://schemas.openxmlformats.org/officeDocument/2006/relationships/hyperlink" Target="https://en.wiktionary.org/wiki/%E3%81%AB%E3%81%A3%E3%81%8D" TargetMode="External"/><Relationship Id="rId703" Type="http://schemas.openxmlformats.org/officeDocument/2006/relationships/hyperlink" Target="https://en.wiktionary.org/wiki/use" TargetMode="External"/><Relationship Id="rId702" Type="http://schemas.openxmlformats.org/officeDocument/2006/relationships/hyperlink" Target="https://en.wiktionary.org/wiki/%E3%83%8E%E3%83%BC%E3%83%88" TargetMode="External"/><Relationship Id="rId73" Type="http://schemas.openxmlformats.org/officeDocument/2006/relationships/hyperlink" Target="https://en.wiktionary.org/wiki/%E3%81%B2%E3%81%96" TargetMode="External"/><Relationship Id="rId72" Type="http://schemas.openxmlformats.org/officeDocument/2006/relationships/hyperlink" Target="https://en.wiktionary.org/wiki/he" TargetMode="External"/><Relationship Id="rId75" Type="http://schemas.openxmlformats.org/officeDocument/2006/relationships/hyperlink" Target="https://en.wiktionary.org/wiki/%E3%82%82%E3%82%82" TargetMode="External"/><Relationship Id="rId74" Type="http://schemas.openxmlformats.org/officeDocument/2006/relationships/hyperlink" Target="https://en.wiktionary.org/wiki/oh" TargetMode="External"/><Relationship Id="rId77" Type="http://schemas.openxmlformats.org/officeDocument/2006/relationships/hyperlink" Target="https://en.wiktionary.org/wiki/%E3%81%82%E3%81%9F%E3%81%BE" TargetMode="External"/><Relationship Id="rId76" Type="http://schemas.openxmlformats.org/officeDocument/2006/relationships/hyperlink" Target="https://en.wiktionary.org/wiki/about" TargetMode="External"/><Relationship Id="rId79" Type="http://schemas.openxmlformats.org/officeDocument/2006/relationships/hyperlink" Target="https://en.wiktionary.org/wiki/%E3%81%8B%E3%81%8A" TargetMode="External"/><Relationship Id="rId78" Type="http://schemas.openxmlformats.org/officeDocument/2006/relationships/hyperlink" Target="https://en.wiktionary.org/wiki/right" TargetMode="External"/><Relationship Id="rId71" Type="http://schemas.openxmlformats.org/officeDocument/2006/relationships/hyperlink" Target="https://en.wiktionary.org/wiki/%E3%81%99%E3%81%AD" TargetMode="External"/><Relationship Id="rId70" Type="http://schemas.openxmlformats.org/officeDocument/2006/relationships/hyperlink" Target="https://en.wiktionary.org/wiki/are" TargetMode="External"/><Relationship Id="rId62" Type="http://schemas.openxmlformats.org/officeDocument/2006/relationships/hyperlink" Target="https://en.wiktionary.org/wiki/%E3%81%8B%E3%81%97%E3%82%85" TargetMode="External"/><Relationship Id="rId1312" Type="http://schemas.openxmlformats.org/officeDocument/2006/relationships/hyperlink" Target="https://en.wiktionary.org/wiki/obviously" TargetMode="External"/><Relationship Id="rId61" Type="http://schemas.openxmlformats.org/officeDocument/2006/relationships/hyperlink" Target="https://en.wiktionary.org/wiki/with" TargetMode="External"/><Relationship Id="rId1313" Type="http://schemas.openxmlformats.org/officeDocument/2006/relationships/hyperlink" Target="https://en.wiktionary.org/wiki/%E3%81%86" TargetMode="External"/><Relationship Id="rId64" Type="http://schemas.openxmlformats.org/officeDocument/2006/relationships/hyperlink" Target="https://en.wiktionary.org/wiki/%E3%82%A8%E3%83%B3%E3%82%B8%E3%83%8B%E3%82%A2" TargetMode="External"/><Relationship Id="rId1314" Type="http://schemas.openxmlformats.org/officeDocument/2006/relationships/hyperlink" Target="https://en.wiktionary.org/wiki/wonder" TargetMode="External"/><Relationship Id="rId63" Type="http://schemas.openxmlformats.org/officeDocument/2006/relationships/hyperlink" Target="https://en.wiktionary.org/wiki/so" TargetMode="External"/><Relationship Id="rId1315" Type="http://schemas.openxmlformats.org/officeDocument/2006/relationships/hyperlink" Target="https://en.wiktionary.org/wiki/%E3%81%9B%E3%82%8B" TargetMode="External"/><Relationship Id="rId66" Type="http://schemas.openxmlformats.org/officeDocument/2006/relationships/hyperlink" Target="https://en.wiktionary.org/wiki/all" TargetMode="External"/><Relationship Id="rId1316" Type="http://schemas.openxmlformats.org/officeDocument/2006/relationships/hyperlink" Target="https://en.wiktionary.org/wiki/pain" TargetMode="External"/><Relationship Id="rId65" Type="http://schemas.openxmlformats.org/officeDocument/2006/relationships/hyperlink" Target="https://en.wiktionary.org/wiki/but" TargetMode="External"/><Relationship Id="rId1317" Type="http://schemas.openxmlformats.org/officeDocument/2006/relationships/hyperlink" Target="https://en.wiktionary.org/wiki/%E3%82%8C%E3%82%8B" TargetMode="External"/><Relationship Id="rId68" Type="http://schemas.openxmlformats.org/officeDocument/2006/relationships/hyperlink" Target="https://en.wiktionary.org/wiki/well" TargetMode="External"/><Relationship Id="rId1318" Type="http://schemas.openxmlformats.org/officeDocument/2006/relationships/hyperlink" Target="https://en.wiktionary.org/wiki/calling" TargetMode="External"/><Relationship Id="rId67" Type="http://schemas.openxmlformats.org/officeDocument/2006/relationships/hyperlink" Target="https://en.wiktionary.org/wiki/%E3%81%82%E3%81%97" TargetMode="External"/><Relationship Id="rId1319" Type="http://schemas.openxmlformats.org/officeDocument/2006/relationships/hyperlink" Target="https://en.wiktionary.org/wiki/%E3%81%9D%E3%81%86" TargetMode="External"/><Relationship Id="rId729" Type="http://schemas.openxmlformats.org/officeDocument/2006/relationships/hyperlink" Target="https://en.wiktionary.org/wiki/%E3%83%81%E3%83%A3%E3%83%83%E3%82%AF" TargetMode="External"/><Relationship Id="rId728" Type="http://schemas.openxmlformats.org/officeDocument/2006/relationships/hyperlink" Target="https://en.wiktionary.org/wiki/married" TargetMode="External"/><Relationship Id="rId60" Type="http://schemas.openxmlformats.org/officeDocument/2006/relationships/hyperlink" Target="https://en.wiktionary.org/wiki/%E3%81%8D%E3%82%87%E3%81%86%E3%81%97" TargetMode="External"/><Relationship Id="rId723" Type="http://schemas.openxmlformats.org/officeDocument/2006/relationships/hyperlink" Target="https://en.wiktionary.org/wiki/%E3%81%9D%E3%81%A7" TargetMode="External"/><Relationship Id="rId722" Type="http://schemas.openxmlformats.org/officeDocument/2006/relationships/hyperlink" Target="https://en.wiktionary.org/wiki/heart" TargetMode="External"/><Relationship Id="rId721" Type="http://schemas.openxmlformats.org/officeDocument/2006/relationships/hyperlink" Target="https://en.wiktionary.org/wiki/%E3%82%8F%E3%81%B5%E3%81%8F" TargetMode="External"/><Relationship Id="rId720" Type="http://schemas.openxmlformats.org/officeDocument/2006/relationships/hyperlink" Target="https://en.wiktionary.org/wiki/Dr" TargetMode="External"/><Relationship Id="rId727" Type="http://schemas.openxmlformats.org/officeDocument/2006/relationships/hyperlink" Target="https://en.wiktionary.org/wiki/%E3%83%9C%E3%82%BF%E3%83%B3" TargetMode="External"/><Relationship Id="rId726" Type="http://schemas.openxmlformats.org/officeDocument/2006/relationships/hyperlink" Target="https://en.wiktionary.org/wiki/miss" TargetMode="External"/><Relationship Id="rId725" Type="http://schemas.openxmlformats.org/officeDocument/2006/relationships/hyperlink" Target="https://en.wiktionary.org/wiki/%E3%81%88%E3%82%8A" TargetMode="External"/><Relationship Id="rId724" Type="http://schemas.openxmlformats.org/officeDocument/2006/relationships/hyperlink" Target="https://en.wiktionary.org/wiki/such" TargetMode="External"/><Relationship Id="rId69" Type="http://schemas.openxmlformats.org/officeDocument/2006/relationships/hyperlink" Target="https://en.wiktionary.org/wiki/%E3%81%8B%E3%81%8B%E3%81%A8" TargetMode="External"/><Relationship Id="rId1310" Type="http://schemas.openxmlformats.org/officeDocument/2006/relationships/hyperlink" Target="https://en.wiktionary.org/wiki/%E3%81%AA%E3%81%9C%E3%81%AA%E3%82%89" TargetMode="External"/><Relationship Id="rId1311" Type="http://schemas.openxmlformats.org/officeDocument/2006/relationships/hyperlink" Target="https://en.wiktionary.org/wiki/questions" TargetMode="External"/><Relationship Id="rId51" Type="http://schemas.openxmlformats.org/officeDocument/2006/relationships/hyperlink" Target="https://en.wiktionary.org/wiki/on" TargetMode="External"/><Relationship Id="rId1301" Type="http://schemas.openxmlformats.org/officeDocument/2006/relationships/hyperlink" Target="https://en.wiktionary.org/wiki/turned" TargetMode="External"/><Relationship Id="rId50" Type="http://schemas.openxmlformats.org/officeDocument/2006/relationships/hyperlink" Target="https://en.wiktionary.org/wiki/%E3%81%97%E3%82%87%E3%81%86%E3%81%BC%E3%81%86%E3%81%97" TargetMode="External"/><Relationship Id="rId1302" Type="http://schemas.openxmlformats.org/officeDocument/2006/relationships/hyperlink" Target="https://en.wiktionary.org/wiki/%E3%81%A7%E3%82%82" TargetMode="External"/><Relationship Id="rId53" Type="http://schemas.openxmlformats.org/officeDocument/2006/relationships/hyperlink" Target="https://en.wiktionary.org/wiki/your" TargetMode="External"/><Relationship Id="rId1303" Type="http://schemas.openxmlformats.org/officeDocument/2006/relationships/hyperlink" Target="https://en.wiktionary.org/wiki/known" TargetMode="External"/><Relationship Id="rId52" Type="http://schemas.openxmlformats.org/officeDocument/2006/relationships/hyperlink" Target="https://en.wiktionary.org/wiki/%E3%81%91%E3%81%84%E3%81%95%E3%81%A4%E3%81%8B%E3%82%93" TargetMode="External"/><Relationship Id="rId1304" Type="http://schemas.openxmlformats.org/officeDocument/2006/relationships/hyperlink" Target="https://en.wiktionary.org/wiki/%E3%81%97%E3%81%8B%E3%81%97" TargetMode="External"/><Relationship Id="rId55" Type="http://schemas.openxmlformats.org/officeDocument/2006/relationships/hyperlink" Target="https://en.wiktionary.org/wiki/was" TargetMode="External"/><Relationship Id="rId1305" Type="http://schemas.openxmlformats.org/officeDocument/2006/relationships/hyperlink" Target="https://en.wiktionary.org/wiki/touch" TargetMode="External"/><Relationship Id="rId54" Type="http://schemas.openxmlformats.org/officeDocument/2006/relationships/hyperlink" Target="https://en.wiktionary.org/wiki/%E3%81%B8%E3%81%84%E3%81%97" TargetMode="External"/><Relationship Id="rId1306" Type="http://schemas.openxmlformats.org/officeDocument/2006/relationships/hyperlink" Target="https://en.wiktionary.org/wiki/%E3%81%9D%E3%81%97%E3%81%A6" TargetMode="External"/><Relationship Id="rId57" Type="http://schemas.openxmlformats.org/officeDocument/2006/relationships/hyperlink" Target="https://en.wiktionary.org/wiki/we" TargetMode="External"/><Relationship Id="rId1307" Type="http://schemas.openxmlformats.org/officeDocument/2006/relationships/hyperlink" Target="https://en.wiktionary.org/wiki/kiss" TargetMode="External"/><Relationship Id="rId56" Type="http://schemas.openxmlformats.org/officeDocument/2006/relationships/hyperlink" Target="https://en.wiktionary.org/wiki/%E3%81%91%E3%82%93%E3%81%A1%E3%81%8F%E3%81%8B" TargetMode="External"/><Relationship Id="rId1308" Type="http://schemas.openxmlformats.org/officeDocument/2006/relationships/hyperlink" Target="https://en.wiktionary.org/wiki/%E3%81%9D%E3%82%8C%E3%81%AB" TargetMode="External"/><Relationship Id="rId1309" Type="http://schemas.openxmlformats.org/officeDocument/2006/relationships/hyperlink" Target="https://en.wiktionary.org/wiki/Crane" TargetMode="External"/><Relationship Id="rId719" Type="http://schemas.openxmlformats.org/officeDocument/2006/relationships/hyperlink" Target="https://en.wiktionary.org/wiki/%E3%81%8D%E3%82%82%E3%81%AE" TargetMode="External"/><Relationship Id="rId718" Type="http://schemas.openxmlformats.org/officeDocument/2006/relationships/hyperlink" Target="https://en.wiktionary.org/wiki/somebody" TargetMode="External"/><Relationship Id="rId717" Type="http://schemas.openxmlformats.org/officeDocument/2006/relationships/hyperlink" Target="https://en.wiktionary.org/wiki/%E3%82%88%E3%81%86%E3%81%B5%E3%81%8F" TargetMode="External"/><Relationship Id="rId712" Type="http://schemas.openxmlformats.org/officeDocument/2006/relationships/hyperlink" Target="https://en.wiktionary.org/wiki/%E3%83%9B%E3%83%83%E3%83%81%E3%82%AD%E3%82%B9" TargetMode="External"/><Relationship Id="rId711" Type="http://schemas.openxmlformats.org/officeDocument/2006/relationships/hyperlink" Target="https://en.wiktionary.org/wiki/anyone" TargetMode="External"/><Relationship Id="rId710" Type="http://schemas.openxmlformats.org/officeDocument/2006/relationships/hyperlink" Target="https://en.wiktionary.org/wiki/%E3%81%AF%E3%81%95%E3%81%BF" TargetMode="External"/><Relationship Id="rId716" Type="http://schemas.openxmlformats.org/officeDocument/2006/relationships/hyperlink" Target="https://en.wiktionary.org/wiki/J" TargetMode="External"/><Relationship Id="rId715" Type="http://schemas.openxmlformats.org/officeDocument/2006/relationships/hyperlink" Target="https://en.wiktionary.org/wiki/%E3%81%B5%E3%81%8F" TargetMode="External"/><Relationship Id="rId714" Type="http://schemas.openxmlformats.org/officeDocument/2006/relationships/hyperlink" Target="https://en.wiktionary.org/wiki/bye" TargetMode="External"/><Relationship Id="rId713" Type="http://schemas.openxmlformats.org/officeDocument/2006/relationships/hyperlink" Target="https://en.wiktionary.org/wiki/person" TargetMode="External"/><Relationship Id="rId59" Type="http://schemas.openxmlformats.org/officeDocument/2006/relationships/hyperlink" Target="https://en.wiktionary.org/wiki/it%27s" TargetMode="External"/><Relationship Id="rId58" Type="http://schemas.openxmlformats.org/officeDocument/2006/relationships/hyperlink" Target="https://en.wiktionary.org/wiki/%E3%81%9B%E3%82%93%E3%81%9B%E3%81%84" TargetMode="External"/><Relationship Id="rId1300" Type="http://schemas.openxmlformats.org/officeDocument/2006/relationships/hyperlink" Target="https://en.wiktionary.org/wiki/Category:Japanese_conjunctions" TargetMode="External"/><Relationship Id="rId349" Type="http://schemas.openxmlformats.org/officeDocument/2006/relationships/hyperlink" Target="https://en.wiktionary.org/wiki/fine" TargetMode="External"/><Relationship Id="rId348" Type="http://schemas.openxmlformats.org/officeDocument/2006/relationships/hyperlink" Target="https://en.wiktionary.org/wiki/%E3%82%84%E3%81%95%E3%81%84" TargetMode="External"/><Relationship Id="rId347" Type="http://schemas.openxmlformats.org/officeDocument/2006/relationships/hyperlink" Target="https://en.wiktionary.org/wiki/you%27ve" TargetMode="External"/><Relationship Id="rId346" Type="http://schemas.openxmlformats.org/officeDocument/2006/relationships/hyperlink" Target="https://en.wiktionary.org/wiki/%E3%82%80%E3%81%8E" TargetMode="External"/><Relationship Id="rId341" Type="http://schemas.openxmlformats.org/officeDocument/2006/relationships/hyperlink" Target="https://en.wiktionary.org/wiki/feel" TargetMode="External"/><Relationship Id="rId340" Type="http://schemas.openxmlformats.org/officeDocument/2006/relationships/hyperlink" Target="https://en.wiktionary.org/wiki/other" TargetMode="External"/><Relationship Id="rId345" Type="http://schemas.openxmlformats.org/officeDocument/2006/relationships/hyperlink" Target="https://en.wiktionary.org/wiki/work" TargetMode="External"/><Relationship Id="rId344" Type="http://schemas.openxmlformats.org/officeDocument/2006/relationships/hyperlink" Target="https://en.wiktionary.org/wiki/%E3%81%84%E3%81%AD" TargetMode="External"/><Relationship Id="rId343" Type="http://schemas.openxmlformats.org/officeDocument/2006/relationships/hyperlink" Target="https://en.wiktionary.org/wiki/everything" TargetMode="External"/><Relationship Id="rId342" Type="http://schemas.openxmlformats.org/officeDocument/2006/relationships/hyperlink" Target="https://en.wiktionary.org/wiki/%E3%81%93%E3%82%81" TargetMode="External"/><Relationship Id="rId338" Type="http://schemas.openxmlformats.org/officeDocument/2006/relationships/hyperlink" Target="https://en.wiktionary.org/wiki/believe" TargetMode="External"/><Relationship Id="rId337" Type="http://schemas.openxmlformats.org/officeDocument/2006/relationships/hyperlink" Target="https://en.wiktionary.org/wiki/%E3%81%BE%E3%81%A4" TargetMode="External"/><Relationship Id="rId336" Type="http://schemas.openxmlformats.org/officeDocument/2006/relationships/hyperlink" Target="https://en.wiktionary.org/wiki/first" TargetMode="External"/><Relationship Id="rId335" Type="http://schemas.openxmlformats.org/officeDocument/2006/relationships/hyperlink" Target="https://en.wiktionary.org/wiki/%E3%81%95%E3%81%8F%E3%82%89" TargetMode="External"/><Relationship Id="rId339" Type="http://schemas.openxmlformats.org/officeDocument/2006/relationships/hyperlink" Target="https://en.wiktionary.org/wiki/%E3%81%86%E3%82%81" TargetMode="External"/><Relationship Id="rId330" Type="http://schemas.openxmlformats.org/officeDocument/2006/relationships/hyperlink" Target="https://en.wiktionary.org/wiki/night" TargetMode="External"/><Relationship Id="rId334" Type="http://schemas.openxmlformats.org/officeDocument/2006/relationships/hyperlink" Target="https://en.wiktionary.org/wiki/away" TargetMode="External"/><Relationship Id="rId333" Type="http://schemas.openxmlformats.org/officeDocument/2006/relationships/hyperlink" Target="https://en.wiktionary.org/wiki/%E3%81%8D%E3%81%8F" TargetMode="External"/><Relationship Id="rId332" Type="http://schemas.openxmlformats.org/officeDocument/2006/relationships/hyperlink" Target="https://en.wiktionary.org/wiki/than" TargetMode="External"/><Relationship Id="rId331" Type="http://schemas.openxmlformats.org/officeDocument/2006/relationships/hyperlink" Target="https://en.wiktionary.org/wiki/%E3%81%8D%E3%81%AE%E3%81%93" TargetMode="External"/><Relationship Id="rId370" Type="http://schemas.openxmlformats.org/officeDocument/2006/relationships/hyperlink" Target="https://en.wiktionary.org/wiki/%E3%83%A2%E3%83%A2" TargetMode="External"/><Relationship Id="rId369" Type="http://schemas.openxmlformats.org/officeDocument/2006/relationships/hyperlink" Target="https://en.wiktionary.org/wiki/stop" TargetMode="External"/><Relationship Id="rId368" Type="http://schemas.openxmlformats.org/officeDocument/2006/relationships/hyperlink" Target="https://en.wiktionary.org/wiki/%E3%82%AF%E3%83%AA" TargetMode="External"/><Relationship Id="rId363" Type="http://schemas.openxmlformats.org/officeDocument/2006/relationships/hyperlink" Target="https://en.wiktionary.org/wiki/does" TargetMode="External"/><Relationship Id="rId362" Type="http://schemas.openxmlformats.org/officeDocument/2006/relationships/hyperlink" Target="https://en.wiktionary.org/wiki/%E3%83%9F%E3%82%AB%E3%83%B3" TargetMode="External"/><Relationship Id="rId361" Type="http://schemas.openxmlformats.org/officeDocument/2006/relationships/hyperlink" Target="https://en.wiktionary.org/wiki/keep" TargetMode="External"/><Relationship Id="rId360" Type="http://schemas.openxmlformats.org/officeDocument/2006/relationships/hyperlink" Target="https://en.wiktionary.org/wiki/%E3%83%AA%E3%83%B3%E3%82%B4" TargetMode="External"/><Relationship Id="rId367" Type="http://schemas.openxmlformats.org/officeDocument/2006/relationships/hyperlink" Target="https://en.wiktionary.org/wiki/around" TargetMode="External"/><Relationship Id="rId366" Type="http://schemas.openxmlformats.org/officeDocument/2006/relationships/hyperlink" Target="https://en.wiktionary.org/wiki/%E3%83%8A%E3%82%B7" TargetMode="External"/><Relationship Id="rId365" Type="http://schemas.openxmlformats.org/officeDocument/2006/relationships/hyperlink" Target="https://en.wiktionary.org/wiki/put" TargetMode="External"/><Relationship Id="rId364" Type="http://schemas.openxmlformats.org/officeDocument/2006/relationships/hyperlink" Target="https://en.wiktionary.org/wiki/%E3%83%90%E3%83%8A%E3%83%8A" TargetMode="External"/><Relationship Id="rId95" Type="http://schemas.openxmlformats.org/officeDocument/2006/relationships/hyperlink" Target="https://en.wiktionary.org/wiki/%E3%81%BF%E3%81%BF" TargetMode="External"/><Relationship Id="rId94" Type="http://schemas.openxmlformats.org/officeDocument/2006/relationships/hyperlink" Target="https://en.wiktionary.org/wiki/if" TargetMode="External"/><Relationship Id="rId97" Type="http://schemas.openxmlformats.org/officeDocument/2006/relationships/hyperlink" Target="https://en.wiktionary.org/wiki/%E3%81%8A%E3%81%AA%E3%81%8B" TargetMode="External"/><Relationship Id="rId96" Type="http://schemas.openxmlformats.org/officeDocument/2006/relationships/hyperlink" Target="https://en.wiktionary.org/wiki/her" TargetMode="External"/><Relationship Id="rId99" Type="http://schemas.openxmlformats.org/officeDocument/2006/relationships/hyperlink" Target="https://en.wiktionary.org/wiki/%E3%81%86%E3%81%A7" TargetMode="External"/><Relationship Id="rId98" Type="http://schemas.openxmlformats.org/officeDocument/2006/relationships/hyperlink" Target="https://en.wiktionary.org/wiki/she" TargetMode="External"/><Relationship Id="rId91" Type="http://schemas.openxmlformats.org/officeDocument/2006/relationships/hyperlink" Target="https://en.wiktionary.org/wiki/%E3%81%B2%E3%81%92" TargetMode="External"/><Relationship Id="rId90" Type="http://schemas.openxmlformats.org/officeDocument/2006/relationships/hyperlink" Target="https://en.wiktionary.org/wiki/like" TargetMode="External"/><Relationship Id="rId93" Type="http://schemas.openxmlformats.org/officeDocument/2006/relationships/hyperlink" Target="https://en.wiktionary.org/wiki/%E3%81%8B%E3%81%BF" TargetMode="External"/><Relationship Id="rId92" Type="http://schemas.openxmlformats.org/officeDocument/2006/relationships/hyperlink" Target="https://en.wiktionary.org/wiki/yeah" TargetMode="External"/><Relationship Id="rId359" Type="http://schemas.openxmlformats.org/officeDocument/2006/relationships/hyperlink" Target="https://en.wiktionary.org/wiki/day" TargetMode="External"/><Relationship Id="rId358" Type="http://schemas.openxmlformats.org/officeDocument/2006/relationships/hyperlink" Target="https://en.wiktionary.org/wiki/%E3%81%AB%E3%82%93%E3%81%98%E3%82%93" TargetMode="External"/><Relationship Id="rId357" Type="http://schemas.openxmlformats.org/officeDocument/2006/relationships/hyperlink" Target="https://en.wiktionary.org/wiki/these" TargetMode="External"/><Relationship Id="rId352" Type="http://schemas.openxmlformats.org/officeDocument/2006/relationships/hyperlink" Target="https://en.wiktionary.org/wiki/%E3%81%84%E3%82%82" TargetMode="External"/><Relationship Id="rId351" Type="http://schemas.openxmlformats.org/officeDocument/2006/relationships/hyperlink" Target="https://en.wiktionary.org/wiki/home" TargetMode="External"/><Relationship Id="rId350" Type="http://schemas.openxmlformats.org/officeDocument/2006/relationships/hyperlink" Target="https://en.wiktionary.org/wiki/%E3%81%8F%E3%81%A0%E3%82%82%E3%81%AE" TargetMode="External"/><Relationship Id="rId356" Type="http://schemas.openxmlformats.org/officeDocument/2006/relationships/hyperlink" Target="https://en.wiktionary.org/wiki/%E3%81%A0%E3%81%84%E3%81%93%E3%82%93" TargetMode="External"/><Relationship Id="rId355" Type="http://schemas.openxmlformats.org/officeDocument/2006/relationships/hyperlink" Target="https://en.wiktionary.org/wiki/last" TargetMode="External"/><Relationship Id="rId354" Type="http://schemas.openxmlformats.org/officeDocument/2006/relationships/hyperlink" Target="https://en.wiktionary.org/wiki/%E3%81%BE%E3%82%81" TargetMode="External"/><Relationship Id="rId353" Type="http://schemas.openxmlformats.org/officeDocument/2006/relationships/hyperlink" Target="https://en.wiktionary.org/wiki/after" TargetMode="External"/><Relationship Id="rId1378" Type="http://schemas.openxmlformats.org/officeDocument/2006/relationships/hyperlink" Target="https://en.wiktionary.org/wiki/%E3%81%AA%E3%82%8A" TargetMode="External"/><Relationship Id="rId1379" Type="http://schemas.openxmlformats.org/officeDocument/2006/relationships/hyperlink" Target="https://en.wiktionary.org/wiki/sweetheart" TargetMode="External"/><Relationship Id="rId305" Type="http://schemas.openxmlformats.org/officeDocument/2006/relationships/hyperlink" Target="https://en.wiktionary.org/wiki/into" TargetMode="External"/><Relationship Id="rId789" Type="http://schemas.openxmlformats.org/officeDocument/2006/relationships/hyperlink" Target="https://en.wiktionary.org/wiki/%E3%81%99%E3%81%BA%E3%81%84%E3%82%93%E3%81%94" TargetMode="External"/><Relationship Id="rId304" Type="http://schemas.openxmlformats.org/officeDocument/2006/relationships/hyperlink" Target="https://en.wiktionary.org/wiki/%E3%81%8B%E3%81%84" TargetMode="External"/><Relationship Id="rId788" Type="http://schemas.openxmlformats.org/officeDocument/2006/relationships/hyperlink" Target="https://en.wiktionary.org/wiki/makes" TargetMode="External"/><Relationship Id="rId303" Type="http://schemas.openxmlformats.org/officeDocument/2006/relationships/hyperlink" Target="https://en.wiktionary.org/wiki/wait" TargetMode="External"/><Relationship Id="rId787" Type="http://schemas.openxmlformats.org/officeDocument/2006/relationships/hyperlink" Target="https://en.wiktionary.org/wiki/%E3%81%A9%E3%81%84%E3%81%A4%E3%81%94" TargetMode="External"/><Relationship Id="rId302" Type="http://schemas.openxmlformats.org/officeDocument/2006/relationships/hyperlink" Target="https://en.wiktionary.org/wiki/%E3%83%9F%E3%83%9F%E3%82%BA" TargetMode="External"/><Relationship Id="rId786" Type="http://schemas.openxmlformats.org/officeDocument/2006/relationships/hyperlink" Target="https://en.wiktionary.org/wiki/year" TargetMode="External"/><Relationship Id="rId309" Type="http://schemas.openxmlformats.org/officeDocument/2006/relationships/hyperlink" Target="https://en.wiktionary.org/wiki/nothing" TargetMode="External"/><Relationship Id="rId308" Type="http://schemas.openxmlformats.org/officeDocument/2006/relationships/hyperlink" Target="https://en.wiktionary.org/wiki/%E3%83%88%E3%82%AB%E3%82%B2" TargetMode="External"/><Relationship Id="rId307" Type="http://schemas.openxmlformats.org/officeDocument/2006/relationships/hyperlink" Target="https://en.wiktionary.org/wiki/find" TargetMode="External"/><Relationship Id="rId306" Type="http://schemas.openxmlformats.org/officeDocument/2006/relationships/hyperlink" Target="https://en.wiktionary.org/wiki/%E3%81%8B%E3%81%84%E3%81%8C%E3%82%89" TargetMode="External"/><Relationship Id="rId781" Type="http://schemas.openxmlformats.org/officeDocument/2006/relationships/hyperlink" Target="https://en.wiktionary.org/wiki/%E3%81%AB%E3%81%BB%E3%82%93%E3%81%94" TargetMode="External"/><Relationship Id="rId1370" Type="http://schemas.openxmlformats.org/officeDocument/2006/relationships/hyperlink" Target="https://en.wiktionary.org/wiki/%E3%81%A6" TargetMode="External"/><Relationship Id="rId780" Type="http://schemas.openxmlformats.org/officeDocument/2006/relationships/hyperlink" Target="https://en.wiktionary.org/wiki/aren%27t" TargetMode="External"/><Relationship Id="rId1371" Type="http://schemas.openxmlformats.org/officeDocument/2006/relationships/hyperlink" Target="https://en.wiktionary.org/wiki/class" TargetMode="External"/><Relationship Id="rId1372" Type="http://schemas.openxmlformats.org/officeDocument/2006/relationships/hyperlink" Target="https://en.wiktionary.org/wiki/%E3%81%A8" TargetMode="External"/><Relationship Id="rId1373" Type="http://schemas.openxmlformats.org/officeDocument/2006/relationships/hyperlink" Target="https://en.wiktionary.org/wiki/Lucy" TargetMode="External"/><Relationship Id="rId301" Type="http://schemas.openxmlformats.org/officeDocument/2006/relationships/hyperlink" Target="https://en.wiktionary.org/wiki/still" TargetMode="External"/><Relationship Id="rId785" Type="http://schemas.openxmlformats.org/officeDocument/2006/relationships/hyperlink" Target="https://en.wiktionary.org/wiki/%E3%81%A1%E3%82%85%E3%81%86%E3%81%94%E3%81%8F%E3%81%94" TargetMode="External"/><Relationship Id="rId1374" Type="http://schemas.openxmlformats.org/officeDocument/2006/relationships/hyperlink" Target="https://en.wiktionary.org/wiki/%E3%81%AA%E3%81%8C%E3%82%89" TargetMode="External"/><Relationship Id="rId300" Type="http://schemas.openxmlformats.org/officeDocument/2006/relationships/hyperlink" Target="https://en.wiktionary.org/wiki/%E3%83%8A%E3%83%A1%E3%82%AF%E3%82%B8" TargetMode="External"/><Relationship Id="rId784" Type="http://schemas.openxmlformats.org/officeDocument/2006/relationships/hyperlink" Target="https://en.wiktionary.org/wiki/working" TargetMode="External"/><Relationship Id="rId1375" Type="http://schemas.openxmlformats.org/officeDocument/2006/relationships/hyperlink" Target="https://en.wiktionary.org/wiki/surprise" TargetMode="External"/><Relationship Id="rId783" Type="http://schemas.openxmlformats.org/officeDocument/2006/relationships/hyperlink" Target="https://en.wiktionary.org/wiki/%E3%81%88%E3%81%84%E3%81%94" TargetMode="External"/><Relationship Id="rId1376" Type="http://schemas.openxmlformats.org/officeDocument/2006/relationships/hyperlink" Target="https://en.wiktionary.org/wiki/%E3%81%AA%E3%82%89%E3%81%B3%E3%81%AB" TargetMode="External"/><Relationship Id="rId782" Type="http://schemas.openxmlformats.org/officeDocument/2006/relationships/hyperlink" Target="https://en.wiktionary.org/wiki/ha" TargetMode="External"/><Relationship Id="rId1377" Type="http://schemas.openxmlformats.org/officeDocument/2006/relationships/hyperlink" Target="https://en.wiktionary.org/wiki/its" TargetMode="External"/><Relationship Id="rId1367" Type="http://schemas.openxmlformats.org/officeDocument/2006/relationships/hyperlink" Target="https://en.wiktionary.org/wiki/protect" TargetMode="External"/><Relationship Id="rId1368" Type="http://schemas.openxmlformats.org/officeDocument/2006/relationships/hyperlink" Target="https://en.wiktionary.org/wiki/%E3%81%A4%E3%81%A4" TargetMode="External"/><Relationship Id="rId1369" Type="http://schemas.openxmlformats.org/officeDocument/2006/relationships/hyperlink" Target="https://en.wiktionary.org/wiki/twenty" TargetMode="External"/><Relationship Id="rId778" Type="http://schemas.openxmlformats.org/officeDocument/2006/relationships/hyperlink" Target="https://en.wiktionary.org/wiki/town" TargetMode="External"/><Relationship Id="rId777" Type="http://schemas.openxmlformats.org/officeDocument/2006/relationships/hyperlink" Target="https://en.wiktionary.org/wiki/%E3%83%AD%E3%83%BC%E3%83%9E%E5%AD%97" TargetMode="External"/><Relationship Id="rId776" Type="http://schemas.openxmlformats.org/officeDocument/2006/relationships/hyperlink" Target="https://en.wiktionary.org/wiki/least" TargetMode="External"/><Relationship Id="rId775" Type="http://schemas.openxmlformats.org/officeDocument/2006/relationships/hyperlink" Target="https://en.wiktionary.org/wiki/%E3%82%A2%E3%83%AB%E3%83%95%E3%82%A1%E3%83%99%E3%83%83%E3%83%88" TargetMode="External"/><Relationship Id="rId779" Type="http://schemas.openxmlformats.org/officeDocument/2006/relationships/hyperlink" Target="https://en.wiktionary.org/wiki/%E3%81%8C%E3%81%84%E3%81%93%E3%81%8F%E3%81%94" TargetMode="External"/><Relationship Id="rId770" Type="http://schemas.openxmlformats.org/officeDocument/2006/relationships/hyperlink" Target="https://en.wiktionary.org/wiki/late" TargetMode="External"/><Relationship Id="rId1360" Type="http://schemas.openxmlformats.org/officeDocument/2006/relationships/hyperlink" Target="https://en.wiktionary.org/wiki/%E3%81%8B%E3%82%82" TargetMode="External"/><Relationship Id="rId1361" Type="http://schemas.openxmlformats.org/officeDocument/2006/relationships/hyperlink" Target="https://en.wiktionary.org/wiki/sent" TargetMode="External"/><Relationship Id="rId1362" Type="http://schemas.openxmlformats.org/officeDocument/2006/relationships/hyperlink" Target="https://en.wiktionary.org/wiki/%E3%81%9D%E3%81%97%E3%81%A6" TargetMode="External"/><Relationship Id="rId774" Type="http://schemas.openxmlformats.org/officeDocument/2006/relationships/hyperlink" Target="https://en.wiktionary.org/wiki/five" TargetMode="External"/><Relationship Id="rId1363" Type="http://schemas.openxmlformats.org/officeDocument/2006/relationships/hyperlink" Target="https://en.wiktionary.org/wiki/city" TargetMode="External"/><Relationship Id="rId773" Type="http://schemas.openxmlformats.org/officeDocument/2006/relationships/hyperlink" Target="https://en.wiktionary.org/wiki/%E3%81%99%E3%81%86%E3%81%98" TargetMode="External"/><Relationship Id="rId1364" Type="http://schemas.openxmlformats.org/officeDocument/2006/relationships/hyperlink" Target="https://en.wiktionary.org/wiki/%E3%81%9D%E3%82%8C%E3%81%A8%E3%82%82" TargetMode="External"/><Relationship Id="rId772" Type="http://schemas.openxmlformats.org/officeDocument/2006/relationships/hyperlink" Target="https://en.wiktionary.org/wiki/anymore" TargetMode="External"/><Relationship Id="rId1365" Type="http://schemas.openxmlformats.org/officeDocument/2006/relationships/hyperlink" Target="https://en.wiktionary.org/wiki/dream" TargetMode="External"/><Relationship Id="rId771" Type="http://schemas.openxmlformats.org/officeDocument/2006/relationships/hyperlink" Target="https://en.wiktionary.org/wiki/%E3%82%AB%E3%82%BF%E3%82%AB%E3%83%8A" TargetMode="External"/><Relationship Id="rId1366" Type="http://schemas.openxmlformats.org/officeDocument/2006/relationships/hyperlink" Target="https://en.wiktionary.org/wiki/%E3%81%A0%E3%81%AE" TargetMode="External"/><Relationship Id="rId327" Type="http://schemas.openxmlformats.org/officeDocument/2006/relationships/hyperlink" Target="https://en.wiktionary.org/wiki/%E3%81%AD" TargetMode="External"/><Relationship Id="rId326" Type="http://schemas.openxmlformats.org/officeDocument/2006/relationships/hyperlink" Target="https://en.wiktionary.org/wiki/better" TargetMode="External"/><Relationship Id="rId325" Type="http://schemas.openxmlformats.org/officeDocument/2006/relationships/hyperlink" Target="https://en.wiktionary.org/wiki/%E3%81%AF" TargetMode="External"/><Relationship Id="rId324" Type="http://schemas.openxmlformats.org/officeDocument/2006/relationships/hyperlink" Target="https://en.wiktionary.org/wiki/before" TargetMode="External"/><Relationship Id="rId329" Type="http://schemas.openxmlformats.org/officeDocument/2006/relationships/hyperlink" Target="https://en.wiktionary.org/wiki/%E3%81%8F%E3%81%8D" TargetMode="External"/><Relationship Id="rId1390" Type="http://schemas.openxmlformats.org/officeDocument/2006/relationships/hyperlink" Target="https://en.wiktionary.org/wiki/%E3%82%82" TargetMode="External"/><Relationship Id="rId328" Type="http://schemas.openxmlformats.org/officeDocument/2006/relationships/hyperlink" Target="https://en.wiktionary.org/wiki/ever" TargetMode="External"/><Relationship Id="rId1391" Type="http://schemas.openxmlformats.org/officeDocument/2006/relationships/hyperlink" Target="https://en.wiktionary.org/wiki/gun" TargetMode="External"/><Relationship Id="rId1392" Type="http://schemas.openxmlformats.org/officeDocument/2006/relationships/hyperlink" Target="https://en.wiktionary.org/wiki/%E3%82%84" TargetMode="External"/><Relationship Id="rId1393" Type="http://schemas.openxmlformats.org/officeDocument/2006/relationships/hyperlink" Target="https://en.wiktionary.org/wiki/y%27know" TargetMode="External"/><Relationship Id="rId1394" Type="http://schemas.openxmlformats.org/officeDocument/2006/relationships/hyperlink" Target="https://en.wiktionary.org/wiki/dance" TargetMode="External"/><Relationship Id="rId1395" Type="http://schemas.openxmlformats.org/officeDocument/2006/relationships/hyperlink" Target="https://en.wiktionary.org/wiki/%E3%81%AD" TargetMode="External"/><Relationship Id="rId323" Type="http://schemas.openxmlformats.org/officeDocument/2006/relationships/hyperlink" Target="https://en.wiktionary.org/wiki/%E3%81%8D" TargetMode="External"/><Relationship Id="rId1396" Type="http://schemas.openxmlformats.org/officeDocument/2006/relationships/hyperlink" Target="https://en.wiktionary.org/wiki/takes" TargetMode="External"/><Relationship Id="rId322" Type="http://schemas.openxmlformats.org/officeDocument/2006/relationships/hyperlink" Target="https://en.wiktionary.org/wiki/great" TargetMode="External"/><Relationship Id="rId1397" Type="http://schemas.openxmlformats.org/officeDocument/2006/relationships/hyperlink" Target="https://en.wiktionary.org/wiki/%E3%81%8B" TargetMode="External"/><Relationship Id="rId321" Type="http://schemas.openxmlformats.org/officeDocument/2006/relationships/hyperlink" Target="https://en.wiktionary.org/wiki/%E3%81%BF" TargetMode="External"/><Relationship Id="rId1398" Type="http://schemas.openxmlformats.org/officeDocument/2006/relationships/hyperlink" Target="https://en.wiktionary.org/wiki/appreciate" TargetMode="External"/><Relationship Id="rId320" Type="http://schemas.openxmlformats.org/officeDocument/2006/relationships/hyperlink" Target="https://en.wiktionary.org/wiki/told" TargetMode="External"/><Relationship Id="rId1399" Type="http://schemas.openxmlformats.org/officeDocument/2006/relationships/hyperlink" Target="https://en.wiktionary.org/wiki/%E3%81%AA" TargetMode="External"/><Relationship Id="rId1389" Type="http://schemas.openxmlformats.org/officeDocument/2006/relationships/hyperlink" Target="https://en.wiktionary.org/wiki/except" TargetMode="External"/><Relationship Id="rId316" Type="http://schemas.openxmlformats.org/officeDocument/2006/relationships/hyperlink" Target="https://en.wiktionary.org/wiki/doesn%27t" TargetMode="External"/><Relationship Id="rId315" Type="http://schemas.openxmlformats.org/officeDocument/2006/relationships/hyperlink" Target="https://en.wiktionary.org/wiki/%E3%81%97%E3%82%87%E3%81%8F%E3%81%B6%E3%81%A4" TargetMode="External"/><Relationship Id="rId799" Type="http://schemas.openxmlformats.org/officeDocument/2006/relationships/hyperlink" Target="https://en.wiktionary.org/wiki/ago" TargetMode="External"/><Relationship Id="rId314" Type="http://schemas.openxmlformats.org/officeDocument/2006/relationships/hyperlink" Target="https://en.wiktionary.org/wiki/let%27s" TargetMode="External"/><Relationship Id="rId798" Type="http://schemas.openxmlformats.org/officeDocument/2006/relationships/hyperlink" Target="https://en.wiktionary.org/wiki/%E3%81%8B%E3%81%BF" TargetMode="External"/><Relationship Id="rId313" Type="http://schemas.openxmlformats.org/officeDocument/2006/relationships/hyperlink" Target="https://en.wiktionary.org/wiki/things" TargetMode="External"/><Relationship Id="rId797" Type="http://schemas.openxmlformats.org/officeDocument/2006/relationships/hyperlink" Target="https://en.wiktionary.org/wiki/hate" TargetMode="External"/><Relationship Id="rId319" Type="http://schemas.openxmlformats.org/officeDocument/2006/relationships/hyperlink" Target="https://en.wiktionary.org/wiki/%E3%81%AF%E3%81%AA" TargetMode="External"/><Relationship Id="rId318" Type="http://schemas.openxmlformats.org/officeDocument/2006/relationships/hyperlink" Target="https://en.wiktionary.org/wiki/call" TargetMode="External"/><Relationship Id="rId317" Type="http://schemas.openxmlformats.org/officeDocument/2006/relationships/hyperlink" Target="https://en.wiktionary.org/wiki/%E3%81%8F%E3%81%95" TargetMode="External"/><Relationship Id="rId1380" Type="http://schemas.openxmlformats.org/officeDocument/2006/relationships/hyperlink" Target="https://en.wiktionary.org/wiki/%E3%81%AB" TargetMode="External"/><Relationship Id="rId792" Type="http://schemas.openxmlformats.org/officeDocument/2006/relationships/hyperlink" Target="https://en.wiktionary.org/wiki/means" TargetMode="External"/><Relationship Id="rId1381" Type="http://schemas.openxmlformats.org/officeDocument/2006/relationships/hyperlink" Target="https://en.wiktionary.org/wiki/forever" TargetMode="External"/><Relationship Id="rId791" Type="http://schemas.openxmlformats.org/officeDocument/2006/relationships/hyperlink" Target="https://en.wiktionary.org/wiki/%E3%81%B5%E3%82%89%E3%82%93%E3%81%99%E3%81%94" TargetMode="External"/><Relationship Id="rId1382" Type="http://schemas.openxmlformats.org/officeDocument/2006/relationships/hyperlink" Target="https://en.wiktionary.org/wiki/%E3%81%AE" TargetMode="External"/><Relationship Id="rId790" Type="http://schemas.openxmlformats.org/officeDocument/2006/relationships/hyperlink" Target="https://en.wiktionary.org/wiki/taking" TargetMode="External"/><Relationship Id="rId1383" Type="http://schemas.openxmlformats.org/officeDocument/2006/relationships/hyperlink" Target="https://en.wiktionary.org/wiki/poor" TargetMode="External"/><Relationship Id="rId1384" Type="http://schemas.openxmlformats.org/officeDocument/2006/relationships/hyperlink" Target="https://en.wiktionary.org/wiki/%E3%81%AE%E3%81%A7" TargetMode="External"/><Relationship Id="rId312" Type="http://schemas.openxmlformats.org/officeDocument/2006/relationships/hyperlink" Target="https://en.wiktionary.org/wiki/%E3%81%8F%E3%81%BE" TargetMode="External"/><Relationship Id="rId796" Type="http://schemas.openxmlformats.org/officeDocument/2006/relationships/hyperlink" Target="https://en.wiktionary.org/wiki/%E3%81%BB%E3%82%93" TargetMode="External"/><Relationship Id="rId1385" Type="http://schemas.openxmlformats.org/officeDocument/2006/relationships/hyperlink" Target="https://en.wiktionary.org/wiki/looked" TargetMode="External"/><Relationship Id="rId311" Type="http://schemas.openxmlformats.org/officeDocument/2006/relationships/hyperlink" Target="https://en.wiktionary.org/wiki/again" TargetMode="External"/><Relationship Id="rId795" Type="http://schemas.openxmlformats.org/officeDocument/2006/relationships/hyperlink" Target="https://en.wiktionary.org/wiki/play" TargetMode="External"/><Relationship Id="rId1386" Type="http://schemas.openxmlformats.org/officeDocument/2006/relationships/hyperlink" Target="https://en.wiktionary.org/wiki/%E3%81%BE%E3%81%9F" TargetMode="External"/><Relationship Id="rId310" Type="http://schemas.openxmlformats.org/officeDocument/2006/relationships/hyperlink" Target="https://en.wiktionary.org/wiki/%E3%81%B8%E3%81%B3" TargetMode="External"/><Relationship Id="rId794" Type="http://schemas.openxmlformats.org/officeDocument/2006/relationships/hyperlink" Target="https://en.wiktionary.org/wiki/brother" TargetMode="External"/><Relationship Id="rId1387" Type="http://schemas.openxmlformats.org/officeDocument/2006/relationships/hyperlink" Target="https://en.wiktionary.org/wiki/mad" TargetMode="External"/><Relationship Id="rId793" Type="http://schemas.openxmlformats.org/officeDocument/2006/relationships/hyperlink" Target="https://en.wiktionary.org/wiki/%E3%81%A1%E3%82%87%E3%81%86%E3%81%9B%E3%82%93%E3%81%94" TargetMode="External"/><Relationship Id="rId1388" Type="http://schemas.openxmlformats.org/officeDocument/2006/relationships/hyperlink" Target="https://en.wiktionary.org/wiki/%E3%81%BE%E3%81%9F%E3%81%AF" TargetMode="External"/><Relationship Id="rId297" Type="http://schemas.openxmlformats.org/officeDocument/2006/relationships/hyperlink" Target="https://en.wiktionary.org/wiki/people" TargetMode="External"/><Relationship Id="rId296" Type="http://schemas.openxmlformats.org/officeDocument/2006/relationships/hyperlink" Target="https://en.wiktionary.org/wiki/%E3%82%B4%E3%82%AD%E3%83%96%E3%83%AA" TargetMode="External"/><Relationship Id="rId295" Type="http://schemas.openxmlformats.org/officeDocument/2006/relationships/hyperlink" Target="https://en.wiktionary.org/wiki/talk" TargetMode="External"/><Relationship Id="rId294" Type="http://schemas.openxmlformats.org/officeDocument/2006/relationships/hyperlink" Target="https://en.wiktionary.org/wiki/%E3%82%AB" TargetMode="External"/><Relationship Id="rId299" Type="http://schemas.openxmlformats.org/officeDocument/2006/relationships/hyperlink" Target="https://en.wiktionary.org/wiki/god" TargetMode="External"/><Relationship Id="rId298" Type="http://schemas.openxmlformats.org/officeDocument/2006/relationships/hyperlink" Target="https://en.wiktionary.org/wiki/%E3%82%AB%E3%82%BF%E3%83%84%E3%83%A0%E3%83%AA" TargetMode="External"/><Relationship Id="rId271" Type="http://schemas.openxmlformats.org/officeDocument/2006/relationships/hyperlink" Target="https://en.wiktionary.org/wiki/any" TargetMode="External"/><Relationship Id="rId270" Type="http://schemas.openxmlformats.org/officeDocument/2006/relationships/hyperlink" Target="https://en.wiktionary.org/wiki/%E3%81%95%E3%81%B0" TargetMode="External"/><Relationship Id="rId269" Type="http://schemas.openxmlformats.org/officeDocument/2006/relationships/hyperlink" Target="https://en.wiktionary.org/wiki/much" TargetMode="External"/><Relationship Id="rId264" Type="http://schemas.openxmlformats.org/officeDocument/2006/relationships/hyperlink" Target="https://en.wiktionary.org/wiki/%E3%81%8B%E3%81%A4%E3%81%8A" TargetMode="External"/><Relationship Id="rId263" Type="http://schemas.openxmlformats.org/officeDocument/2006/relationships/hyperlink" Target="https://en.wiktionary.org/wiki/should" TargetMode="External"/><Relationship Id="rId262" Type="http://schemas.openxmlformats.org/officeDocument/2006/relationships/hyperlink" Target="https://en.wiktionary.org/wiki/%E3%81%BE%E3%81%90%E3%82%8D" TargetMode="External"/><Relationship Id="rId261" Type="http://schemas.openxmlformats.org/officeDocument/2006/relationships/hyperlink" Target="https://en.wiktionary.org/wiki/there%27s" TargetMode="External"/><Relationship Id="rId268" Type="http://schemas.openxmlformats.org/officeDocument/2006/relationships/hyperlink" Target="https://en.wiktionary.org/wiki/%E3%81%82%E3%81%98" TargetMode="External"/><Relationship Id="rId267" Type="http://schemas.openxmlformats.org/officeDocument/2006/relationships/hyperlink" Target="https://en.wiktionary.org/wiki/said" TargetMode="External"/><Relationship Id="rId266" Type="http://schemas.openxmlformats.org/officeDocument/2006/relationships/hyperlink" Target="https://en.wiktionary.org/wiki/%E3%81%95%E3%82%93%E3%81%BE" TargetMode="External"/><Relationship Id="rId265" Type="http://schemas.openxmlformats.org/officeDocument/2006/relationships/hyperlink" Target="https://en.wiktionary.org/wiki/anything" TargetMode="External"/><Relationship Id="rId260" Type="http://schemas.openxmlformats.org/officeDocument/2006/relationships/hyperlink" Target="https://en.wiktionary.org/wiki/%E3%81%84%E3%82%8F%E3%81%97" TargetMode="External"/><Relationship Id="rId259" Type="http://schemas.openxmlformats.org/officeDocument/2006/relationships/hyperlink" Target="https://en.wiktionary.org/wiki/by" TargetMode="External"/><Relationship Id="rId258" Type="http://schemas.openxmlformats.org/officeDocument/2006/relationships/hyperlink" Target="https://en.wiktionary.org/wiki/%E3%81%88%E3%81%B3" TargetMode="External"/><Relationship Id="rId253" Type="http://schemas.openxmlformats.org/officeDocument/2006/relationships/hyperlink" Target="https://en.wiktionary.org/wiki/has" TargetMode="External"/><Relationship Id="rId252" Type="http://schemas.openxmlformats.org/officeDocument/2006/relationships/hyperlink" Target="https://en.wiktionary.org/wiki/%E3%81%9F%E3%81%8B" TargetMode="External"/><Relationship Id="rId251" Type="http://schemas.openxmlformats.org/officeDocument/2006/relationships/hyperlink" Target="https://en.wiktionary.org/wiki/man" TargetMode="External"/><Relationship Id="rId250" Type="http://schemas.openxmlformats.org/officeDocument/2006/relationships/hyperlink" Target="https://en.wiktionary.org/wiki/%E3%82%8F%E3%81%97" TargetMode="External"/><Relationship Id="rId257" Type="http://schemas.openxmlformats.org/officeDocument/2006/relationships/hyperlink" Target="https://en.wiktionary.org/wiki/very" TargetMode="External"/><Relationship Id="rId256" Type="http://schemas.openxmlformats.org/officeDocument/2006/relationships/hyperlink" Target="https://en.wiktionary.org/wiki/%E3%81%9F%E3%81%84" TargetMode="External"/><Relationship Id="rId255" Type="http://schemas.openxmlformats.org/officeDocument/2006/relationships/hyperlink" Target="https://en.wiktionary.org/wiki/uh" TargetMode="External"/><Relationship Id="rId254" Type="http://schemas.openxmlformats.org/officeDocument/2006/relationships/hyperlink" Target="https://en.wiktionary.org/wiki/%E3%81%95%E3%81%8B%E3%81%AA" TargetMode="External"/><Relationship Id="rId293" Type="http://schemas.openxmlformats.org/officeDocument/2006/relationships/hyperlink" Target="https://en.wiktionary.org/wiki/two" TargetMode="External"/><Relationship Id="rId292" Type="http://schemas.openxmlformats.org/officeDocument/2006/relationships/hyperlink" Target="https://en.wiktionary.org/wiki/%E3%83%8F%E3%82%A8" TargetMode="External"/><Relationship Id="rId291" Type="http://schemas.openxmlformats.org/officeDocument/2006/relationships/hyperlink" Target="https://en.wiktionary.org/wiki/help" TargetMode="External"/><Relationship Id="rId290" Type="http://schemas.openxmlformats.org/officeDocument/2006/relationships/hyperlink" Target="https://en.wiktionary.org/wiki/%E3%83%9B%E3%82%BF%E3%83%AB" TargetMode="External"/><Relationship Id="rId286" Type="http://schemas.openxmlformats.org/officeDocument/2006/relationships/hyperlink" Target="https://en.wiktionary.org/wiki/%E3%83%90%E3%83%83%E3%82%BF" TargetMode="External"/><Relationship Id="rId285" Type="http://schemas.openxmlformats.org/officeDocument/2006/relationships/hyperlink" Target="https://en.wiktionary.org/wiki/give" TargetMode="External"/><Relationship Id="rId284" Type="http://schemas.openxmlformats.org/officeDocument/2006/relationships/hyperlink" Target="https://en.wiktionary.org/wiki/%E3%83%88%E3%83%B3%E3%83%9C" TargetMode="External"/><Relationship Id="rId283" Type="http://schemas.openxmlformats.org/officeDocument/2006/relationships/hyperlink" Target="https://en.wiktionary.org/wiki/thank" TargetMode="External"/><Relationship Id="rId289" Type="http://schemas.openxmlformats.org/officeDocument/2006/relationships/hyperlink" Target="https://en.wiktionary.org/wiki/thought" TargetMode="External"/><Relationship Id="rId288" Type="http://schemas.openxmlformats.org/officeDocument/2006/relationships/hyperlink" Target="https://en.wiktionary.org/wiki/%E3%82%AF%E3%83%A2" TargetMode="External"/><Relationship Id="rId287" Type="http://schemas.openxmlformats.org/officeDocument/2006/relationships/hyperlink" Target="https://en.wiktionary.org/wiki/only" TargetMode="External"/><Relationship Id="rId282" Type="http://schemas.openxmlformats.org/officeDocument/2006/relationships/hyperlink" Target="https://en.wiktionary.org/wiki/%E3%81%9B%E3%81%BF" TargetMode="External"/><Relationship Id="rId281" Type="http://schemas.openxmlformats.org/officeDocument/2006/relationships/hyperlink" Target="https://en.wiktionary.org/wiki/doing" TargetMode="External"/><Relationship Id="rId280" Type="http://schemas.openxmlformats.org/officeDocument/2006/relationships/hyperlink" Target="https://en.wiktionary.org/wiki/%E3%82%AC" TargetMode="External"/><Relationship Id="rId275" Type="http://schemas.openxmlformats.org/officeDocument/2006/relationships/hyperlink" Target="https://en.wiktionary.org/wiki/even" TargetMode="External"/><Relationship Id="rId274" Type="http://schemas.openxmlformats.org/officeDocument/2006/relationships/hyperlink" Target="https://en.wiktionary.org/wiki/%E3%82%BF%E3%82%B3" TargetMode="External"/><Relationship Id="rId273" Type="http://schemas.openxmlformats.org/officeDocument/2006/relationships/hyperlink" Target="https://en.wiktionary.org/wiki/life" TargetMode="External"/><Relationship Id="rId272" Type="http://schemas.openxmlformats.org/officeDocument/2006/relationships/hyperlink" Target="https://en.wiktionary.org/wiki/%E3%82%A4%E3%82%AB" TargetMode="External"/><Relationship Id="rId279" Type="http://schemas.openxmlformats.org/officeDocument/2006/relationships/hyperlink" Target="https://en.wiktionary.org/wiki/please" TargetMode="External"/><Relationship Id="rId278" Type="http://schemas.openxmlformats.org/officeDocument/2006/relationships/hyperlink" Target="https://en.wiktionary.org/wiki/%E3%81%A1%E3%82%87%E3%81%86" TargetMode="External"/><Relationship Id="rId277" Type="http://schemas.openxmlformats.org/officeDocument/2006/relationships/hyperlink" Target="https://en.wiktionary.org/wiki/off" TargetMode="External"/><Relationship Id="rId276" Type="http://schemas.openxmlformats.org/officeDocument/2006/relationships/hyperlink" Target="https://en.wiktionary.org/wiki/%E3%82%80%E3%81%97" TargetMode="External"/><Relationship Id="rId1455" Type="http://schemas.openxmlformats.org/officeDocument/2006/relationships/hyperlink" Target="https://en.wiktionary.org/wiki/step" TargetMode="External"/><Relationship Id="rId1456" Type="http://schemas.openxmlformats.org/officeDocument/2006/relationships/hyperlink" Target="https://en.wiktionary.org/wiki/fall" TargetMode="External"/><Relationship Id="rId1457" Type="http://schemas.openxmlformats.org/officeDocument/2006/relationships/hyperlink" Target="https://en.wiktionary.org/wiki/watching" TargetMode="External"/><Relationship Id="rId1458" Type="http://schemas.openxmlformats.org/officeDocument/2006/relationships/hyperlink" Target="https://en.wiktionary.org/wiki/kept" TargetMode="External"/><Relationship Id="rId1459" Type="http://schemas.openxmlformats.org/officeDocument/2006/relationships/hyperlink" Target="https://en.wiktionary.org/wiki/darling" TargetMode="External"/><Relationship Id="rId629" Type="http://schemas.openxmlformats.org/officeDocument/2006/relationships/hyperlink" Target="https://en.wiktionary.org/wiki/ready" TargetMode="External"/><Relationship Id="rId624" Type="http://schemas.openxmlformats.org/officeDocument/2006/relationships/hyperlink" Target="https://en.wiktionary.org/wiki/%E3%81%93%E3%81%9C%E3%81%AB" TargetMode="External"/><Relationship Id="rId623" Type="http://schemas.openxmlformats.org/officeDocument/2006/relationships/hyperlink" Target="https://en.wiktionary.org/wiki/you%27d" TargetMode="External"/><Relationship Id="rId622" Type="http://schemas.openxmlformats.org/officeDocument/2006/relationships/hyperlink" Target="https://en.wiktionary.org/wiki/%E3%81%95%E3%81%A4" TargetMode="External"/><Relationship Id="rId621" Type="http://schemas.openxmlformats.org/officeDocument/2006/relationships/hyperlink" Target="https://en.wiktionary.org/wiki/hard" TargetMode="External"/><Relationship Id="rId628" Type="http://schemas.openxmlformats.org/officeDocument/2006/relationships/hyperlink" Target="https://en.wiktionary.org/wiki/%E3%81%98%E3%81%A9%E3%81%86%E3%81%AF%E3%82%93%E3%81%B0%E3%81%84%E3%81%8D" TargetMode="External"/><Relationship Id="rId627" Type="http://schemas.openxmlformats.org/officeDocument/2006/relationships/hyperlink" Target="https://en.wiktionary.org/wiki/car" TargetMode="External"/><Relationship Id="rId626" Type="http://schemas.openxmlformats.org/officeDocument/2006/relationships/hyperlink" Target="https://en.wiktionary.org/wiki/%E3%81%A4%E3%82%8A%E3%81%9B%E3%82%93" TargetMode="External"/><Relationship Id="rId625" Type="http://schemas.openxmlformats.org/officeDocument/2006/relationships/hyperlink" Target="https://en.wiktionary.org/wiki/today" TargetMode="External"/><Relationship Id="rId1450" Type="http://schemas.openxmlformats.org/officeDocument/2006/relationships/hyperlink" Target="https://en.wiktionary.org/wiki/catch" TargetMode="External"/><Relationship Id="rId620" Type="http://schemas.openxmlformats.org/officeDocument/2006/relationships/hyperlink" Target="https://en.wiktionary.org/wiki/%E3%81%8B%E3%81%AD" TargetMode="External"/><Relationship Id="rId1451" Type="http://schemas.openxmlformats.org/officeDocument/2006/relationships/hyperlink" Target="https://en.wiktionary.org/wiki/Antonio" TargetMode="External"/><Relationship Id="rId1452" Type="http://schemas.openxmlformats.org/officeDocument/2006/relationships/hyperlink" Target="https://en.wiktionary.org/wiki/country" TargetMode="External"/><Relationship Id="rId1453" Type="http://schemas.openxmlformats.org/officeDocument/2006/relationships/hyperlink" Target="https://en.wiktionary.org/wiki/less" TargetMode="External"/><Relationship Id="rId1454" Type="http://schemas.openxmlformats.org/officeDocument/2006/relationships/hyperlink" Target="https://en.wiktionary.org/wiki/perhaps" TargetMode="External"/><Relationship Id="rId1444" Type="http://schemas.openxmlformats.org/officeDocument/2006/relationships/hyperlink" Target="https://en.wiktionary.org/wiki/%E3%82%82" TargetMode="External"/><Relationship Id="rId1445" Type="http://schemas.openxmlformats.org/officeDocument/2006/relationships/hyperlink" Target="https://en.wiktionary.org/wiki/black" TargetMode="External"/><Relationship Id="rId1446" Type="http://schemas.openxmlformats.org/officeDocument/2006/relationships/hyperlink" Target="https://en.wiktionary.org/wiki/Joey" TargetMode="External"/><Relationship Id="rId1447" Type="http://schemas.openxmlformats.org/officeDocument/2006/relationships/hyperlink" Target="https://en.wiktionary.org/wiki/happening" TargetMode="External"/><Relationship Id="rId1448" Type="http://schemas.openxmlformats.org/officeDocument/2006/relationships/hyperlink" Target="https://en.wiktionary.org/wiki/movie" TargetMode="External"/><Relationship Id="rId1449" Type="http://schemas.openxmlformats.org/officeDocument/2006/relationships/hyperlink" Target="https://en.wiktionary.org/wiki/we%27d" TargetMode="External"/><Relationship Id="rId619" Type="http://schemas.openxmlformats.org/officeDocument/2006/relationships/hyperlink" Target="https://en.wiktionary.org/wiki/kill" TargetMode="External"/><Relationship Id="rId618" Type="http://schemas.openxmlformats.org/officeDocument/2006/relationships/hyperlink" Target="https://en.wiktionary.org/wiki/%E3%81%93%E3%81%86%E3%81%98%E3%82%87%E3%81%86" TargetMode="External"/><Relationship Id="rId613" Type="http://schemas.openxmlformats.org/officeDocument/2006/relationships/hyperlink" Target="https://en.wiktionary.org/wiki/since" TargetMode="External"/><Relationship Id="rId612" Type="http://schemas.openxmlformats.org/officeDocument/2006/relationships/hyperlink" Target="https://en.wiktionary.org/wiki/%E3%82%84%E3%81%8F%E3%81%97%E3%82%87" TargetMode="External"/><Relationship Id="rId611" Type="http://schemas.openxmlformats.org/officeDocument/2006/relationships/hyperlink" Target="https://en.wiktionary.org/wiki/alone" TargetMode="External"/><Relationship Id="rId610" Type="http://schemas.openxmlformats.org/officeDocument/2006/relationships/hyperlink" Target="https://en.wiktionary.org/wiki/%E3%81%8C%E3%81%A3%E3%81%93%E3%81%86" TargetMode="External"/><Relationship Id="rId617" Type="http://schemas.openxmlformats.org/officeDocument/2006/relationships/hyperlink" Target="https://en.wiktionary.org/wiki/start" TargetMode="External"/><Relationship Id="rId616" Type="http://schemas.openxmlformats.org/officeDocument/2006/relationships/hyperlink" Target="https://en.wiktionary.org/wiki/%E3%83%9B%E3%83%86%E3%83%AB" TargetMode="External"/><Relationship Id="rId615" Type="http://schemas.openxmlformats.org/officeDocument/2006/relationships/hyperlink" Target="https://en.wiktionary.org/wiki/excuse" TargetMode="External"/><Relationship Id="rId614" Type="http://schemas.openxmlformats.org/officeDocument/2006/relationships/hyperlink" Target="https://en.wiktionary.org/wiki/%E3%81%BF%E3%81%9B" TargetMode="External"/><Relationship Id="rId1440" Type="http://schemas.openxmlformats.org/officeDocument/2006/relationships/hyperlink" Target="https://en.wiktionary.org/wiki/%E3%81%B0%E3%81%8B%E3%82%8A" TargetMode="External"/><Relationship Id="rId1441" Type="http://schemas.openxmlformats.org/officeDocument/2006/relationships/hyperlink" Target="https://en.wiktionary.org/wiki/law" TargetMode="External"/><Relationship Id="rId1442" Type="http://schemas.openxmlformats.org/officeDocument/2006/relationships/hyperlink" Target="https://en.wiktionary.org/wiki/%E3%81%BE%E3%81%A7" TargetMode="External"/><Relationship Id="rId1443" Type="http://schemas.openxmlformats.org/officeDocument/2006/relationships/hyperlink" Target="https://en.wiktionary.org/wiki/decided" TargetMode="External"/><Relationship Id="rId1477" Type="http://schemas.openxmlformats.org/officeDocument/2006/relationships/hyperlink" Target="https://en.wiktionary.org/wiki/honest" TargetMode="External"/><Relationship Id="rId1478" Type="http://schemas.openxmlformats.org/officeDocument/2006/relationships/hyperlink" Target="https://en.wiktionary.org/wiki/eye" TargetMode="External"/><Relationship Id="rId1479" Type="http://schemas.openxmlformats.org/officeDocument/2006/relationships/hyperlink" Target="https://en.wiktionary.org/wiki/broke" TargetMode="External"/><Relationship Id="rId646" Type="http://schemas.openxmlformats.org/officeDocument/2006/relationships/hyperlink" Target="https://en.wiktionary.org/wiki/%E3%83%89%E3%82%A2" TargetMode="External"/><Relationship Id="rId645" Type="http://schemas.openxmlformats.org/officeDocument/2006/relationships/hyperlink" Target="https://en.wiktionary.org/wiki/deal" TargetMode="External"/><Relationship Id="rId644" Type="http://schemas.openxmlformats.org/officeDocument/2006/relationships/hyperlink" Target="https://en.wiktionary.org/wiki/%E3%81%A8%E3%81%B3%E3%82%89" TargetMode="External"/><Relationship Id="rId643" Type="http://schemas.openxmlformats.org/officeDocument/2006/relationships/hyperlink" Target="https://en.wiktionary.org/wiki/seen" TargetMode="External"/><Relationship Id="rId649" Type="http://schemas.openxmlformats.org/officeDocument/2006/relationships/hyperlink" Target="https://en.wiktionary.org/wiki/once" TargetMode="External"/><Relationship Id="rId648" Type="http://schemas.openxmlformats.org/officeDocument/2006/relationships/hyperlink" Target="https://en.wiktionary.org/wiki/%E3%81%BE%E3%81%A9" TargetMode="External"/><Relationship Id="rId647" Type="http://schemas.openxmlformats.org/officeDocument/2006/relationships/hyperlink" Target="https://en.wiktionary.org/wiki/took" TargetMode="External"/><Relationship Id="rId1470" Type="http://schemas.openxmlformats.org/officeDocument/2006/relationships/hyperlink" Target="https://en.wiktionary.org/wiki/murder" TargetMode="External"/><Relationship Id="rId1471" Type="http://schemas.openxmlformats.org/officeDocument/2006/relationships/hyperlink" Target="https://en.wiktionary.org/wiki/strong" TargetMode="External"/><Relationship Id="rId1472" Type="http://schemas.openxmlformats.org/officeDocument/2006/relationships/hyperlink" Target="https://en.wiktionary.org/wiki/he%27d" TargetMode="External"/><Relationship Id="rId642" Type="http://schemas.openxmlformats.org/officeDocument/2006/relationships/hyperlink" Target="https://en.wiktionary.org/wiki/%E3%81%A8" TargetMode="External"/><Relationship Id="rId1473" Type="http://schemas.openxmlformats.org/officeDocument/2006/relationships/hyperlink" Target="https://en.wiktionary.org/wiki/evil" TargetMode="External"/><Relationship Id="rId641" Type="http://schemas.openxmlformats.org/officeDocument/2006/relationships/hyperlink" Target="https://en.wiktionary.org/wiki/yet" TargetMode="External"/><Relationship Id="rId1474" Type="http://schemas.openxmlformats.org/officeDocument/2006/relationships/hyperlink" Target="https://en.wiktionary.org/wiki/definitely" TargetMode="External"/><Relationship Id="rId640" Type="http://schemas.openxmlformats.org/officeDocument/2006/relationships/hyperlink" Target="https://en.wiktionary.org/wiki/%E3%81%9F%E3%81%9F%E3%81%BF" TargetMode="External"/><Relationship Id="rId1475" Type="http://schemas.openxmlformats.org/officeDocument/2006/relationships/hyperlink" Target="https://en.wiktionary.org/wiki/feels" TargetMode="External"/><Relationship Id="rId1476" Type="http://schemas.openxmlformats.org/officeDocument/2006/relationships/hyperlink" Target="https://en.wiktionary.org/wiki/information" TargetMode="External"/><Relationship Id="rId1466" Type="http://schemas.openxmlformats.org/officeDocument/2006/relationships/hyperlink" Target="https://en.wiktionary.org/wiki/moving" TargetMode="External"/><Relationship Id="rId1467" Type="http://schemas.openxmlformats.org/officeDocument/2006/relationships/hyperlink" Target="https://en.wiktionary.org/wiki/till" TargetMode="External"/><Relationship Id="rId1468" Type="http://schemas.openxmlformats.org/officeDocument/2006/relationships/hyperlink" Target="https://en.wiktionary.org/wiki/admit" TargetMode="External"/><Relationship Id="rId1469" Type="http://schemas.openxmlformats.org/officeDocument/2006/relationships/hyperlink" Target="https://en.wiktionary.org/wiki/problems" TargetMode="External"/><Relationship Id="rId635" Type="http://schemas.openxmlformats.org/officeDocument/2006/relationships/hyperlink" Target="https://en.wiktionary.org/wiki/wants" TargetMode="External"/><Relationship Id="rId634" Type="http://schemas.openxmlformats.org/officeDocument/2006/relationships/hyperlink" Target="https://en.wiktionary.org/wiki/whatever" TargetMode="External"/><Relationship Id="rId633" Type="http://schemas.openxmlformats.org/officeDocument/2006/relationships/hyperlink" Target="https://en.wiktionary.org/wiki/without" TargetMode="External"/><Relationship Id="rId632" Type="http://schemas.openxmlformats.org/officeDocument/2006/relationships/hyperlink" Target="https://en.wiktionary.org/wiki/%E3%81%8D%E3%81%A3%E3%81%A6" TargetMode="External"/><Relationship Id="rId639" Type="http://schemas.openxmlformats.org/officeDocument/2006/relationships/hyperlink" Target="https://en.wiktionary.org/wiki/wanna" TargetMode="External"/><Relationship Id="rId638" Type="http://schemas.openxmlformats.org/officeDocument/2006/relationships/hyperlink" Target="https://en.wiktionary.org/wiki/%E3%81%84%E3%81%99" TargetMode="External"/><Relationship Id="rId637" Type="http://schemas.openxmlformats.org/officeDocument/2006/relationships/hyperlink" Target="https://en.wiktionary.org/wiki/hold" TargetMode="External"/><Relationship Id="rId636" Type="http://schemas.openxmlformats.org/officeDocument/2006/relationships/hyperlink" Target="https://en.wiktionary.org/wiki/%E3%81%A4%E3%81%8F%E3%81%88" TargetMode="External"/><Relationship Id="rId1460" Type="http://schemas.openxmlformats.org/officeDocument/2006/relationships/hyperlink" Target="https://en.wiktionary.org/wiki/dog" TargetMode="External"/><Relationship Id="rId1461" Type="http://schemas.openxmlformats.org/officeDocument/2006/relationships/hyperlink" Target="https://en.wiktionary.org/wiki/Ms" TargetMode="External"/><Relationship Id="rId631" Type="http://schemas.openxmlformats.org/officeDocument/2006/relationships/hyperlink" Target="https://en.wiktionary.org/wiki/until" TargetMode="External"/><Relationship Id="rId1462" Type="http://schemas.openxmlformats.org/officeDocument/2006/relationships/hyperlink" Target="https://en.wiktionary.org/wiki/win" TargetMode="External"/><Relationship Id="rId630" Type="http://schemas.openxmlformats.org/officeDocument/2006/relationships/hyperlink" Target="https://en.wiktionary.org/wiki/%E3%81%8D%E3%81%A3%E3%81%B7" TargetMode="External"/><Relationship Id="rId1463" Type="http://schemas.openxmlformats.org/officeDocument/2006/relationships/hyperlink" Target="https://en.wiktionary.org/wiki/air" TargetMode="External"/><Relationship Id="rId1464" Type="http://schemas.openxmlformats.org/officeDocument/2006/relationships/hyperlink" Target="https://en.wiktionary.org/wiki/honor" TargetMode="External"/><Relationship Id="rId1465" Type="http://schemas.openxmlformats.org/officeDocument/2006/relationships/hyperlink" Target="https://en.wiktionary.org/wiki/personal" TargetMode="External"/><Relationship Id="rId1411" Type="http://schemas.openxmlformats.org/officeDocument/2006/relationships/hyperlink" Target="https://en.wiktionary.org/wiki/hasn%27t" TargetMode="External"/><Relationship Id="rId1412" Type="http://schemas.openxmlformats.org/officeDocument/2006/relationships/hyperlink" Target="https://en.wiktionary.org/wiki/%E3%81%97%E3%81%8B" TargetMode="External"/><Relationship Id="rId1413" Type="http://schemas.openxmlformats.org/officeDocument/2006/relationships/hyperlink" Target="https://en.wiktionary.org/wiki/act" TargetMode="External"/><Relationship Id="rId1414" Type="http://schemas.openxmlformats.org/officeDocument/2006/relationships/hyperlink" Target="https://en.wiktionary.org/wiki/%E3%81%99%E3%82%89" TargetMode="External"/><Relationship Id="rId1415" Type="http://schemas.openxmlformats.org/officeDocument/2006/relationships/hyperlink" Target="https://en.wiktionary.org/wiki/worth" TargetMode="External"/><Relationship Id="rId1416" Type="http://schemas.openxmlformats.org/officeDocument/2006/relationships/hyperlink" Target="https://en.wiktionary.org/wiki/%E3%81%8F%E3%82%89%E3%81%84" TargetMode="External"/><Relationship Id="rId1417" Type="http://schemas.openxmlformats.org/officeDocument/2006/relationships/hyperlink" Target="https://en.wiktionary.org/wiki/Sheridan" TargetMode="External"/><Relationship Id="rId1418" Type="http://schemas.openxmlformats.org/officeDocument/2006/relationships/hyperlink" Target="https://en.wiktionary.org/wiki/%E3%81%A0%E3%81%91" TargetMode="External"/><Relationship Id="rId1419" Type="http://schemas.openxmlformats.org/officeDocument/2006/relationships/hyperlink" Target="https://en.wiktionary.org/wiki/amazing" TargetMode="External"/><Relationship Id="rId1410" Type="http://schemas.openxmlformats.org/officeDocument/2006/relationships/hyperlink" Target="https://en.wiktionary.org/wiki/%E3%81%95%E3%81%88" TargetMode="External"/><Relationship Id="rId1400" Type="http://schemas.openxmlformats.org/officeDocument/2006/relationships/hyperlink" Target="https://en.wiktionary.org/wiki/especially" TargetMode="External"/><Relationship Id="rId1401" Type="http://schemas.openxmlformats.org/officeDocument/2006/relationships/hyperlink" Target="https://en.wiktionary.org/wiki/%E3%81%8B%E3%81%97%E3%82%89" TargetMode="External"/><Relationship Id="rId1402" Type="http://schemas.openxmlformats.org/officeDocument/2006/relationships/hyperlink" Target="https://en.wiktionary.org/wiki/situation" TargetMode="External"/><Relationship Id="rId1403" Type="http://schemas.openxmlformats.org/officeDocument/2006/relationships/hyperlink" Target="https://en.wiktionary.org/wiki/%E3%81%95" TargetMode="External"/><Relationship Id="rId1404" Type="http://schemas.openxmlformats.org/officeDocument/2006/relationships/hyperlink" Target="https://en.wiktionary.org/wiki/besides" TargetMode="External"/><Relationship Id="rId1405" Type="http://schemas.openxmlformats.org/officeDocument/2006/relationships/hyperlink" Target="https://en.wiktionary.org/wiki/%E3%81%A3%E3%81%91" TargetMode="External"/><Relationship Id="rId1406" Type="http://schemas.openxmlformats.org/officeDocument/2006/relationships/hyperlink" Target="https://en.wiktionary.org/wiki/weeks" TargetMode="External"/><Relationship Id="rId1407" Type="http://schemas.openxmlformats.org/officeDocument/2006/relationships/hyperlink" Target="https://en.wiktionary.org/wiki/pull" TargetMode="External"/><Relationship Id="rId1408" Type="http://schemas.openxmlformats.org/officeDocument/2006/relationships/hyperlink" Target="https://en.wiktionary.org/wiki/%E3%81%93%E3%81%9D" TargetMode="External"/><Relationship Id="rId1409" Type="http://schemas.openxmlformats.org/officeDocument/2006/relationships/hyperlink" Target="https://en.wiktionary.org/wiki/himself" TargetMode="External"/><Relationship Id="rId1433" Type="http://schemas.openxmlformats.org/officeDocument/2006/relationships/hyperlink" Target="https://en.wiktionary.org/wiki/involved" TargetMode="External"/><Relationship Id="rId1434" Type="http://schemas.openxmlformats.org/officeDocument/2006/relationships/hyperlink" Target="https://en.wiktionary.org/wiki/%E3%81%AA%E3%82%93%E3%81%8B" TargetMode="External"/><Relationship Id="rId1435" Type="http://schemas.openxmlformats.org/officeDocument/2006/relationships/hyperlink" Target="https://en.wiktionary.org/wiki/swear" TargetMode="External"/><Relationship Id="rId1436" Type="http://schemas.openxmlformats.org/officeDocument/2006/relationships/hyperlink" Target="https://en.wiktionary.org/wiki/%E3%81%AA%E3%82%93%E3%81%A6" TargetMode="External"/><Relationship Id="rId1437" Type="http://schemas.openxmlformats.org/officeDocument/2006/relationships/hyperlink" Target="https://en.wiktionary.org/wiki/piece" TargetMode="External"/><Relationship Id="rId1438" Type="http://schemas.openxmlformats.org/officeDocument/2006/relationships/hyperlink" Target="https://en.wiktionary.org/wiki/%E3%81%AF" TargetMode="External"/><Relationship Id="rId1439" Type="http://schemas.openxmlformats.org/officeDocument/2006/relationships/hyperlink" Target="https://en.wiktionary.org/wiki/busy" TargetMode="External"/><Relationship Id="rId609" Type="http://schemas.openxmlformats.org/officeDocument/2006/relationships/hyperlink" Target="https://en.wiktionary.org/wiki/gotta" TargetMode="External"/><Relationship Id="rId608" Type="http://schemas.openxmlformats.org/officeDocument/2006/relationships/hyperlink" Target="https://en.wiktionary.org/wiki/%E3%81%8B%E3%81%84%E3%81%8E" TargetMode="External"/><Relationship Id="rId607" Type="http://schemas.openxmlformats.org/officeDocument/2006/relationships/hyperlink" Target="https://en.wiktionary.org/wiki/dead" TargetMode="External"/><Relationship Id="rId602" Type="http://schemas.openxmlformats.org/officeDocument/2006/relationships/hyperlink" Target="https://en.wiktionary.org/wiki/%E3%81%97%E3%82%83%E3%81%8B%E3%81%84" TargetMode="External"/><Relationship Id="rId601" Type="http://schemas.openxmlformats.org/officeDocument/2006/relationships/hyperlink" Target="https://en.wiktionary.org/wiki/boy" TargetMode="External"/><Relationship Id="rId600" Type="http://schemas.openxmlformats.org/officeDocument/2006/relationships/hyperlink" Target="https://en.wiktionary.org/wiki/hurt" TargetMode="External"/><Relationship Id="rId606" Type="http://schemas.openxmlformats.org/officeDocument/2006/relationships/hyperlink" Target="https://en.wiktionary.org/wiki/%E3%81%8B%E3%81%84%E3%81%97%E3%82%83" TargetMode="External"/><Relationship Id="rId605" Type="http://schemas.openxmlformats.org/officeDocument/2006/relationships/hyperlink" Target="https://en.wiktionary.org/wiki/while" TargetMode="External"/><Relationship Id="rId604" Type="http://schemas.openxmlformats.org/officeDocument/2006/relationships/hyperlink" Target="https://en.wiktionary.org/wiki/%E3%81%91%E3%81%84%E3%81%96%E3%81%84" TargetMode="External"/><Relationship Id="rId603" Type="http://schemas.openxmlformats.org/officeDocument/2006/relationships/hyperlink" Target="https://en.wiktionary.org/wiki/both" TargetMode="External"/><Relationship Id="rId1430" Type="http://schemas.openxmlformats.org/officeDocument/2006/relationships/hyperlink" Target="https://en.wiktionary.org/wiki/%E3%81%AA%E3%81%A9" TargetMode="External"/><Relationship Id="rId1431" Type="http://schemas.openxmlformats.org/officeDocument/2006/relationships/hyperlink" Target="https://en.wiktionary.org/wiki/Julian" TargetMode="External"/><Relationship Id="rId1432" Type="http://schemas.openxmlformats.org/officeDocument/2006/relationships/hyperlink" Target="https://en.wiktionary.org/wiki/%E3%81%AA%E3%82%89" TargetMode="External"/><Relationship Id="rId1422" Type="http://schemas.openxmlformats.org/officeDocument/2006/relationships/hyperlink" Target="https://en.wiktionary.org/wiki/%E3%81%A3%E3%81%9F%E3%82%89" TargetMode="External"/><Relationship Id="rId1423" Type="http://schemas.openxmlformats.org/officeDocument/2006/relationships/hyperlink" Target="https://en.wiktionary.org/wiki/given" TargetMode="External"/><Relationship Id="rId1424" Type="http://schemas.openxmlformats.org/officeDocument/2006/relationships/hyperlink" Target="https://en.wiktionary.org/wiki/%E3%81%A3%E3%81%A6" TargetMode="External"/><Relationship Id="rId1425" Type="http://schemas.openxmlformats.org/officeDocument/2006/relationships/hyperlink" Target="https://en.wiktionary.org/wiki/expect" TargetMode="External"/><Relationship Id="rId1426" Type="http://schemas.openxmlformats.org/officeDocument/2006/relationships/hyperlink" Target="https://en.wiktionary.org/wiki/%E3%81%A7%E3%82%82" TargetMode="External"/><Relationship Id="rId1427" Type="http://schemas.openxmlformats.org/officeDocument/2006/relationships/hyperlink" Target="https://en.wiktionary.org/wiki/Ben" TargetMode="External"/><Relationship Id="rId1428" Type="http://schemas.openxmlformats.org/officeDocument/2006/relationships/hyperlink" Target="https://en.wiktionary.org/wiki/%E3%81%A9%E3%81%93%E3%82%8D" TargetMode="External"/><Relationship Id="rId1429" Type="http://schemas.openxmlformats.org/officeDocument/2006/relationships/hyperlink" Target="https://en.wiktionary.org/wiki/rather" TargetMode="External"/><Relationship Id="rId1420" Type="http://schemas.openxmlformats.org/officeDocument/2006/relationships/hyperlink" Target="https://en.wiktionary.org/wiki/%E3%81%A0%E3%81%A3%E3%81%A6" TargetMode="External"/><Relationship Id="rId1421" Type="http://schemas.openxmlformats.org/officeDocument/2006/relationships/hyperlink" Target="https://en.wiktionary.org/wiki/top" TargetMode="External"/><Relationship Id="rId1059" Type="http://schemas.openxmlformats.org/officeDocument/2006/relationships/hyperlink" Target="https://en.wiktionary.org/wiki/%E3%81%84%E3%81%8F" TargetMode="External"/><Relationship Id="rId228" Type="http://schemas.openxmlformats.org/officeDocument/2006/relationships/hyperlink" Target="https://en.wiktionary.org/wiki/%E3%82%8A%E3%82%85%E3%81%86" TargetMode="External"/><Relationship Id="rId227" Type="http://schemas.openxmlformats.org/officeDocument/2006/relationships/hyperlink" Target="https://en.wiktionary.org/wiki/them" TargetMode="External"/><Relationship Id="rId226" Type="http://schemas.openxmlformats.org/officeDocument/2006/relationships/hyperlink" Target="https://en.wiktionary.org/wiki/%E3%81%86%E3%81%95%E3%81%8E" TargetMode="External"/><Relationship Id="rId225" Type="http://schemas.openxmlformats.org/officeDocument/2006/relationships/hyperlink" Target="https://en.wiktionary.org/wiki/sure" TargetMode="External"/><Relationship Id="rId229" Type="http://schemas.openxmlformats.org/officeDocument/2006/relationships/hyperlink" Target="https://en.wiktionary.org/wiki/more" TargetMode="External"/><Relationship Id="rId1050" Type="http://schemas.openxmlformats.org/officeDocument/2006/relationships/hyperlink" Target="https://en.wiktionary.org/wiki/game" TargetMode="External"/><Relationship Id="rId220" Type="http://schemas.openxmlformats.org/officeDocument/2006/relationships/hyperlink" Target="https://en.wiktionary.org/wiki/%E3%81%AD%E3%81%9A%E3%81%BF" TargetMode="External"/><Relationship Id="rId1051" Type="http://schemas.openxmlformats.org/officeDocument/2006/relationships/hyperlink" Target="https://en.wiktionary.org/wiki/%E3%81%86%E3%82%80" TargetMode="External"/><Relationship Id="rId1052" Type="http://schemas.openxmlformats.org/officeDocument/2006/relationships/hyperlink" Target="https://en.wiktionary.org/wiki/eat" TargetMode="External"/><Relationship Id="rId1053" Type="http://schemas.openxmlformats.org/officeDocument/2006/relationships/hyperlink" Target="https://en.wiktionary.org/wiki/%E3%81%97%E3%81%AC" TargetMode="External"/><Relationship Id="rId1054" Type="http://schemas.openxmlformats.org/officeDocument/2006/relationships/hyperlink" Target="https://en.wiktionary.org/wiki/nobody" TargetMode="External"/><Relationship Id="rId224" Type="http://schemas.openxmlformats.org/officeDocument/2006/relationships/hyperlink" Target="https://en.wiktionary.org/wiki/%E3%82%AA%E3%82%AA%E3%82%AB%E3%83%9F" TargetMode="External"/><Relationship Id="rId1055" Type="http://schemas.openxmlformats.org/officeDocument/2006/relationships/hyperlink" Target="https://en.wiktionary.org/wiki/%E3%81%93%E3%82%8F%E3%82%8C%E3%82%8B" TargetMode="External"/><Relationship Id="rId223" Type="http://schemas.openxmlformats.org/officeDocument/2006/relationships/hyperlink" Target="https://en.wiktionary.org/wiki/I%27ve" TargetMode="External"/><Relationship Id="rId1056" Type="http://schemas.openxmlformats.org/officeDocument/2006/relationships/hyperlink" Target="https://en.wiktionary.org/wiki/goes" TargetMode="External"/><Relationship Id="rId222" Type="http://schemas.openxmlformats.org/officeDocument/2006/relationships/hyperlink" Target="https://en.wiktionary.org/wiki/%E3%81%A8%E3%82%89" TargetMode="External"/><Relationship Id="rId1057" Type="http://schemas.openxmlformats.org/officeDocument/2006/relationships/hyperlink" Target="https://en.wiktionary.org/wiki/death" TargetMode="External"/><Relationship Id="rId221" Type="http://schemas.openxmlformats.org/officeDocument/2006/relationships/hyperlink" Target="https://en.wiktionary.org/wiki/she%27s" TargetMode="External"/><Relationship Id="rId1058" Type="http://schemas.openxmlformats.org/officeDocument/2006/relationships/hyperlink" Target="https://en.wiktionary.org/wiki/along" TargetMode="External"/><Relationship Id="rId1048" Type="http://schemas.openxmlformats.org/officeDocument/2006/relationships/hyperlink" Target="https://en.wiktionary.org/wiki/it%27ll" TargetMode="External"/><Relationship Id="rId1049" Type="http://schemas.openxmlformats.org/officeDocument/2006/relationships/hyperlink" Target="https://en.wiktionary.org/wiki/%E3%81%84%E3%81%8D%E3%82%8B" TargetMode="External"/><Relationship Id="rId217" Type="http://schemas.openxmlformats.org/officeDocument/2006/relationships/hyperlink" Target="https://en.wiktionary.org/wiki/too" TargetMode="External"/><Relationship Id="rId216" Type="http://schemas.openxmlformats.org/officeDocument/2006/relationships/hyperlink" Target="https://en.wiktionary.org/wiki/%E3%81%B2%E3%81%A4%E3%81%98" TargetMode="External"/><Relationship Id="rId215" Type="http://schemas.openxmlformats.org/officeDocument/2006/relationships/hyperlink" Target="https://en.wiktionary.org/wiki/we%27re" TargetMode="External"/><Relationship Id="rId699" Type="http://schemas.openxmlformats.org/officeDocument/2006/relationships/hyperlink" Target="https://en.wiktionary.org/wiki/wife" TargetMode="External"/><Relationship Id="rId214" Type="http://schemas.openxmlformats.org/officeDocument/2006/relationships/hyperlink" Target="https://en.wiktionary.org/wiki/%E3%81%86%E3%81%BE" TargetMode="External"/><Relationship Id="rId698" Type="http://schemas.openxmlformats.org/officeDocument/2006/relationships/hyperlink" Target="https://en.wiktionary.org/wiki/%E3%81%88%E3%82%93%E3%81%B4%E3%81%A4%E3%81%91%E3%81%9A%E3%82%8A" TargetMode="External"/><Relationship Id="rId219" Type="http://schemas.openxmlformats.org/officeDocument/2006/relationships/hyperlink" Target="https://en.wiktionary.org/wiki/love" TargetMode="External"/><Relationship Id="rId218" Type="http://schemas.openxmlformats.org/officeDocument/2006/relationships/hyperlink" Target="https://en.wiktionary.org/wiki/%E3%81%95%E3%82%8B" TargetMode="External"/><Relationship Id="rId693" Type="http://schemas.openxmlformats.org/officeDocument/2006/relationships/hyperlink" Target="https://en.wiktionary.org/wiki/knows" TargetMode="External"/><Relationship Id="rId1040" Type="http://schemas.openxmlformats.org/officeDocument/2006/relationships/hyperlink" Target="https://en.wiktionary.org/wiki/number" TargetMode="External"/><Relationship Id="rId692" Type="http://schemas.openxmlformats.org/officeDocument/2006/relationships/hyperlink" Target="https://en.wiktionary.org/wiki/%E3%81%B5%E3%81%A7" TargetMode="External"/><Relationship Id="rId1041" Type="http://schemas.openxmlformats.org/officeDocument/2006/relationships/hyperlink" Target="https://en.wiktionary.org/wiki/%E3%81%82%E3%82%8B" TargetMode="External"/><Relationship Id="rId691" Type="http://schemas.openxmlformats.org/officeDocument/2006/relationships/hyperlink" Target="https://en.wiktionary.org/wiki/soon" TargetMode="External"/><Relationship Id="rId1042" Type="http://schemas.openxmlformats.org/officeDocument/2006/relationships/hyperlink" Target="https://en.wiktionary.org/wiki/he%27ll" TargetMode="External"/><Relationship Id="rId690" Type="http://schemas.openxmlformats.org/officeDocument/2006/relationships/hyperlink" Target="https://en.wiktionary.org/wiki/%E3%81%88%E3%82%93%E3%81%B4%E3%81%A4" TargetMode="External"/><Relationship Id="rId1043" Type="http://schemas.openxmlformats.org/officeDocument/2006/relationships/hyperlink" Target="https://en.wiktionary.org/wiki/%E3%81%AA%E3%82%8B" TargetMode="External"/><Relationship Id="rId213" Type="http://schemas.openxmlformats.org/officeDocument/2006/relationships/hyperlink" Target="https://en.wiktionary.org/wiki/never" TargetMode="External"/><Relationship Id="rId697" Type="http://schemas.openxmlformats.org/officeDocument/2006/relationships/hyperlink" Target="https://en.wiktionary.org/wiki/telling" TargetMode="External"/><Relationship Id="rId1044" Type="http://schemas.openxmlformats.org/officeDocument/2006/relationships/hyperlink" Target="https://en.wiktionary.org/wiki/sick" TargetMode="External"/><Relationship Id="rId212" Type="http://schemas.openxmlformats.org/officeDocument/2006/relationships/hyperlink" Target="https://en.wiktionary.org/wiki/%E3%81%B6%E3%81%9F" TargetMode="External"/><Relationship Id="rId696" Type="http://schemas.openxmlformats.org/officeDocument/2006/relationships/hyperlink" Target="https://en.wiktionary.org/wiki/%E3%81%91%E3%81%97%E3%82%B4%E3%83%A0" TargetMode="External"/><Relationship Id="rId1045" Type="http://schemas.openxmlformats.org/officeDocument/2006/relationships/hyperlink" Target="https://en.wiktionary.org/wiki/%E3%81%8A%E3%81%93%E3%82%8B" TargetMode="External"/><Relationship Id="rId211" Type="http://schemas.openxmlformats.org/officeDocument/2006/relationships/hyperlink" Target="https://en.wiktionary.org/wiki/gonna" TargetMode="External"/><Relationship Id="rId695" Type="http://schemas.openxmlformats.org/officeDocument/2006/relationships/hyperlink" Target="https://en.wiktionary.org/wiki/few" TargetMode="External"/><Relationship Id="rId1046" Type="http://schemas.openxmlformats.org/officeDocument/2006/relationships/hyperlink" Target="https://en.wiktionary.org/wiki/S" TargetMode="External"/><Relationship Id="rId210" Type="http://schemas.openxmlformats.org/officeDocument/2006/relationships/hyperlink" Target="https://en.wiktionary.org/wiki/%E3%81%86%E3%81%97" TargetMode="External"/><Relationship Id="rId694" Type="http://schemas.openxmlformats.org/officeDocument/2006/relationships/hyperlink" Target="https://en.wiktionary.org/wiki/%E3%83%81%E3%83%A7%E3%83%BC%E3%82%AF" TargetMode="External"/><Relationship Id="rId1047" Type="http://schemas.openxmlformats.org/officeDocument/2006/relationships/hyperlink" Target="https://en.wiktionary.org/wiki/%E3%81%82%E3%82%89%E3%82%8F%E3%82%8C%E3%82%8B" TargetMode="External"/><Relationship Id="rId249" Type="http://schemas.openxmlformats.org/officeDocument/2006/relationships/hyperlink" Target="https://en.wiktionary.org/wiki/down" TargetMode="External"/><Relationship Id="rId248" Type="http://schemas.openxmlformats.org/officeDocument/2006/relationships/hyperlink" Target="https://en.wiktionary.org/wiki/%E3%81%8B%E3%82%89%E3%81%99" TargetMode="External"/><Relationship Id="rId247" Type="http://schemas.openxmlformats.org/officeDocument/2006/relationships/hyperlink" Target="https://en.wiktionary.org/wiki/maybe" TargetMode="External"/><Relationship Id="rId1070" Type="http://schemas.openxmlformats.org/officeDocument/2006/relationships/hyperlink" Target="https://en.wiktionary.org/wiki/upset" TargetMode="External"/><Relationship Id="rId1071" Type="http://schemas.openxmlformats.org/officeDocument/2006/relationships/hyperlink" Target="https://en.wiktionary.org/wiki/Theresa" TargetMode="External"/><Relationship Id="rId1072" Type="http://schemas.openxmlformats.org/officeDocument/2006/relationships/hyperlink" Target="https://en.wiktionary.org/wiki/%E3%81%86%E3%81%94%E3%81%8F" TargetMode="External"/><Relationship Id="rId242" Type="http://schemas.openxmlformats.org/officeDocument/2006/relationships/hyperlink" Target="https://en.wiktionary.org/wiki/%E3%81%A8%E3%82%8A" TargetMode="External"/><Relationship Id="rId1073" Type="http://schemas.openxmlformats.org/officeDocument/2006/relationships/hyperlink" Target="https://en.wiktionary.org/wiki/Carly" TargetMode="External"/><Relationship Id="rId241" Type="http://schemas.openxmlformats.org/officeDocument/2006/relationships/hyperlink" Target="https://en.wiktionary.org/wiki/let" TargetMode="External"/><Relationship Id="rId1074" Type="http://schemas.openxmlformats.org/officeDocument/2006/relationships/hyperlink" Target="https://en.wiktionary.org/wiki/%E3%81%8A%E3%81%A9%E3%82%8B" TargetMode="External"/><Relationship Id="rId240" Type="http://schemas.openxmlformats.org/officeDocument/2006/relationships/hyperlink" Target="https://en.wiktionary.org/wiki/%E3%81%9E%E3%81%86" TargetMode="External"/><Relationship Id="rId1075" Type="http://schemas.openxmlformats.org/officeDocument/2006/relationships/hyperlink" Target="https://en.wiktionary.org/wiki/Ethan" TargetMode="External"/><Relationship Id="rId1076" Type="http://schemas.openxmlformats.org/officeDocument/2006/relationships/hyperlink" Target="https://en.wiktionary.org/wiki/%E3%81%AD%E3%82%8B" TargetMode="External"/><Relationship Id="rId246" Type="http://schemas.openxmlformats.org/officeDocument/2006/relationships/hyperlink" Target="https://en.wiktionary.org/wiki/%E3%81%99%E3%81%9A%E3%82%81" TargetMode="External"/><Relationship Id="rId1077" Type="http://schemas.openxmlformats.org/officeDocument/2006/relationships/hyperlink" Target="https://en.wiktionary.org/wiki/met" TargetMode="External"/><Relationship Id="rId245" Type="http://schemas.openxmlformats.org/officeDocument/2006/relationships/hyperlink" Target="https://en.wiktionary.org/wiki/am" TargetMode="External"/><Relationship Id="rId1078" Type="http://schemas.openxmlformats.org/officeDocument/2006/relationships/hyperlink" Target="https://en.wiktionary.org/wiki/%E3%81%86%E3%81%9F%E3%81%86" TargetMode="External"/><Relationship Id="rId244" Type="http://schemas.openxmlformats.org/officeDocument/2006/relationships/hyperlink" Target="https://en.wiktionary.org/wiki/%E3%81%AB%E3%82%8F%E3%81%A8%E3%82%8A" TargetMode="External"/><Relationship Id="rId1079" Type="http://schemas.openxmlformats.org/officeDocument/2006/relationships/hyperlink" Target="https://en.wiktionary.org/wiki/book" TargetMode="External"/><Relationship Id="rId243" Type="http://schemas.openxmlformats.org/officeDocument/2006/relationships/hyperlink" Target="https://en.wiktionary.org/wiki/thing" TargetMode="External"/><Relationship Id="rId239" Type="http://schemas.openxmlformats.org/officeDocument/2006/relationships/hyperlink" Target="https://en.wiktionary.org/wiki/what%27s" TargetMode="External"/><Relationship Id="rId238" Type="http://schemas.openxmlformats.org/officeDocument/2006/relationships/hyperlink" Target="https://en.wiktionary.org/wiki/%E3%82%AD%E3%83%AA%E3%83%B3" TargetMode="External"/><Relationship Id="rId237" Type="http://schemas.openxmlformats.org/officeDocument/2006/relationships/hyperlink" Target="https://en.wiktionary.org/wiki/where" TargetMode="External"/><Relationship Id="rId236" Type="http://schemas.openxmlformats.org/officeDocument/2006/relationships/hyperlink" Target="https://en.wiktionary.org/wiki/%E3%81%97%E3%81%97" TargetMode="External"/><Relationship Id="rId1060" Type="http://schemas.openxmlformats.org/officeDocument/2006/relationships/hyperlink" Target="https://en.wiktionary.org/wiki/save" TargetMode="External"/><Relationship Id="rId1061" Type="http://schemas.openxmlformats.org/officeDocument/2006/relationships/hyperlink" Target="https://en.wiktionary.org/wiki/%E3%81%8F%E3%82%8B" TargetMode="External"/><Relationship Id="rId231" Type="http://schemas.openxmlformats.org/officeDocument/2006/relationships/hyperlink" Target="https://en.wiktionary.org/wiki/over" TargetMode="External"/><Relationship Id="rId1062" Type="http://schemas.openxmlformats.org/officeDocument/2006/relationships/hyperlink" Target="https://en.wiktionary.org/wiki/seems" TargetMode="External"/><Relationship Id="rId230" Type="http://schemas.openxmlformats.org/officeDocument/2006/relationships/hyperlink" Target="https://en.wiktionary.org/wiki/%E3%81%97%E3%81%8B" TargetMode="External"/><Relationship Id="rId1063" Type="http://schemas.openxmlformats.org/officeDocument/2006/relationships/hyperlink" Target="https://en.wiktionary.org/wiki/%E3%81%8B%E3%81%88%E3%82%8B" TargetMode="External"/><Relationship Id="rId1064" Type="http://schemas.openxmlformats.org/officeDocument/2006/relationships/hyperlink" Target="https://en.wiktionary.org/wiki/finally" TargetMode="External"/><Relationship Id="rId1065" Type="http://schemas.openxmlformats.org/officeDocument/2006/relationships/hyperlink" Target="https://en.wiktionary.org/wiki/%E3%81%82%E3%82%8B%E3%81%8F" TargetMode="External"/><Relationship Id="rId235" Type="http://schemas.openxmlformats.org/officeDocument/2006/relationships/hyperlink" Target="https://en.wiktionary.org/wiki/sorry" TargetMode="External"/><Relationship Id="rId1066" Type="http://schemas.openxmlformats.org/officeDocument/2006/relationships/hyperlink" Target="https://en.wiktionary.org/wiki/lives" TargetMode="External"/><Relationship Id="rId234" Type="http://schemas.openxmlformats.org/officeDocument/2006/relationships/hyperlink" Target="https://en.wiktionary.org/wiki/%E3%81%8C%E3%81%BE" TargetMode="External"/><Relationship Id="rId1067" Type="http://schemas.openxmlformats.org/officeDocument/2006/relationships/hyperlink" Target="https://en.wiktionary.org/wiki/%E3%81%A8%E3%81%B6" TargetMode="External"/><Relationship Id="rId233" Type="http://schemas.openxmlformats.org/officeDocument/2006/relationships/hyperlink" Target="https://en.wiktionary.org/wiki/our" TargetMode="External"/><Relationship Id="rId1068" Type="http://schemas.openxmlformats.org/officeDocument/2006/relationships/hyperlink" Target="https://en.wiktionary.org/wiki/worried" TargetMode="External"/><Relationship Id="rId232" Type="http://schemas.openxmlformats.org/officeDocument/2006/relationships/hyperlink" Target="https://en.wiktionary.org/wiki/%E3%81%8B%E3%81%88%E3%82%8B" TargetMode="External"/><Relationship Id="rId1069" Type="http://schemas.openxmlformats.org/officeDocument/2006/relationships/hyperlink" Target="https://en.wiktionary.org/wiki/%E3%81%8A%E3%82%88%E3%81%90" TargetMode="External"/><Relationship Id="rId1015" Type="http://schemas.openxmlformats.org/officeDocument/2006/relationships/hyperlink" Target="https://en.wiktionary.org/wiki/%E3%81%9F%E3%81%AE%E3%81%97%E3%81%84" TargetMode="External"/><Relationship Id="rId1499" Type="http://schemas.openxmlformats.org/officeDocument/2006/relationships/hyperlink" Target="https://en.wiktionary.org/wiki/imagine" TargetMode="External"/><Relationship Id="rId1016" Type="http://schemas.openxmlformats.org/officeDocument/2006/relationships/hyperlink" Target="https://en.wiktionary.org/wiki/Leo" TargetMode="External"/><Relationship Id="rId1017" Type="http://schemas.openxmlformats.org/officeDocument/2006/relationships/hyperlink" Target="https://en.wiktionary.org/wiki/%E3%81%8B%E3%81%AA%E3%81%97%E3%81%84" TargetMode="External"/><Relationship Id="rId1018" Type="http://schemas.openxmlformats.org/officeDocument/2006/relationships/hyperlink" Target="https://en.wiktionary.org/wiki/shit" TargetMode="External"/><Relationship Id="rId1019" Type="http://schemas.openxmlformats.org/officeDocument/2006/relationships/hyperlink" Target="https://en.wiktionary.org/wiki/%E3%81%95%E3%81%B3%E3%81%97%E3%81%84" TargetMode="External"/><Relationship Id="rId668" Type="http://schemas.openxmlformats.org/officeDocument/2006/relationships/hyperlink" Target="https://en.wiktionary.org/wiki/worry" TargetMode="External"/><Relationship Id="rId667" Type="http://schemas.openxmlformats.org/officeDocument/2006/relationships/hyperlink" Target="https://en.wiktionary.org/wiki/%E3%81%AA%E3%82%8F" TargetMode="External"/><Relationship Id="rId666" Type="http://schemas.openxmlformats.org/officeDocument/2006/relationships/hyperlink" Target="https://en.wiktionary.org/wiki/used" TargetMode="External"/><Relationship Id="rId665" Type="http://schemas.openxmlformats.org/officeDocument/2006/relationships/hyperlink" Target="https://en.wiktionary.org/wiki/%E3%81%B2%E3%82%82" TargetMode="External"/><Relationship Id="rId669" Type="http://schemas.openxmlformats.org/officeDocument/2006/relationships/hyperlink" Target="https://en.wiktionary.org/wiki/%E3%81%B5%E3%81%8F%E3%82%8D" TargetMode="External"/><Relationship Id="rId1490" Type="http://schemas.openxmlformats.org/officeDocument/2006/relationships/hyperlink" Target="https://en.wiktionary.org/wiki/red" TargetMode="External"/><Relationship Id="rId660" Type="http://schemas.openxmlformats.org/officeDocument/2006/relationships/hyperlink" Target="https://en.wiktionary.org/wiki/%E3%81%A7%E3%82%93%E3%81%8D" TargetMode="External"/><Relationship Id="rId1491" Type="http://schemas.openxmlformats.org/officeDocument/2006/relationships/hyperlink" Target="https://en.wiktionary.org/wiki/entire" TargetMode="External"/><Relationship Id="rId1492" Type="http://schemas.openxmlformats.org/officeDocument/2006/relationships/hyperlink" Target="https://en.wiktionary.org/wiki/trip" TargetMode="External"/><Relationship Id="rId1493" Type="http://schemas.openxmlformats.org/officeDocument/2006/relationships/hyperlink" Target="https://en.wiktionary.org/wiki/Brooke" TargetMode="External"/><Relationship Id="rId1010" Type="http://schemas.openxmlformats.org/officeDocument/2006/relationships/hyperlink" Target="https://en.wiktionary.org/wiki/%E3%81%86%E3%81%A4%E3%81%8F%E3%81%97%E3%81%84" TargetMode="External"/><Relationship Id="rId1494" Type="http://schemas.openxmlformats.org/officeDocument/2006/relationships/hyperlink" Target="https://en.wiktionary.org/wiki/E" TargetMode="External"/><Relationship Id="rId664" Type="http://schemas.openxmlformats.org/officeDocument/2006/relationships/hyperlink" Target="https://en.wiktionary.org/wiki/most" TargetMode="External"/><Relationship Id="rId1011" Type="http://schemas.openxmlformats.org/officeDocument/2006/relationships/hyperlink" Target="https://en.wiktionary.org/wiki/free" TargetMode="External"/><Relationship Id="rId1495" Type="http://schemas.openxmlformats.org/officeDocument/2006/relationships/hyperlink" Target="https://en.wiktionary.org/wiki/club" TargetMode="External"/><Relationship Id="rId663" Type="http://schemas.openxmlformats.org/officeDocument/2006/relationships/hyperlink" Target="https://en.wiktionary.org/wiki/%E3%81%8F%E3%81%8E" TargetMode="External"/><Relationship Id="rId1012" Type="http://schemas.openxmlformats.org/officeDocument/2006/relationships/hyperlink" Target="https://en.wiktionary.org/wiki/hands" TargetMode="External"/><Relationship Id="rId1496" Type="http://schemas.openxmlformats.org/officeDocument/2006/relationships/hyperlink" Target="https://en.wiktionary.org/wiki/Niles" TargetMode="External"/><Relationship Id="rId662" Type="http://schemas.openxmlformats.org/officeDocument/2006/relationships/hyperlink" Target="https://en.wiktionary.org/wiki/stuff" TargetMode="External"/><Relationship Id="rId1013" Type="http://schemas.openxmlformats.org/officeDocument/2006/relationships/hyperlink" Target="https://en.wiktionary.org/wiki/%E3%81%86%E3%82%8C%E3%81%97%E3%81%84" TargetMode="External"/><Relationship Id="rId1497" Type="http://schemas.openxmlformats.org/officeDocument/2006/relationships/hyperlink" Target="https://en.wiktionary.org/wiki/suppose" TargetMode="External"/><Relationship Id="rId661" Type="http://schemas.openxmlformats.org/officeDocument/2006/relationships/hyperlink" Target="https://en.wiktionary.org/wiki/head" TargetMode="External"/><Relationship Id="rId1014" Type="http://schemas.openxmlformats.org/officeDocument/2006/relationships/hyperlink" Target="https://en.wiktionary.org/wiki/serious" TargetMode="External"/><Relationship Id="rId1498" Type="http://schemas.openxmlformats.org/officeDocument/2006/relationships/hyperlink" Target="https://en.wiktionary.org/wiki/calm" TargetMode="External"/><Relationship Id="rId1004" Type="http://schemas.openxmlformats.org/officeDocument/2006/relationships/hyperlink" Target="https://en.wiktionary.org/wiki/%E3%81%8B%E3%82%89%E3%81%84" TargetMode="External"/><Relationship Id="rId1488" Type="http://schemas.openxmlformats.org/officeDocument/2006/relationships/hyperlink" Target="https://en.wiktionary.org/wiki/starting" TargetMode="External"/><Relationship Id="rId1005" Type="http://schemas.openxmlformats.org/officeDocument/2006/relationships/hyperlink" Target="https://en.wiktionary.org/wiki/hours" TargetMode="External"/><Relationship Id="rId1489" Type="http://schemas.openxmlformats.org/officeDocument/2006/relationships/hyperlink" Target="https://en.wiktionary.org/wiki/Ross" TargetMode="External"/><Relationship Id="rId1006" Type="http://schemas.openxmlformats.org/officeDocument/2006/relationships/hyperlink" Target="https://en.wiktionary.org/wiki/%E3%81%97%E3%82%87%E3%81%A3%E3%81%B1%E3%81%84" TargetMode="External"/><Relationship Id="rId1007" Type="http://schemas.openxmlformats.org/officeDocument/2006/relationships/hyperlink" Target="https://en.wiktionary.org/wiki/lose" TargetMode="External"/><Relationship Id="rId1008" Type="http://schemas.openxmlformats.org/officeDocument/2006/relationships/hyperlink" Target="https://en.wiktionary.org/wiki/%E3%81%AB%E3%81%8C%E3%81%84" TargetMode="External"/><Relationship Id="rId1009" Type="http://schemas.openxmlformats.org/officeDocument/2006/relationships/hyperlink" Target="https://en.wiktionary.org/wiki/fire" TargetMode="External"/><Relationship Id="rId657" Type="http://schemas.openxmlformats.org/officeDocument/2006/relationships/hyperlink" Target="https://en.wiktionary.org/wiki/supposed" TargetMode="External"/><Relationship Id="rId656" Type="http://schemas.openxmlformats.org/officeDocument/2006/relationships/hyperlink" Target="https://en.wiktionary.org/wiki/%E3%82%A8%E3%83%AC%E3%83%99%E3%83%BC%E3%82%BF%E3%83%BC" TargetMode="External"/><Relationship Id="rId655" Type="http://schemas.openxmlformats.org/officeDocument/2006/relationships/hyperlink" Target="https://en.wiktionary.org/wiki/morning" TargetMode="External"/><Relationship Id="rId654" Type="http://schemas.openxmlformats.org/officeDocument/2006/relationships/hyperlink" Target="https://en.wiktionary.org/wiki/%E3%81%84%E3%81%88" TargetMode="External"/><Relationship Id="rId659" Type="http://schemas.openxmlformats.org/officeDocument/2006/relationships/hyperlink" Target="https://en.wiktionary.org/wiki/friends" TargetMode="External"/><Relationship Id="rId658" Type="http://schemas.openxmlformats.org/officeDocument/2006/relationships/hyperlink" Target="https://en.wiktionary.org/wiki/%E3%82%A8%E3%82%B9%E3%82%AB%E3%83%AC%E3%83%BC%E3%82%BF%E3%83%BC" TargetMode="External"/><Relationship Id="rId1480" Type="http://schemas.openxmlformats.org/officeDocument/2006/relationships/hyperlink" Target="https://en.wiktionary.org/wiki/missed" TargetMode="External"/><Relationship Id="rId1481" Type="http://schemas.openxmlformats.org/officeDocument/2006/relationships/hyperlink" Target="https://en.wiktionary.org/wiki/longer" TargetMode="External"/><Relationship Id="rId1482" Type="http://schemas.openxmlformats.org/officeDocument/2006/relationships/hyperlink" Target="https://en.wiktionary.org/wiki/dollars" TargetMode="External"/><Relationship Id="rId1483" Type="http://schemas.openxmlformats.org/officeDocument/2006/relationships/hyperlink" Target="https://en.wiktionary.org/wiki/tired" TargetMode="External"/><Relationship Id="rId653" Type="http://schemas.openxmlformats.org/officeDocument/2006/relationships/hyperlink" Target="https://en.wiktionary.org/wiki/called" TargetMode="External"/><Relationship Id="rId1000" Type="http://schemas.openxmlformats.org/officeDocument/2006/relationships/hyperlink" Target="https://en.wiktionary.org/wiki/%E3%81%BE%E3%81%9A%E3%81%84" TargetMode="External"/><Relationship Id="rId1484" Type="http://schemas.openxmlformats.org/officeDocument/2006/relationships/hyperlink" Target="https://en.wiktionary.org/wiki/Jason" TargetMode="External"/><Relationship Id="rId652" Type="http://schemas.openxmlformats.org/officeDocument/2006/relationships/hyperlink" Target="https://en.wiktionary.org/wiki/%E3%81%92%E3%82%93%E3%81%8B%E3%82%93" TargetMode="External"/><Relationship Id="rId1001" Type="http://schemas.openxmlformats.org/officeDocument/2006/relationships/hyperlink" Target="https://en.wiktionary.org/wiki/line" TargetMode="External"/><Relationship Id="rId1485" Type="http://schemas.openxmlformats.org/officeDocument/2006/relationships/hyperlink" Target="https://en.wiktionary.org/wiki/George" TargetMode="External"/><Relationship Id="rId651" Type="http://schemas.openxmlformats.org/officeDocument/2006/relationships/hyperlink" Target="https://en.wiktionary.org/wiki/gone" TargetMode="External"/><Relationship Id="rId1002" Type="http://schemas.openxmlformats.org/officeDocument/2006/relationships/hyperlink" Target="https://en.wiktionary.org/wiki/%E3%81%82%E3%81%BE%E3%81%84" TargetMode="External"/><Relationship Id="rId1486" Type="http://schemas.openxmlformats.org/officeDocument/2006/relationships/hyperlink" Target="https://en.wiktionary.org/wiki/evening" TargetMode="External"/><Relationship Id="rId650" Type="http://schemas.openxmlformats.org/officeDocument/2006/relationships/hyperlink" Target="https://en.wiktionary.org/wiki/%E3%81%B5%E3%81%A8%E3%82%93" TargetMode="External"/><Relationship Id="rId1003" Type="http://schemas.openxmlformats.org/officeDocument/2006/relationships/hyperlink" Target="https://en.wiktionary.org/wiki/plan" TargetMode="External"/><Relationship Id="rId1487" Type="http://schemas.openxmlformats.org/officeDocument/2006/relationships/hyperlink" Target="https://en.wiktionary.org/wiki/human" TargetMode="External"/><Relationship Id="rId1037" Type="http://schemas.openxmlformats.org/officeDocument/2006/relationships/hyperlink" Target="https://en.wiktionary.org/wiki/cut" TargetMode="External"/><Relationship Id="rId1038" Type="http://schemas.openxmlformats.org/officeDocument/2006/relationships/hyperlink" Target="https://en.wiktionary.org/wiki/quite" TargetMode="External"/><Relationship Id="rId1039" Type="http://schemas.openxmlformats.org/officeDocument/2006/relationships/hyperlink" Target="https://en.wiktionary.org/wiki/%E3%81%84%E3%82%8B" TargetMode="External"/><Relationship Id="rId206" Type="http://schemas.openxmlformats.org/officeDocument/2006/relationships/hyperlink" Target="https://en.wiktionary.org/wiki/%E3%81%84%E3%81%AC" TargetMode="External"/><Relationship Id="rId205" Type="http://schemas.openxmlformats.org/officeDocument/2006/relationships/hyperlink" Target="https://en.wiktionary.org/wiki/little" TargetMode="External"/><Relationship Id="rId689" Type="http://schemas.openxmlformats.org/officeDocument/2006/relationships/hyperlink" Target="https://en.wiktionary.org/wiki/cause" TargetMode="External"/><Relationship Id="rId204" Type="http://schemas.openxmlformats.org/officeDocument/2006/relationships/hyperlink" Target="https://en.wiktionary.org/wiki/%E3%83%81%E3%83%BC%E3%82%BF%E3%83%BC" TargetMode="External"/><Relationship Id="rId688" Type="http://schemas.openxmlformats.org/officeDocument/2006/relationships/hyperlink" Target="https://en.wiktionary.org/wiki/%E3%81%BE%E3%82%93%E3%81%AD%E3%82%93%E3%81%B2%E3%81%A4" TargetMode="External"/><Relationship Id="rId203" Type="http://schemas.openxmlformats.org/officeDocument/2006/relationships/hyperlink" Target="https://en.wiktionary.org/wiki/us" TargetMode="External"/><Relationship Id="rId687" Type="http://schemas.openxmlformats.org/officeDocument/2006/relationships/hyperlink" Target="https://en.wiktionary.org/wiki/each" TargetMode="External"/><Relationship Id="rId209" Type="http://schemas.openxmlformats.org/officeDocument/2006/relationships/hyperlink" Target="https://en.wiktionary.org/wiki/need" TargetMode="External"/><Relationship Id="rId208" Type="http://schemas.openxmlformats.org/officeDocument/2006/relationships/hyperlink" Target="https://en.wiktionary.org/wiki/%E3%81%AD%E3%81%93" TargetMode="External"/><Relationship Id="rId207" Type="http://schemas.openxmlformats.org/officeDocument/2006/relationships/hyperlink" Target="https://en.wiktionary.org/wiki/make" TargetMode="External"/><Relationship Id="rId682" Type="http://schemas.openxmlformats.org/officeDocument/2006/relationships/hyperlink" Target="https://en.wiktionary.org/wiki/%E3%82%A4%E3%83%B3%E3%82%AF" TargetMode="External"/><Relationship Id="rId681" Type="http://schemas.openxmlformats.org/officeDocument/2006/relationships/hyperlink" Target="https://en.wiktionary.org/wiki/forget" TargetMode="External"/><Relationship Id="rId1030" Type="http://schemas.openxmlformats.org/officeDocument/2006/relationships/hyperlink" Target="https://en.wiktionary.org/wiki/wonderful" TargetMode="External"/><Relationship Id="rId680" Type="http://schemas.openxmlformats.org/officeDocument/2006/relationships/hyperlink" Target="https://en.wiktionary.org/wiki/%E3%81%B6%E3%82%93%E3%81%BC%E3%81%86%E3%81%90" TargetMode="External"/><Relationship Id="rId1031" Type="http://schemas.openxmlformats.org/officeDocument/2006/relationships/hyperlink" Target="https://en.wiktionary.org/wiki/%E3%81%A4%E3%82%89%E3%81%84" TargetMode="External"/><Relationship Id="rId1032" Type="http://schemas.openxmlformats.org/officeDocument/2006/relationships/hyperlink" Target="https://en.wiktionary.org/wiki/T" TargetMode="External"/><Relationship Id="rId202" Type="http://schemas.openxmlformats.org/officeDocument/2006/relationships/hyperlink" Target="https://en.wiktionary.org/wiki/%E3%81%A9%E3%81%86%E3%81%B6%E3%81%A4" TargetMode="External"/><Relationship Id="rId686" Type="http://schemas.openxmlformats.org/officeDocument/2006/relationships/hyperlink" Target="https://en.wiktionary.org/wiki/%E3%83%9C%E3%83%BC%E3%83%AB%E3%83%9A%E3%83%B3" TargetMode="External"/><Relationship Id="rId1033" Type="http://schemas.openxmlformats.org/officeDocument/2006/relationships/hyperlink" Target="https://en.wiktionary.org/wiki/fight" TargetMode="External"/><Relationship Id="rId201" Type="http://schemas.openxmlformats.org/officeDocument/2006/relationships/hyperlink" Target="https://en.wiktionary.org/wiki/way" TargetMode="External"/><Relationship Id="rId685" Type="http://schemas.openxmlformats.org/officeDocument/2006/relationships/hyperlink" Target="https://en.wiktionary.org/wiki/business" TargetMode="External"/><Relationship Id="rId1034" Type="http://schemas.openxmlformats.org/officeDocument/2006/relationships/hyperlink" Target="https://en.wiktionary.org/wiki/%E3%81%99%E3%82%8B" TargetMode="External"/><Relationship Id="rId200" Type="http://schemas.openxmlformats.org/officeDocument/2006/relationships/hyperlink" Target="https://en.wiktionary.org/wiki/an" TargetMode="External"/><Relationship Id="rId684" Type="http://schemas.openxmlformats.org/officeDocument/2006/relationships/hyperlink" Target="https://en.wiktionary.org/wiki/%E3%83%9A%E3%83%B3" TargetMode="External"/><Relationship Id="rId1035" Type="http://schemas.openxmlformats.org/officeDocument/2006/relationships/hyperlink" Target="https://en.wiktionary.org/wiki/past" TargetMode="External"/><Relationship Id="rId683" Type="http://schemas.openxmlformats.org/officeDocument/2006/relationships/hyperlink" Target="https://en.wiktionary.org/wiki/true" TargetMode="External"/><Relationship Id="rId1036" Type="http://schemas.openxmlformats.org/officeDocument/2006/relationships/hyperlink" Target="https://en.wiktionary.org/wiki/%E3%82%84%E3%82%8B" TargetMode="External"/><Relationship Id="rId1026" Type="http://schemas.openxmlformats.org/officeDocument/2006/relationships/hyperlink" Target="https://en.wiktionary.org/wiki/ahead" TargetMode="External"/><Relationship Id="rId1027" Type="http://schemas.openxmlformats.org/officeDocument/2006/relationships/hyperlink" Target="https://en.wiktionary.org/wiki/%E3%81%8B%E3%82%86%E3%81%84" TargetMode="External"/><Relationship Id="rId1028" Type="http://schemas.openxmlformats.org/officeDocument/2006/relationships/hyperlink" Target="https://en.wiktionary.org/wiki/week" TargetMode="External"/><Relationship Id="rId1029" Type="http://schemas.openxmlformats.org/officeDocument/2006/relationships/hyperlink" Target="https://en.wiktionary.org/wiki/%E3%81%8F%E3%81%95%E3%81%84" TargetMode="External"/><Relationship Id="rId679" Type="http://schemas.openxmlformats.org/officeDocument/2006/relationships/hyperlink" Target="https://en.wiktionary.org/wiki/face" TargetMode="External"/><Relationship Id="rId678" Type="http://schemas.openxmlformats.org/officeDocument/2006/relationships/hyperlink" Target="https://en.wiktionary.org/wiki/school" TargetMode="External"/><Relationship Id="rId677" Type="http://schemas.openxmlformats.org/officeDocument/2006/relationships/hyperlink" Target="https://en.wiktionary.org/wiki/%E3%81%A1%E3%82%87%E3%81%86%E3%81%93%E3%81%8F" TargetMode="External"/><Relationship Id="rId676" Type="http://schemas.openxmlformats.org/officeDocument/2006/relationships/hyperlink" Target="https://en.wiktionary.org/wiki/truth" TargetMode="External"/><Relationship Id="rId671" Type="http://schemas.openxmlformats.org/officeDocument/2006/relationships/hyperlink" Target="https://en.wiktionary.org/wiki/%E3%81%8B%E3%81%B0%E3%82%93" TargetMode="External"/><Relationship Id="rId670" Type="http://schemas.openxmlformats.org/officeDocument/2006/relationships/hyperlink" Target="https://en.wiktionary.org/wiki/second" TargetMode="External"/><Relationship Id="rId1020" Type="http://schemas.openxmlformats.org/officeDocument/2006/relationships/hyperlink" Target="https://en.wiktionary.org/wiki/behind" TargetMode="External"/><Relationship Id="rId1021" Type="http://schemas.openxmlformats.org/officeDocument/2006/relationships/hyperlink" Target="https://en.wiktionary.org/wiki/%E3%81%95%E3%81%BF%E3%81%97%E3%81%84" TargetMode="External"/><Relationship Id="rId675" Type="http://schemas.openxmlformats.org/officeDocument/2006/relationships/hyperlink" Target="https://en.wiktionary.org/wiki/%E3%81%8B%E3%81%8E" TargetMode="External"/><Relationship Id="rId1022" Type="http://schemas.openxmlformats.org/officeDocument/2006/relationships/hyperlink" Target="https://en.wiktionary.org/wiki/inside" TargetMode="External"/><Relationship Id="rId674" Type="http://schemas.openxmlformats.org/officeDocument/2006/relationships/hyperlink" Target="https://en.wiktionary.org/wiki/live" TargetMode="External"/><Relationship Id="rId1023" Type="http://schemas.openxmlformats.org/officeDocument/2006/relationships/hyperlink" Target="https://en.wiktionary.org/wiki/%E3%81%93%E3%82%8F%E3%81%84" TargetMode="External"/><Relationship Id="rId673" Type="http://schemas.openxmlformats.org/officeDocument/2006/relationships/hyperlink" Target="https://en.wiktionary.org/wiki/%E3%81%8B%E3%81%95" TargetMode="External"/><Relationship Id="rId1024" Type="http://schemas.openxmlformats.org/officeDocument/2006/relationships/hyperlink" Target="https://en.wiktionary.org/wiki/high" TargetMode="External"/><Relationship Id="rId672" Type="http://schemas.openxmlformats.org/officeDocument/2006/relationships/hyperlink" Target="https://en.wiktionary.org/wiki/part" TargetMode="External"/><Relationship Id="rId1025" Type="http://schemas.openxmlformats.org/officeDocument/2006/relationships/hyperlink" Target="https://en.wiktionary.org/wiki/%E3%81%84%E3%81%9F%E3%81%84" TargetMode="External"/><Relationship Id="rId190" Type="http://schemas.openxmlformats.org/officeDocument/2006/relationships/hyperlink" Target="https://en.wiktionary.org/wiki/%E3%81%84%E3%81%A8%E3%81%93" TargetMode="External"/><Relationship Id="rId194" Type="http://schemas.openxmlformats.org/officeDocument/2006/relationships/hyperlink" Target="https://en.wiktionary.org/wiki/%E3%81%8A%E3%81%84" TargetMode="External"/><Relationship Id="rId193" Type="http://schemas.openxmlformats.org/officeDocument/2006/relationships/hyperlink" Target="https://en.wiktionary.org/wiki/then" TargetMode="External"/><Relationship Id="rId192" Type="http://schemas.openxmlformats.org/officeDocument/2006/relationships/hyperlink" Target="https://en.wiktionary.org/wiki/%E3%82%81%E3%81%84" TargetMode="External"/><Relationship Id="rId191" Type="http://schemas.openxmlformats.org/officeDocument/2006/relationships/hyperlink" Target="https://en.wiktionary.org/wiki/had" TargetMode="External"/><Relationship Id="rId187" Type="http://schemas.openxmlformats.org/officeDocument/2006/relationships/hyperlink" Target="https://en.wiktionary.org/wiki/because" TargetMode="External"/><Relationship Id="rId186" Type="http://schemas.openxmlformats.org/officeDocument/2006/relationships/hyperlink" Target="https://en.wiktionary.org/wiki/%E3%81%8A%E3%81%98" TargetMode="External"/><Relationship Id="rId185" Type="http://schemas.openxmlformats.org/officeDocument/2006/relationships/hyperlink" Target="https://en.wiktionary.org/wiki/who" TargetMode="External"/><Relationship Id="rId184" Type="http://schemas.openxmlformats.org/officeDocument/2006/relationships/hyperlink" Target="https://en.wiktionary.org/wiki/%E3%81%BE%E3%81%94" TargetMode="External"/><Relationship Id="rId189" Type="http://schemas.openxmlformats.org/officeDocument/2006/relationships/hyperlink" Target="https://en.wiktionary.org/wiki/some" TargetMode="External"/><Relationship Id="rId188" Type="http://schemas.openxmlformats.org/officeDocument/2006/relationships/hyperlink" Target="https://en.wiktionary.org/wiki/%E3%81%8A%E3%81%B0" TargetMode="External"/><Relationship Id="rId183" Type="http://schemas.openxmlformats.org/officeDocument/2006/relationships/hyperlink" Target="https://en.wiktionary.org/wiki/something" TargetMode="External"/><Relationship Id="rId182" Type="http://schemas.openxmlformats.org/officeDocument/2006/relationships/hyperlink" Target="https://en.wiktionary.org/wiki/%E3%81%9D%E3%81%BC" TargetMode="External"/><Relationship Id="rId181" Type="http://schemas.openxmlformats.org/officeDocument/2006/relationships/hyperlink" Target="https://en.wiktionary.org/wiki/or" TargetMode="External"/><Relationship Id="rId180" Type="http://schemas.openxmlformats.org/officeDocument/2006/relationships/hyperlink" Target="https://en.wiktionary.org/wiki/%E3%81%9D%E3%81%B5" TargetMode="External"/><Relationship Id="rId176" Type="http://schemas.openxmlformats.org/officeDocument/2006/relationships/hyperlink" Target="https://en.wiktionary.org/wiki/%E3%81%8D%E3%82%87%E3%81%86%E3%81%A0%E3%81%84" TargetMode="External"/><Relationship Id="rId175" Type="http://schemas.openxmlformats.org/officeDocument/2006/relationships/hyperlink" Target="https://en.wiktionary.org/wiki/yes" TargetMode="External"/><Relationship Id="rId174" Type="http://schemas.openxmlformats.org/officeDocument/2006/relationships/hyperlink" Target="https://en.wiktionary.org/wiki/%E3%81%84%E3%82%82%E3%81%86%E3%81%A8" TargetMode="External"/><Relationship Id="rId173" Type="http://schemas.openxmlformats.org/officeDocument/2006/relationships/hyperlink" Target="https://en.wiktionary.org/wiki/didn%27t" TargetMode="External"/><Relationship Id="rId179" Type="http://schemas.openxmlformats.org/officeDocument/2006/relationships/hyperlink" Target="https://en.wiktionary.org/wiki/been" TargetMode="External"/><Relationship Id="rId178" Type="http://schemas.openxmlformats.org/officeDocument/2006/relationships/hyperlink" Target="https://en.wiktionary.org/wiki/%E3%81%97%E3%81%BE%E3%81%84" TargetMode="External"/><Relationship Id="rId177" Type="http://schemas.openxmlformats.org/officeDocument/2006/relationships/hyperlink" Target="https://en.wiktionary.org/wiki/his" TargetMode="External"/><Relationship Id="rId198" Type="http://schemas.openxmlformats.org/officeDocument/2006/relationships/hyperlink" Target="https://en.wiktionary.org/wiki/take" TargetMode="External"/><Relationship Id="rId197" Type="http://schemas.openxmlformats.org/officeDocument/2006/relationships/hyperlink" Target="https://en.wiktionary.org/wiki/%E3%81%84%E3%81%8D%E3%82%82%E3%81%AE" TargetMode="External"/><Relationship Id="rId196" Type="http://schemas.openxmlformats.org/officeDocument/2006/relationships/hyperlink" Target="https://en.wiktionary.org/wiki/ok" TargetMode="External"/><Relationship Id="rId195" Type="http://schemas.openxmlformats.org/officeDocument/2006/relationships/hyperlink" Target="https://en.wiktionary.org/wiki/say" TargetMode="External"/><Relationship Id="rId199" Type="http://schemas.openxmlformats.org/officeDocument/2006/relationships/hyperlink" Target="https://en.wiktionary.org/wiki/%E3%81%B0%E3%81%91%E3%82%82%E3%81%AE" TargetMode="External"/><Relationship Id="rId150" Type="http://schemas.openxmlformats.org/officeDocument/2006/relationships/hyperlink" Target="https://en.wiktionary.org/wiki/will" TargetMode="External"/><Relationship Id="rId149" Type="http://schemas.openxmlformats.org/officeDocument/2006/relationships/hyperlink" Target="https://en.wiktionary.org/wiki/%E3%81%92%E3%82%8A" TargetMode="External"/><Relationship Id="rId148" Type="http://schemas.openxmlformats.org/officeDocument/2006/relationships/hyperlink" Target="https://en.wiktionary.org/wiki/time" TargetMode="External"/><Relationship Id="rId1090" Type="http://schemas.openxmlformats.org/officeDocument/2006/relationships/hyperlink" Target="https://en.wiktionary.org/wiki/%E3%82%82%E3%81%A4" TargetMode="External"/><Relationship Id="rId1091" Type="http://schemas.openxmlformats.org/officeDocument/2006/relationships/hyperlink" Target="https://en.wiktionary.org/wiki/children" TargetMode="External"/><Relationship Id="rId1092" Type="http://schemas.openxmlformats.org/officeDocument/2006/relationships/hyperlink" Target="https://en.wiktionary.org/wiki/%E3%81%86%E3%81%A4" TargetMode="External"/><Relationship Id="rId1093" Type="http://schemas.openxmlformats.org/officeDocument/2006/relationships/hyperlink" Target="https://en.wiktionary.org/wiki/weren%27t" TargetMode="External"/><Relationship Id="rId1094" Type="http://schemas.openxmlformats.org/officeDocument/2006/relationships/hyperlink" Target="https://en.wiktionary.org/wiki/%E3%81%AA%E3%81%90%E3%82%8B" TargetMode="External"/><Relationship Id="rId143" Type="http://schemas.openxmlformats.org/officeDocument/2006/relationships/hyperlink" Target="https://en.wiktionary.org/wiki/%E3%81%BB%E3%81%AD" TargetMode="External"/><Relationship Id="rId1095" Type="http://schemas.openxmlformats.org/officeDocument/2006/relationships/hyperlink" Target="https://en.wiktionary.org/wiki/leaving" TargetMode="External"/><Relationship Id="rId142" Type="http://schemas.openxmlformats.org/officeDocument/2006/relationships/hyperlink" Target="https://en.wiktionary.org/wiki/would" TargetMode="External"/><Relationship Id="rId1096" Type="http://schemas.openxmlformats.org/officeDocument/2006/relationships/hyperlink" Target="https://en.wiktionary.org/wiki/%E3%81%95%E3%81%99" TargetMode="External"/><Relationship Id="rId141" Type="http://schemas.openxmlformats.org/officeDocument/2006/relationships/hyperlink" Target="https://en.wiktionary.org/wiki/%E3%81%B2%E3%81%B5" TargetMode="External"/><Relationship Id="rId1097" Type="http://schemas.openxmlformats.org/officeDocument/2006/relationships/hyperlink" Target="https://en.wiktionary.org/wiki/front" TargetMode="External"/><Relationship Id="rId140" Type="http://schemas.openxmlformats.org/officeDocument/2006/relationships/hyperlink" Target="https://en.wiktionary.org/wiki/as" TargetMode="External"/><Relationship Id="rId1098" Type="http://schemas.openxmlformats.org/officeDocument/2006/relationships/hyperlink" Target="https://en.wiktionary.org/wiki/%E3%81%95%E3%81%99" TargetMode="External"/><Relationship Id="rId147" Type="http://schemas.openxmlformats.org/officeDocument/2006/relationships/hyperlink" Target="https://en.wiktionary.org/wiki/%E3%81%8B%E3%81%9C" TargetMode="External"/><Relationship Id="rId1099" Type="http://schemas.openxmlformats.org/officeDocument/2006/relationships/hyperlink" Target="https://en.wiktionary.org/wiki/shot" TargetMode="External"/><Relationship Id="rId146" Type="http://schemas.openxmlformats.org/officeDocument/2006/relationships/hyperlink" Target="https://en.wiktionary.org/wiki/when" TargetMode="External"/><Relationship Id="rId145" Type="http://schemas.openxmlformats.org/officeDocument/2006/relationships/hyperlink" Target="https://en.wiktionary.org/wiki/%E3%82%80%E3%81%AD" TargetMode="External"/><Relationship Id="rId144" Type="http://schemas.openxmlformats.org/officeDocument/2006/relationships/hyperlink" Target="https://en.wiktionary.org/wiki/look" TargetMode="External"/><Relationship Id="rId139" Type="http://schemas.openxmlformats.org/officeDocument/2006/relationships/hyperlink" Target="https://en.wiktionary.org/wiki/%E3%81%AF%E3%81%A0" TargetMode="External"/><Relationship Id="rId138" Type="http://schemas.openxmlformats.org/officeDocument/2006/relationships/hyperlink" Target="https://en.wiktionary.org/wiki/really" TargetMode="External"/><Relationship Id="rId137" Type="http://schemas.openxmlformats.org/officeDocument/2006/relationships/hyperlink" Target="https://en.wiktionary.org/wiki/%E3%81%AB%E3%81%8F" TargetMode="External"/><Relationship Id="rId1080" Type="http://schemas.openxmlformats.org/officeDocument/2006/relationships/hyperlink" Target="https://en.wiktionary.org/wiki/%E3%81%8B%E3%82%80" TargetMode="External"/><Relationship Id="rId1081" Type="http://schemas.openxmlformats.org/officeDocument/2006/relationships/hyperlink" Target="https://en.wiktionary.org/wiki/brought" TargetMode="External"/><Relationship Id="rId1082" Type="http://schemas.openxmlformats.org/officeDocument/2006/relationships/hyperlink" Target="https://en.wiktionary.org/wiki/%E3%81%9F%E3%81%B9%E3%82%8B" TargetMode="External"/><Relationship Id="rId1083" Type="http://schemas.openxmlformats.org/officeDocument/2006/relationships/hyperlink" Target="https://en.wiktionary.org/wiki/seem" TargetMode="External"/><Relationship Id="rId132" Type="http://schemas.openxmlformats.org/officeDocument/2006/relationships/hyperlink" Target="https://en.wiktionary.org/wiki/come" TargetMode="External"/><Relationship Id="rId1084" Type="http://schemas.openxmlformats.org/officeDocument/2006/relationships/hyperlink" Target="https://en.wiktionary.org/wiki/%E3%81%AE%E3%82%80" TargetMode="External"/><Relationship Id="rId131" Type="http://schemas.openxmlformats.org/officeDocument/2006/relationships/hyperlink" Target="https://en.wiktionary.org/wiki/%E3%81%97%E3%82%93%E3%81%9E%E3%81%86" TargetMode="External"/><Relationship Id="rId1085" Type="http://schemas.openxmlformats.org/officeDocument/2006/relationships/hyperlink" Target="https://en.wiktionary.org/wiki/sort" TargetMode="External"/><Relationship Id="rId130" Type="http://schemas.openxmlformats.org/officeDocument/2006/relationships/hyperlink" Target="https://en.wiktionary.org/wiki/see" TargetMode="External"/><Relationship Id="rId1086" Type="http://schemas.openxmlformats.org/officeDocument/2006/relationships/hyperlink" Target="https://en.wiktionary.org/wiki/%E3%81%95%E3%82%8F%E3%82%8B" TargetMode="External"/><Relationship Id="rId1087" Type="http://schemas.openxmlformats.org/officeDocument/2006/relationships/hyperlink" Target="https://en.wiktionary.org/wiki/safe" TargetMode="External"/><Relationship Id="rId136" Type="http://schemas.openxmlformats.org/officeDocument/2006/relationships/hyperlink" Target="https://en.wiktionary.org/wiki/they" TargetMode="External"/><Relationship Id="rId1088" Type="http://schemas.openxmlformats.org/officeDocument/2006/relationships/hyperlink" Target="https://en.wiktionary.org/wiki/%E3%81%AA%E3%81%92%E3%82%8B" TargetMode="External"/><Relationship Id="rId135" Type="http://schemas.openxmlformats.org/officeDocument/2006/relationships/hyperlink" Target="https://en.wiktionary.org/wiki/%E3%81%A1" TargetMode="External"/><Relationship Id="rId1089" Type="http://schemas.openxmlformats.org/officeDocument/2006/relationships/hyperlink" Target="https://en.wiktionary.org/wiki/living" TargetMode="External"/><Relationship Id="rId134" Type="http://schemas.openxmlformats.org/officeDocument/2006/relationships/hyperlink" Target="https://en.wiktionary.org/wiki/good" TargetMode="External"/><Relationship Id="rId133" Type="http://schemas.openxmlformats.org/officeDocument/2006/relationships/hyperlink" Target="https://en.wiktionary.org/wiki/%E3%81%9B%E3%81%AA%E3%81%8B" TargetMode="External"/><Relationship Id="rId172" Type="http://schemas.openxmlformats.org/officeDocument/2006/relationships/hyperlink" Target="https://en.wiktionary.org/wiki/%E3%81%8A%E3%81%A8%E3%81%86%E3%81%A8" TargetMode="External"/><Relationship Id="rId171" Type="http://schemas.openxmlformats.org/officeDocument/2006/relationships/hyperlink" Target="https://en.wiktionary.org/wiki/could" TargetMode="External"/><Relationship Id="rId170" Type="http://schemas.openxmlformats.org/officeDocument/2006/relationships/hyperlink" Target="https://en.wiktionary.org/wiki/%E3%81%82%E3%81%AD" TargetMode="External"/><Relationship Id="rId165" Type="http://schemas.openxmlformats.org/officeDocument/2006/relationships/hyperlink" Target="https://en.wiktionary.org/wiki/hey" TargetMode="External"/><Relationship Id="rId164" Type="http://schemas.openxmlformats.org/officeDocument/2006/relationships/hyperlink" Target="https://en.wiktionary.org/wiki/%E3%81%A4%E3%81%BE" TargetMode="External"/><Relationship Id="rId163" Type="http://schemas.openxmlformats.org/officeDocument/2006/relationships/hyperlink" Target="https://en.wiktionary.org/wiki/from" TargetMode="External"/><Relationship Id="rId162" Type="http://schemas.openxmlformats.org/officeDocument/2006/relationships/hyperlink" Target="https://en.wiktionary.org/wiki/%E3%81%AF%E3%81%AF" TargetMode="External"/><Relationship Id="rId169" Type="http://schemas.openxmlformats.org/officeDocument/2006/relationships/hyperlink" Target="https://en.wiktionary.org/wiki/he%27s" TargetMode="External"/><Relationship Id="rId168" Type="http://schemas.openxmlformats.org/officeDocument/2006/relationships/hyperlink" Target="https://en.wiktionary.org/wiki/%E3%81%82%E3%81%AB" TargetMode="External"/><Relationship Id="rId167" Type="http://schemas.openxmlformats.org/officeDocument/2006/relationships/hyperlink" Target="https://en.wiktionary.org/wiki/were" TargetMode="External"/><Relationship Id="rId166" Type="http://schemas.openxmlformats.org/officeDocument/2006/relationships/hyperlink" Target="https://en.wiktionary.org/wiki/%E3%81%8A%E3%81%A3%E3%81%A8" TargetMode="External"/><Relationship Id="rId161" Type="http://schemas.openxmlformats.org/officeDocument/2006/relationships/hyperlink" Target="https://en.wiktionary.org/wiki/I%27ll" TargetMode="External"/><Relationship Id="rId160" Type="http://schemas.openxmlformats.org/officeDocument/2006/relationships/hyperlink" Target="https://en.wiktionary.org/wiki/%E3%81%A1%E3%81%A1" TargetMode="External"/><Relationship Id="rId159" Type="http://schemas.openxmlformats.org/officeDocument/2006/relationships/hyperlink" Target="https://en.wiktionary.org/wiki/tell" TargetMode="External"/><Relationship Id="rId154" Type="http://schemas.openxmlformats.org/officeDocument/2006/relationships/hyperlink" Target="https://en.wiktionary.org/wiki/%E3%81%8B%E3%81%9E%E3%81%8F" TargetMode="External"/><Relationship Id="rId153" Type="http://schemas.openxmlformats.org/officeDocument/2006/relationships/hyperlink" Target="https://en.wiktionary.org/wiki/back" TargetMode="External"/><Relationship Id="rId152" Type="http://schemas.openxmlformats.org/officeDocument/2006/relationships/hyperlink" Target="https://en.wiktionary.org/wiki/okay" TargetMode="External"/><Relationship Id="rId151" Type="http://schemas.openxmlformats.org/officeDocument/2006/relationships/hyperlink" Target="https://en.wiktionary.org/wiki/%E3%81%B3%E3%82%87%E3%81%86%E3%81%8D" TargetMode="External"/><Relationship Id="rId158" Type="http://schemas.openxmlformats.org/officeDocument/2006/relationships/hyperlink" Target="https://en.wiktionary.org/wiki/%E3%81%93%E3%81%A9%E3%82%82" TargetMode="External"/><Relationship Id="rId157" Type="http://schemas.openxmlformats.org/officeDocument/2006/relationships/hyperlink" Target="https://en.wiktionary.org/wiki/mean" TargetMode="External"/><Relationship Id="rId156" Type="http://schemas.openxmlformats.org/officeDocument/2006/relationships/hyperlink" Target="https://en.wiktionary.org/wiki/%E3%82%8A%E3%82%87%E3%81%86%E3%81%97%E3%82%93" TargetMode="External"/><Relationship Id="rId155" Type="http://schemas.openxmlformats.org/officeDocument/2006/relationships/hyperlink" Target="https://en.wiktionary.org/wiki/can%27t" TargetMode="External"/><Relationship Id="rId1510" Type="http://schemas.openxmlformats.org/officeDocument/2006/relationships/hyperlink" Target="https://en.wiktionary.org/wiki/terrible" TargetMode="External"/><Relationship Id="rId1511" Type="http://schemas.openxmlformats.org/officeDocument/2006/relationships/hyperlink" Target="https://en.wiktionary.org/wiki/clean" TargetMode="External"/><Relationship Id="rId1512" Type="http://schemas.openxmlformats.org/officeDocument/2006/relationships/hyperlink" Target="https://en.wiktionary.org/wiki/Tony" TargetMode="External"/><Relationship Id="rId1513" Type="http://schemas.openxmlformats.org/officeDocument/2006/relationships/hyperlink" Target="https://en.wiktionary.org/wiki/learn" TargetMode="External"/><Relationship Id="rId1514" Type="http://schemas.openxmlformats.org/officeDocument/2006/relationships/hyperlink" Target="https://en.wiktionary.org/wiki/Alison" TargetMode="External"/><Relationship Id="rId1515" Type="http://schemas.openxmlformats.org/officeDocument/2006/relationships/hyperlink" Target="https://en.wiktionary.org/wiki/Rick" TargetMode="External"/><Relationship Id="rId1516" Type="http://schemas.openxmlformats.org/officeDocument/2006/relationships/hyperlink" Target="https://en.wiktionary.org/wiki/works" TargetMode="External"/><Relationship Id="rId1517" Type="http://schemas.openxmlformats.org/officeDocument/2006/relationships/hyperlink" Target="https://en.wiktionary.org/wiki/Rose" TargetMode="External"/><Relationship Id="rId1518" Type="http://schemas.openxmlformats.org/officeDocument/2006/relationships/hyperlink" Target="https://en.wiktionary.org/wiki/Frasier" TargetMode="External"/><Relationship Id="rId1519" Type="http://schemas.openxmlformats.org/officeDocument/2006/relationships/hyperlink" Target="https://en.wiktionary.org/wiki/relax" TargetMode="External"/><Relationship Id="rId1500" Type="http://schemas.openxmlformats.org/officeDocument/2006/relationships/hyperlink" Target="https://en.wiktionary.org/wiki/Todd" TargetMode="External"/><Relationship Id="rId1501" Type="http://schemas.openxmlformats.org/officeDocument/2006/relationships/hyperlink" Target="https://en.wiktionary.org/wiki/fair" TargetMode="External"/><Relationship Id="rId1502" Type="http://schemas.openxmlformats.org/officeDocument/2006/relationships/hyperlink" Target="https://en.wiktionary.org/wiki/caught" TargetMode="External"/><Relationship Id="rId1503" Type="http://schemas.openxmlformats.org/officeDocument/2006/relationships/hyperlink" Target="https://en.wiktionary.org/wiki/B" TargetMode="External"/><Relationship Id="rId1504" Type="http://schemas.openxmlformats.org/officeDocument/2006/relationships/hyperlink" Target="https://en.wiktionary.org/wiki/blame" TargetMode="External"/><Relationship Id="rId1505" Type="http://schemas.openxmlformats.org/officeDocument/2006/relationships/hyperlink" Target="https://en.wiktionary.org/wiki/street" TargetMode="External"/><Relationship Id="rId1506" Type="http://schemas.openxmlformats.org/officeDocument/2006/relationships/hyperlink" Target="https://en.wiktionary.org/wiki/sitting" TargetMode="External"/><Relationship Id="rId1507" Type="http://schemas.openxmlformats.org/officeDocument/2006/relationships/hyperlink" Target="https://en.wiktionary.org/wiki/favor" TargetMode="External"/><Relationship Id="rId1508" Type="http://schemas.openxmlformats.org/officeDocument/2006/relationships/hyperlink" Target="https://en.wiktionary.org/wiki/apartment" TargetMode="External"/><Relationship Id="rId1509" Type="http://schemas.openxmlformats.org/officeDocument/2006/relationships/hyperlink" Target="https://en.wiktionary.org/wiki/court" TargetMode="External"/><Relationship Id="rId1576" Type="http://schemas.openxmlformats.org/officeDocument/2006/relationships/hyperlink" Target="https://en.wiktionary.org/wiki/hoping" TargetMode="External"/><Relationship Id="rId1577" Type="http://schemas.openxmlformats.org/officeDocument/2006/relationships/hyperlink" Target="https://en.wiktionary.org/wiki/Phoebe" TargetMode="External"/><Relationship Id="rId1578" Type="http://schemas.openxmlformats.org/officeDocument/2006/relationships/hyperlink" Target="https://en.wiktionary.org/wiki/thousand" TargetMode="External"/><Relationship Id="rId1579" Type="http://schemas.openxmlformats.org/officeDocument/2006/relationships/hyperlink" Target="https://en.wiktionary.org/wiki/ridge" TargetMode="External"/><Relationship Id="rId509" Type="http://schemas.openxmlformats.org/officeDocument/2006/relationships/hyperlink" Target="https://en.wiktionary.org/wiki/woman" TargetMode="External"/><Relationship Id="rId508" Type="http://schemas.openxmlformats.org/officeDocument/2006/relationships/hyperlink" Target="https://en.wiktionary.org/wiki/%E3%81%9F%E3%81%84%E3%81%B5%E3%81%86" TargetMode="External"/><Relationship Id="rId503" Type="http://schemas.openxmlformats.org/officeDocument/2006/relationships/hyperlink" Target="https://en.wiktionary.org/wiki/coming" TargetMode="External"/><Relationship Id="rId987" Type="http://schemas.openxmlformats.org/officeDocument/2006/relationships/hyperlink" Target="https://en.wiktionary.org/wiki/lucky" TargetMode="External"/><Relationship Id="rId502" Type="http://schemas.openxmlformats.org/officeDocument/2006/relationships/hyperlink" Target="https://en.wiktionary.org/wiki/%E3%82%86%E3%81%8D" TargetMode="External"/><Relationship Id="rId986" Type="http://schemas.openxmlformats.org/officeDocument/2006/relationships/hyperlink" Target="https://en.wiktionary.org/wiki/%E3%82%84%E3%82%8F%E3%82%89%E3%81%8B%E3%81%84" TargetMode="External"/><Relationship Id="rId501" Type="http://schemas.openxmlformats.org/officeDocument/2006/relationships/hyperlink" Target="https://en.wiktionary.org/wiki/must" TargetMode="External"/><Relationship Id="rId985" Type="http://schemas.openxmlformats.org/officeDocument/2006/relationships/hyperlink" Target="https://en.wiktionary.org/wiki/sonny" TargetMode="External"/><Relationship Id="rId500" Type="http://schemas.openxmlformats.org/officeDocument/2006/relationships/hyperlink" Target="https://en.wiktionary.org/wiki/%E3%81%8F%E3%82%82%E3%82%8A" TargetMode="External"/><Relationship Id="rId984" Type="http://schemas.openxmlformats.org/officeDocument/2006/relationships/hyperlink" Target="https://en.wiktionary.org/wiki/%E3%82%80%E3%81%9A%E3%81%8B%E3%81%97%E3%81%84" TargetMode="External"/><Relationship Id="rId507" Type="http://schemas.openxmlformats.org/officeDocument/2006/relationships/hyperlink" Target="https://en.wiktionary.org/wiki/looking" TargetMode="External"/><Relationship Id="rId506" Type="http://schemas.openxmlformats.org/officeDocument/2006/relationships/hyperlink" Target="https://en.wiktionary.org/wiki/%E3%81%8B%E3%81%BF%E3%81%AA%E3%82%8A" TargetMode="External"/><Relationship Id="rId505" Type="http://schemas.openxmlformats.org/officeDocument/2006/relationships/hyperlink" Target="https://en.wiktionary.org/wiki/old" TargetMode="External"/><Relationship Id="rId989" Type="http://schemas.openxmlformats.org/officeDocument/2006/relationships/hyperlink" Target="https://en.wiktionary.org/wiki/pick" TargetMode="External"/><Relationship Id="rId504" Type="http://schemas.openxmlformats.org/officeDocument/2006/relationships/hyperlink" Target="https://en.wiktionary.org/wiki/%E3%81%8B%E3%81%9C" TargetMode="External"/><Relationship Id="rId988" Type="http://schemas.openxmlformats.org/officeDocument/2006/relationships/hyperlink" Target="https://en.wiktionary.org/wiki/%E3%81%8B%E3%81%9F%E3%81%84" TargetMode="External"/><Relationship Id="rId1570" Type="http://schemas.openxmlformats.org/officeDocument/2006/relationships/hyperlink" Target="https://en.wiktionary.org/wiki/kinda" TargetMode="External"/><Relationship Id="rId1571" Type="http://schemas.openxmlformats.org/officeDocument/2006/relationships/hyperlink" Target="https://en.wiktionary.org/wiki/lunch" TargetMode="External"/><Relationship Id="rId983" Type="http://schemas.openxmlformats.org/officeDocument/2006/relationships/hyperlink" Target="https://en.wiktionary.org/wiki/sounds" TargetMode="External"/><Relationship Id="rId1572" Type="http://schemas.openxmlformats.org/officeDocument/2006/relationships/hyperlink" Target="https://en.wiktionary.org/wiki/Cristian" TargetMode="External"/><Relationship Id="rId982" Type="http://schemas.openxmlformats.org/officeDocument/2006/relationships/hyperlink" Target="https://en.wiktionary.org/wiki/%E3%82%84%E3%81%95%E3%81%97%E3%81%84" TargetMode="External"/><Relationship Id="rId1573" Type="http://schemas.openxmlformats.org/officeDocument/2006/relationships/hyperlink" Target="https://en.wiktionary.org/wiki/eight" TargetMode="External"/><Relationship Id="rId981" Type="http://schemas.openxmlformats.org/officeDocument/2006/relationships/hyperlink" Target="https://en.wiktionary.org/wiki/men" TargetMode="External"/><Relationship Id="rId1574" Type="http://schemas.openxmlformats.org/officeDocument/2006/relationships/hyperlink" Target="https://en.wiktionary.org/wiki/Greenlee" TargetMode="External"/><Relationship Id="rId980" Type="http://schemas.openxmlformats.org/officeDocument/2006/relationships/hyperlink" Target="https://en.wiktionary.org/wiki/%E3%81%8A%E3%82%82%E3%81%84" TargetMode="External"/><Relationship Id="rId1575" Type="http://schemas.openxmlformats.org/officeDocument/2006/relationships/hyperlink" Target="https://en.wiktionary.org/wiki/gotten" TargetMode="External"/><Relationship Id="rId1565" Type="http://schemas.openxmlformats.org/officeDocument/2006/relationships/hyperlink" Target="https://en.wiktionary.org/wiki/forgive" TargetMode="External"/><Relationship Id="rId1566" Type="http://schemas.openxmlformats.org/officeDocument/2006/relationships/hyperlink" Target="https://en.wiktionary.org/wiki/jail" TargetMode="External"/><Relationship Id="rId1567" Type="http://schemas.openxmlformats.org/officeDocument/2006/relationships/hyperlink" Target="https://en.wiktionary.org/wiki/wearing" TargetMode="External"/><Relationship Id="rId1568" Type="http://schemas.openxmlformats.org/officeDocument/2006/relationships/hyperlink" Target="https://en.wiktionary.org/wiki/Miguel" TargetMode="External"/><Relationship Id="rId1569" Type="http://schemas.openxmlformats.org/officeDocument/2006/relationships/hyperlink" Target="https://en.wiktionary.org/wiki/ladies" TargetMode="External"/><Relationship Id="rId976" Type="http://schemas.openxmlformats.org/officeDocument/2006/relationships/hyperlink" Target="https://en.wiktionary.org/wiki/%E3%82%8F%E3%81%8B%E3%81%84" TargetMode="External"/><Relationship Id="rId975" Type="http://schemas.openxmlformats.org/officeDocument/2006/relationships/hyperlink" Target="https://en.wiktionary.org/wiki/where%27s" TargetMode="External"/><Relationship Id="rId974" Type="http://schemas.openxmlformats.org/officeDocument/2006/relationships/hyperlink" Target="https://en.wiktionary.org/wiki/%E3%81%82%E3%81%9F%E3%82%89%E3%81%97%E3%81%84" TargetMode="External"/><Relationship Id="rId973" Type="http://schemas.openxmlformats.org/officeDocument/2006/relationships/hyperlink" Target="https://en.wiktionary.org/wiki/read" TargetMode="External"/><Relationship Id="rId979" Type="http://schemas.openxmlformats.org/officeDocument/2006/relationships/hyperlink" Target="https://en.wiktionary.org/wiki/young" TargetMode="External"/><Relationship Id="rId978" Type="http://schemas.openxmlformats.org/officeDocument/2006/relationships/hyperlink" Target="https://en.wiktionary.org/wiki/%E3%81%8B%E3%82%8B%E3%81%84" TargetMode="External"/><Relationship Id="rId977" Type="http://schemas.openxmlformats.org/officeDocument/2006/relationships/hyperlink" Target="https://en.wiktionary.org/wiki/started" TargetMode="External"/><Relationship Id="rId1560" Type="http://schemas.openxmlformats.org/officeDocument/2006/relationships/hyperlink" Target="https://en.wiktionary.org/wiki/Angel" TargetMode="External"/><Relationship Id="rId972" Type="http://schemas.openxmlformats.org/officeDocument/2006/relationships/hyperlink" Target="https://en.wiktionary.org/wiki/%E3%81%B5%E3%82%8B%E3%81%84" TargetMode="External"/><Relationship Id="rId1561" Type="http://schemas.openxmlformats.org/officeDocument/2006/relationships/hyperlink" Target="https://en.wiktionary.org/wiki/Nick" TargetMode="External"/><Relationship Id="rId971" Type="http://schemas.openxmlformats.org/officeDocument/2006/relationships/hyperlink" Target="https://en.wiktionary.org/wiki/sleep" TargetMode="External"/><Relationship Id="rId1562" Type="http://schemas.openxmlformats.org/officeDocument/2006/relationships/hyperlink" Target="https://en.wiktionary.org/wiki/ran" TargetMode="External"/><Relationship Id="rId970" Type="http://schemas.openxmlformats.org/officeDocument/2006/relationships/hyperlink" Target="https://en.wiktionary.org/wiki/%E3%81%B5%E3%81%A8%E3%81%84" TargetMode="External"/><Relationship Id="rId1563" Type="http://schemas.openxmlformats.org/officeDocument/2006/relationships/hyperlink" Target="https://en.wiktionary.org/wiki/war" TargetMode="External"/><Relationship Id="rId1564" Type="http://schemas.openxmlformats.org/officeDocument/2006/relationships/hyperlink" Target="https://en.wiktionary.org/wiki/standing" TargetMode="External"/><Relationship Id="rId1114" Type="http://schemas.openxmlformats.org/officeDocument/2006/relationships/hyperlink" Target="https://en.wiktionary.org/wiki/six" TargetMode="External"/><Relationship Id="rId1598" Type="http://schemas.openxmlformats.org/officeDocument/2006/relationships/hyperlink" Target="https://en.wiktionary.org/wiki/share" TargetMode="External"/><Relationship Id="rId1115" Type="http://schemas.openxmlformats.org/officeDocument/2006/relationships/hyperlink" Target="https://en.wiktionary.org/wiki/%E3%81%84%E3%82%8B" TargetMode="External"/><Relationship Id="rId1599" Type="http://schemas.openxmlformats.org/officeDocument/2006/relationships/hyperlink" Target="https://en.wiktionary.org/wiki/offer" TargetMode="External"/><Relationship Id="rId1116" Type="http://schemas.openxmlformats.org/officeDocument/2006/relationships/hyperlink" Target="https://en.wiktionary.org/wiki/parents" TargetMode="External"/><Relationship Id="rId1117" Type="http://schemas.openxmlformats.org/officeDocument/2006/relationships/hyperlink" Target="https://en.wiktionary.org/wiki/%E3%81%8B%E3%82%8F%E3%81%8F" TargetMode="External"/><Relationship Id="rId1118" Type="http://schemas.openxmlformats.org/officeDocument/2006/relationships/hyperlink" Target="https://en.wiktionary.org/wiki/drink" TargetMode="External"/><Relationship Id="rId1119" Type="http://schemas.openxmlformats.org/officeDocument/2006/relationships/hyperlink" Target="https://en.wiktionary.org/wiki/%E3%81%BF%E3%81%A0%E3%81%99" TargetMode="External"/><Relationship Id="rId525" Type="http://schemas.openxmlformats.org/officeDocument/2006/relationships/hyperlink" Target="https://en.wiktionary.org/wiki/%E3%81%9D%E3%81%93" TargetMode="External"/><Relationship Id="rId524" Type="http://schemas.openxmlformats.org/officeDocument/2006/relationships/hyperlink" Target="https://en.wiktionary.org/wiki/tonight" TargetMode="External"/><Relationship Id="rId523" Type="http://schemas.openxmlformats.org/officeDocument/2006/relationships/hyperlink" Target="https://en.wiktionary.org/wiki/%E3%81%93%E3%81%93" TargetMode="External"/><Relationship Id="rId522" Type="http://schemas.openxmlformats.org/officeDocument/2006/relationships/hyperlink" Target="https://en.wiktionary.org/wiki/knew" TargetMode="External"/><Relationship Id="rId529" Type="http://schemas.openxmlformats.org/officeDocument/2006/relationships/hyperlink" Target="https://en.wiktionary.org/wiki/%E3%81%BF%E3%81%8E" TargetMode="External"/><Relationship Id="rId528" Type="http://schemas.openxmlformats.org/officeDocument/2006/relationships/hyperlink" Target="https://en.wiktionary.org/wiki/son" TargetMode="External"/><Relationship Id="rId527" Type="http://schemas.openxmlformats.org/officeDocument/2006/relationships/hyperlink" Target="https://en.wiktionary.org/wiki/%E3%81%82%E3%81%9D%E3%81%93" TargetMode="External"/><Relationship Id="rId526" Type="http://schemas.openxmlformats.org/officeDocument/2006/relationships/hyperlink" Target="https://en.wiktionary.org/wiki/real" TargetMode="External"/><Relationship Id="rId1590" Type="http://schemas.openxmlformats.org/officeDocument/2006/relationships/hyperlink" Target="https://en.wiktionary.org/wiki/proud" TargetMode="External"/><Relationship Id="rId1591" Type="http://schemas.openxmlformats.org/officeDocument/2006/relationships/hyperlink" Target="https://en.wiktionary.org/wiki/agree" TargetMode="External"/><Relationship Id="rId1592" Type="http://schemas.openxmlformats.org/officeDocument/2006/relationships/hyperlink" Target="https://en.wiktionary.org/wiki/birthday" TargetMode="External"/><Relationship Id="rId1593" Type="http://schemas.openxmlformats.org/officeDocument/2006/relationships/hyperlink" Target="https://en.wiktionary.org/wiki/bill" TargetMode="External"/><Relationship Id="rId521" Type="http://schemas.openxmlformats.org/officeDocument/2006/relationships/hyperlink" Target="https://en.wiktionary.org/wiki/%E3%81%AB%E3%81%97" TargetMode="External"/><Relationship Id="rId1110" Type="http://schemas.openxmlformats.org/officeDocument/2006/relationships/hyperlink" Target="https://en.wiktionary.org/wiki/hot" TargetMode="External"/><Relationship Id="rId1594" Type="http://schemas.openxmlformats.org/officeDocument/2006/relationships/hyperlink" Target="https://en.wiktionary.org/wiki/seven" TargetMode="External"/><Relationship Id="rId520" Type="http://schemas.openxmlformats.org/officeDocument/2006/relationships/hyperlink" Target="https://en.wiktionary.org/wiki/left" TargetMode="External"/><Relationship Id="rId1111" Type="http://schemas.openxmlformats.org/officeDocument/2006/relationships/hyperlink" Target="https://en.wiktionary.org/wiki/%E3%81%82%E3%81%8F" TargetMode="External"/><Relationship Id="rId1595" Type="http://schemas.openxmlformats.org/officeDocument/2006/relationships/hyperlink" Target="https://en.wiktionary.org/wiki/they%27ve" TargetMode="External"/><Relationship Id="rId1112" Type="http://schemas.openxmlformats.org/officeDocument/2006/relationships/hyperlink" Target="https://en.wiktionary.org/wiki/felt" TargetMode="External"/><Relationship Id="rId1596" Type="http://schemas.openxmlformats.org/officeDocument/2006/relationships/hyperlink" Target="https://en.wiktionary.org/wiki/Timmy" TargetMode="External"/><Relationship Id="rId1113" Type="http://schemas.openxmlformats.org/officeDocument/2006/relationships/hyperlink" Target="https://en.wiktionary.org/wiki/%E3%81%93%E3%82%80" TargetMode="External"/><Relationship Id="rId1597" Type="http://schemas.openxmlformats.org/officeDocument/2006/relationships/hyperlink" Target="https://en.wiktionary.org/wiki/history" TargetMode="External"/><Relationship Id="rId1103" Type="http://schemas.openxmlformats.org/officeDocument/2006/relationships/hyperlink" Target="https://en.wiktionary.org/wiki/asking" TargetMode="External"/><Relationship Id="rId1587" Type="http://schemas.openxmlformats.org/officeDocument/2006/relationships/hyperlink" Target="https://en.wiktionary.org/wiki/count" TargetMode="External"/><Relationship Id="rId1104" Type="http://schemas.openxmlformats.org/officeDocument/2006/relationships/hyperlink" Target="https://en.wiktionary.org/wiki/%E3%81%99%E3%82%8F%E3%82%8B" TargetMode="External"/><Relationship Id="rId1588" Type="http://schemas.openxmlformats.org/officeDocument/2006/relationships/hyperlink" Target="https://en.wiktionary.org/wiki/college" TargetMode="External"/><Relationship Id="rId1105" Type="http://schemas.openxmlformats.org/officeDocument/2006/relationships/hyperlink" Target="https://en.wiktionary.org/wiki/running" TargetMode="External"/><Relationship Id="rId1589" Type="http://schemas.openxmlformats.org/officeDocument/2006/relationships/hyperlink" Target="https://en.wiktionary.org/wiki/boyfriend" TargetMode="External"/><Relationship Id="rId1106" Type="http://schemas.openxmlformats.org/officeDocument/2006/relationships/hyperlink" Target="https://en.wiktionary.org/wiki/%E3%81%9F%E3%81%A4" TargetMode="External"/><Relationship Id="rId1107" Type="http://schemas.openxmlformats.org/officeDocument/2006/relationships/hyperlink" Target="https://en.wiktionary.org/wiki/clear" TargetMode="External"/><Relationship Id="rId1108" Type="http://schemas.openxmlformats.org/officeDocument/2006/relationships/hyperlink" Target="https://en.wiktionary.org/wiki/%E3%81%AF%E3%81%97%E3%82%8B" TargetMode="External"/><Relationship Id="rId1109" Type="http://schemas.openxmlformats.org/officeDocument/2006/relationships/hyperlink" Target="https://en.wiktionary.org/wiki/figure" TargetMode="External"/><Relationship Id="rId519" Type="http://schemas.openxmlformats.org/officeDocument/2006/relationships/hyperlink" Target="https://en.wiktionary.org/wiki/%E3%81%BF%E3%81%AA%E3%81%BF" TargetMode="External"/><Relationship Id="rId514" Type="http://schemas.openxmlformats.org/officeDocument/2006/relationships/hyperlink" Target="https://en.wiktionary.org/wiki/years" TargetMode="External"/><Relationship Id="rId998" Type="http://schemas.openxmlformats.org/officeDocument/2006/relationships/hyperlink" Target="https://en.wiktionary.org/wiki/%E3%81%86%E3%81%BE%E3%81%84" TargetMode="External"/><Relationship Id="rId513" Type="http://schemas.openxmlformats.org/officeDocument/2006/relationships/hyperlink" Target="https://en.wiktionary.org/wiki/which" TargetMode="External"/><Relationship Id="rId997" Type="http://schemas.openxmlformats.org/officeDocument/2006/relationships/hyperlink" Target="https://en.wiktionary.org/wiki/also" TargetMode="External"/><Relationship Id="rId512" Type="http://schemas.openxmlformats.org/officeDocument/2006/relationships/hyperlink" Target="https://en.wiktionary.org/wiki/%E3%81%9D%E3%82%89" TargetMode="External"/><Relationship Id="rId996" Type="http://schemas.openxmlformats.org/officeDocument/2006/relationships/hyperlink" Target="https://en.wiktionary.org/wiki/%E3%81%8A%E3%81%84%E3%81%97%E3%81%84" TargetMode="External"/><Relationship Id="rId511" Type="http://schemas.openxmlformats.org/officeDocument/2006/relationships/hyperlink" Target="https://en.wiktionary.org/wiki/hello" TargetMode="External"/><Relationship Id="rId995" Type="http://schemas.openxmlformats.org/officeDocument/2006/relationships/hyperlink" Target="https://en.wiktionary.org/wiki/bed" TargetMode="External"/><Relationship Id="rId518" Type="http://schemas.openxmlformats.org/officeDocument/2006/relationships/hyperlink" Target="https://en.wiktionary.org/wiki/money" TargetMode="External"/><Relationship Id="rId517" Type="http://schemas.openxmlformats.org/officeDocument/2006/relationships/hyperlink" Target="https://en.wiktionary.org/wiki/%E3%81%B2%E3%81%8C%E3%81%97" TargetMode="External"/><Relationship Id="rId516" Type="http://schemas.openxmlformats.org/officeDocument/2006/relationships/hyperlink" Target="https://en.wiktionary.org/wiki/room" TargetMode="External"/><Relationship Id="rId515" Type="http://schemas.openxmlformats.org/officeDocument/2006/relationships/hyperlink" Target="https://en.wiktionary.org/wiki/%E3%81%8D%E3%81%9F" TargetMode="External"/><Relationship Id="rId999" Type="http://schemas.openxmlformats.org/officeDocument/2006/relationships/hyperlink" Target="https://en.wiktionary.org/wiki/date" TargetMode="External"/><Relationship Id="rId990" Type="http://schemas.openxmlformats.org/officeDocument/2006/relationships/hyperlink" Target="https://en.wiktionary.org/wiki/%E3%81%82%E3%81%A4%E3%81%84" TargetMode="External"/><Relationship Id="rId1580" Type="http://schemas.openxmlformats.org/officeDocument/2006/relationships/hyperlink" Target="https://en.wiktionary.org/wiki/music" TargetMode="External"/><Relationship Id="rId1581" Type="http://schemas.openxmlformats.org/officeDocument/2006/relationships/hyperlink" Target="https://en.wiktionary.org/wiki/Luke" TargetMode="External"/><Relationship Id="rId1582" Type="http://schemas.openxmlformats.org/officeDocument/2006/relationships/hyperlink" Target="https://en.wiktionary.org/wiki/paper" TargetMode="External"/><Relationship Id="rId510" Type="http://schemas.openxmlformats.org/officeDocument/2006/relationships/hyperlink" Target="https://en.wiktionary.org/wiki/%E3%81%82%E3%82%89%E3%81%97" TargetMode="External"/><Relationship Id="rId994" Type="http://schemas.openxmlformats.org/officeDocument/2006/relationships/hyperlink" Target="https://en.wiktionary.org/wiki/%E3%81%95%E3%82%80%E3%81%84" TargetMode="External"/><Relationship Id="rId1583" Type="http://schemas.openxmlformats.org/officeDocument/2006/relationships/hyperlink" Target="https://en.wiktionary.org/wiki/tough" TargetMode="External"/><Relationship Id="rId993" Type="http://schemas.openxmlformats.org/officeDocument/2006/relationships/hyperlink" Target="https://en.wiktionary.org/wiki/%27em" TargetMode="External"/><Relationship Id="rId1100" Type="http://schemas.openxmlformats.org/officeDocument/2006/relationships/hyperlink" Target="https://en.wiktionary.org/wiki/%E3%81%95%E3%81%99" TargetMode="External"/><Relationship Id="rId1584" Type="http://schemas.openxmlformats.org/officeDocument/2006/relationships/hyperlink" Target="https://en.wiktionary.org/wiki/tape" TargetMode="External"/><Relationship Id="rId992" Type="http://schemas.openxmlformats.org/officeDocument/2006/relationships/hyperlink" Target="https://en.wiktionary.org/wiki/%E3%81%A4%E3%82%81%E3%81%9F%E3%81%84" TargetMode="External"/><Relationship Id="rId1101" Type="http://schemas.openxmlformats.org/officeDocument/2006/relationships/hyperlink" Target="https://en.wiktionary.org/wiki/loved" TargetMode="External"/><Relationship Id="rId1585" Type="http://schemas.openxmlformats.org/officeDocument/2006/relationships/hyperlink" Target="https://en.wiktionary.org/wiki/Emily" TargetMode="External"/><Relationship Id="rId991" Type="http://schemas.openxmlformats.org/officeDocument/2006/relationships/hyperlink" Target="https://en.wiktionary.org/wiki/sometimes" TargetMode="External"/><Relationship Id="rId1102" Type="http://schemas.openxmlformats.org/officeDocument/2006/relationships/hyperlink" Target="https://en.wiktionary.org/wiki/%E3%81%91%E3%82%8B" TargetMode="External"/><Relationship Id="rId1586" Type="http://schemas.openxmlformats.org/officeDocument/2006/relationships/hyperlink" Target="https://en.wiktionary.org/wiki/state" TargetMode="External"/><Relationship Id="rId1532" Type="http://schemas.openxmlformats.org/officeDocument/2006/relationships/hyperlink" Target="https://en.wiktionary.org/wiki/interested" TargetMode="External"/><Relationship Id="rId1533" Type="http://schemas.openxmlformats.org/officeDocument/2006/relationships/hyperlink" Target="https://en.wiktionary.org/wiki/table" TargetMode="External"/><Relationship Id="rId1534" Type="http://schemas.openxmlformats.org/officeDocument/2006/relationships/hyperlink" Target="https://en.wiktionary.org/wiki/nbsp" TargetMode="External"/><Relationship Id="rId1535" Type="http://schemas.openxmlformats.org/officeDocument/2006/relationships/hyperlink" Target="https://en.wiktionary.org/wiki/become" TargetMode="External"/><Relationship Id="rId1536" Type="http://schemas.openxmlformats.org/officeDocument/2006/relationships/hyperlink" Target="https://en.wiktionary.org/wiki/Craig" TargetMode="External"/><Relationship Id="rId1537" Type="http://schemas.openxmlformats.org/officeDocument/2006/relationships/hyperlink" Target="https://en.wiktionary.org/wiki/mouth" TargetMode="External"/><Relationship Id="rId1538" Type="http://schemas.openxmlformats.org/officeDocument/2006/relationships/hyperlink" Target="https://en.wiktionary.org/wiki/pregnant" TargetMode="External"/><Relationship Id="rId1539" Type="http://schemas.openxmlformats.org/officeDocument/2006/relationships/hyperlink" Target="https://en.wiktionary.org/wiki/middle" TargetMode="External"/><Relationship Id="rId949" Type="http://schemas.openxmlformats.org/officeDocument/2006/relationships/hyperlink" Target="https://en.wiktionary.org/wiki/four" TargetMode="External"/><Relationship Id="rId948" Type="http://schemas.openxmlformats.org/officeDocument/2006/relationships/hyperlink" Target="https://en.wiktionary.org/wiki/answer" TargetMode="External"/><Relationship Id="rId943" Type="http://schemas.openxmlformats.org/officeDocument/2006/relationships/hyperlink" Target="https://en.wiktionary.org/wiki/almost" TargetMode="External"/><Relationship Id="rId942" Type="http://schemas.openxmlformats.org/officeDocument/2006/relationships/hyperlink" Target="https://en.wiktionary.org/wiki/%E3%81%84%E3%81%BE" TargetMode="External"/><Relationship Id="rId941" Type="http://schemas.openxmlformats.org/officeDocument/2006/relationships/hyperlink" Target="https://en.wiktionary.org/wiki/husband" TargetMode="External"/><Relationship Id="rId940" Type="http://schemas.openxmlformats.org/officeDocument/2006/relationships/hyperlink" Target="https://en.wiktionary.org/wiki/%E3%81%92%E3%82%93%E3%81%96%E3%81%84" TargetMode="External"/><Relationship Id="rId947" Type="http://schemas.openxmlformats.org/officeDocument/2006/relationships/hyperlink" Target="https://en.wiktionary.org/wiki/pay" TargetMode="External"/><Relationship Id="rId946" Type="http://schemas.openxmlformats.org/officeDocument/2006/relationships/hyperlink" Target="https://en.wiktionary.org/wiki/%E3%81%BF%E3%82%89%E3%81%84" TargetMode="External"/><Relationship Id="rId945" Type="http://schemas.openxmlformats.org/officeDocument/2006/relationships/hyperlink" Target="https://en.wiktionary.org/wiki/stupid" TargetMode="External"/><Relationship Id="rId944" Type="http://schemas.openxmlformats.org/officeDocument/2006/relationships/hyperlink" Target="https://en.wiktionary.org/wiki/%E3%81%8B%E3%81%93" TargetMode="External"/><Relationship Id="rId1530" Type="http://schemas.openxmlformats.org/officeDocument/2006/relationships/hyperlink" Target="https://en.wiktionary.org/wiki/forgot" TargetMode="External"/><Relationship Id="rId1531" Type="http://schemas.openxmlformats.org/officeDocument/2006/relationships/hyperlink" Target="https://en.wiktionary.org/wiki/small" TargetMode="External"/><Relationship Id="rId1521" Type="http://schemas.openxmlformats.org/officeDocument/2006/relationships/hyperlink" Target="https://en.wiktionary.org/wiki/million" TargetMode="External"/><Relationship Id="rId1522" Type="http://schemas.openxmlformats.org/officeDocument/2006/relationships/hyperlink" Target="https://en.wiktionary.org/wiki/charity" TargetMode="External"/><Relationship Id="rId1523" Type="http://schemas.openxmlformats.org/officeDocument/2006/relationships/hyperlink" Target="https://en.wiktionary.org/wiki/accident" TargetMode="External"/><Relationship Id="rId1524" Type="http://schemas.openxmlformats.org/officeDocument/2006/relationships/hyperlink" Target="https://en.wiktionary.org/wiki/wake" TargetMode="External"/><Relationship Id="rId1525" Type="http://schemas.openxmlformats.org/officeDocument/2006/relationships/hyperlink" Target="https://en.wiktionary.org/wiki/prove" TargetMode="External"/><Relationship Id="rId1526" Type="http://schemas.openxmlformats.org/officeDocument/2006/relationships/hyperlink" Target="https://en.wiktionary.org/wiki/Danny" TargetMode="External"/><Relationship Id="rId1527" Type="http://schemas.openxmlformats.org/officeDocument/2006/relationships/hyperlink" Target="https://en.wiktionary.org/wiki/smart" TargetMode="External"/><Relationship Id="rId1528" Type="http://schemas.openxmlformats.org/officeDocument/2006/relationships/hyperlink" Target="https://en.wiktionary.org/wiki/message" TargetMode="External"/><Relationship Id="rId1529" Type="http://schemas.openxmlformats.org/officeDocument/2006/relationships/hyperlink" Target="https://en.wiktionary.org/wiki/missing" TargetMode="External"/><Relationship Id="rId939" Type="http://schemas.openxmlformats.org/officeDocument/2006/relationships/hyperlink" Target="https://en.wiktionary.org/wiki/funny" TargetMode="External"/><Relationship Id="rId938" Type="http://schemas.openxmlformats.org/officeDocument/2006/relationships/hyperlink" Target="https://en.wiktionary.org/wiki/%E3%81%91%E3%81%A3%E3%81%93%E3%82%93" TargetMode="External"/><Relationship Id="rId937" Type="http://schemas.openxmlformats.org/officeDocument/2006/relationships/hyperlink" Target="https://en.wiktionary.org/wiki/against" TargetMode="External"/><Relationship Id="rId932" Type="http://schemas.openxmlformats.org/officeDocument/2006/relationships/hyperlink" Target="https://en.wiktionary.org/wiki/%E3%81%AA%E3%81%84%E3%82%88%E3%81%86" TargetMode="External"/><Relationship Id="rId931" Type="http://schemas.openxmlformats.org/officeDocument/2006/relationships/hyperlink" Target="https://en.wiktionary.org/wiki/mm" TargetMode="External"/><Relationship Id="rId930" Type="http://schemas.openxmlformats.org/officeDocument/2006/relationships/hyperlink" Target="https://en.wiktionary.org/wiki/%E3%81%98%E3%81%A9%E3%81%86" TargetMode="External"/><Relationship Id="rId936" Type="http://schemas.openxmlformats.org/officeDocument/2006/relationships/hyperlink" Target="https://en.wiktionary.org/wiki/%E3%81%9B%E3%81%84%E3%81%97%E3%81%8D" TargetMode="External"/><Relationship Id="rId935" Type="http://schemas.openxmlformats.org/officeDocument/2006/relationships/hyperlink" Target="https://en.wiktionary.org/wiki/dinner" TargetMode="External"/><Relationship Id="rId934" Type="http://schemas.openxmlformats.org/officeDocument/2006/relationships/hyperlink" Target="https://en.wiktionary.org/wiki/%E3%81%AF%E3%81%B0" TargetMode="External"/><Relationship Id="rId933" Type="http://schemas.openxmlformats.org/officeDocument/2006/relationships/hyperlink" Target="https://en.wiktionary.org/wiki/waiting" TargetMode="External"/><Relationship Id="rId1520" Type="http://schemas.openxmlformats.org/officeDocument/2006/relationships/hyperlink" Target="https://en.wiktionary.org/wiki/York" TargetMode="External"/><Relationship Id="rId1554" Type="http://schemas.openxmlformats.org/officeDocument/2006/relationships/hyperlink" Target="https://en.wiktionary.org/wiki/angry" TargetMode="External"/><Relationship Id="rId1555" Type="http://schemas.openxmlformats.org/officeDocument/2006/relationships/hyperlink" Target="https://en.wiktionary.org/wiki/instead" TargetMode="External"/><Relationship Id="rId1556" Type="http://schemas.openxmlformats.org/officeDocument/2006/relationships/hyperlink" Target="https://en.wiktionary.org/wiki/buddy" TargetMode="External"/><Relationship Id="rId1557" Type="http://schemas.openxmlformats.org/officeDocument/2006/relationships/hyperlink" Target="https://en.wiktionary.org/wiki/write" TargetMode="External"/><Relationship Id="rId1558" Type="http://schemas.openxmlformats.org/officeDocument/2006/relationships/hyperlink" Target="https://en.wiktionary.org/wiki/stopped" TargetMode="External"/><Relationship Id="rId1559" Type="http://schemas.openxmlformats.org/officeDocument/2006/relationships/hyperlink" Target="https://en.wiktionary.org/wiki/early" TargetMode="External"/><Relationship Id="rId965" Type="http://schemas.openxmlformats.org/officeDocument/2006/relationships/hyperlink" Target="https://en.wiktionary.org/wiki/side" TargetMode="External"/><Relationship Id="rId964" Type="http://schemas.openxmlformats.org/officeDocument/2006/relationships/hyperlink" Target="https://en.wiktionary.org/wiki/%E3%81%8A%E3%81%8A%E3%81%8D%E3%81%84" TargetMode="External"/><Relationship Id="rId963" Type="http://schemas.openxmlformats.org/officeDocument/2006/relationships/hyperlink" Target="https://en.wiktionary.org/wiki/half" TargetMode="External"/><Relationship Id="rId962" Type="http://schemas.openxmlformats.org/officeDocument/2006/relationships/hyperlink" Target="https://en.wiktionary.org/wiki/%E3%82%84%E3%81%99%E3%81%84" TargetMode="External"/><Relationship Id="rId969" Type="http://schemas.openxmlformats.org/officeDocument/2006/relationships/hyperlink" Target="https://en.wiktionary.org/wiki/moment" TargetMode="External"/><Relationship Id="rId968" Type="http://schemas.openxmlformats.org/officeDocument/2006/relationships/hyperlink" Target="https://en.wiktionary.org/wiki/%E3%81%BB%E3%81%9D%E3%81%84" TargetMode="External"/><Relationship Id="rId967" Type="http://schemas.openxmlformats.org/officeDocument/2006/relationships/hyperlink" Target="https://en.wiktionary.org/wiki/yours" TargetMode="External"/><Relationship Id="rId966" Type="http://schemas.openxmlformats.org/officeDocument/2006/relationships/hyperlink" Target="https://en.wiktionary.org/wiki/%E3%81%A1%E3%81%84%E3%81%95%E3%81%84" TargetMode="External"/><Relationship Id="rId961" Type="http://schemas.openxmlformats.org/officeDocument/2006/relationships/hyperlink" Target="https://en.wiktionary.org/wiki/shouldn%27t" TargetMode="External"/><Relationship Id="rId1550" Type="http://schemas.openxmlformats.org/officeDocument/2006/relationships/hyperlink" Target="https://en.wiktionary.org/wiki/stick" TargetMode="External"/><Relationship Id="rId960" Type="http://schemas.openxmlformats.org/officeDocument/2006/relationships/hyperlink" Target="https://en.wiktionary.org/wiki/%E3%81%B2%E3%81%8F%E3%81%84" TargetMode="External"/><Relationship Id="rId1551" Type="http://schemas.openxmlformats.org/officeDocument/2006/relationships/hyperlink" Target="https://en.wiktionary.org/wiki/Ray" TargetMode="External"/><Relationship Id="rId1552" Type="http://schemas.openxmlformats.org/officeDocument/2006/relationships/hyperlink" Target="https://en.wiktionary.org/wiki/follow" TargetMode="External"/><Relationship Id="rId1553" Type="http://schemas.openxmlformats.org/officeDocument/2006/relationships/hyperlink" Target="https://en.wiktionary.org/wiki/Bo" TargetMode="External"/><Relationship Id="rId1543" Type="http://schemas.openxmlformats.org/officeDocument/2006/relationships/hyperlink" Target="https://en.wiktionary.org/wiki/shall" TargetMode="External"/><Relationship Id="rId1544" Type="http://schemas.openxmlformats.org/officeDocument/2006/relationships/hyperlink" Target="https://en.wiktionary.org/wiki/dude" TargetMode="External"/><Relationship Id="rId1545" Type="http://schemas.openxmlformats.org/officeDocument/2006/relationships/hyperlink" Target="https://en.wiktionary.org/wiki/team" TargetMode="External"/><Relationship Id="rId1546" Type="http://schemas.openxmlformats.org/officeDocument/2006/relationships/hyperlink" Target="https://en.wiktionary.org/wiki/ride" TargetMode="External"/><Relationship Id="rId1547" Type="http://schemas.openxmlformats.org/officeDocument/2006/relationships/hyperlink" Target="https://en.wiktionary.org/wiki/figured" TargetMode="External"/><Relationship Id="rId1548" Type="http://schemas.openxmlformats.org/officeDocument/2006/relationships/hyperlink" Target="https://en.wiktionary.org/wiki/wear" TargetMode="External"/><Relationship Id="rId1549" Type="http://schemas.openxmlformats.org/officeDocument/2006/relationships/hyperlink" Target="https://en.wiktionary.org/wiki/shoot" TargetMode="External"/><Relationship Id="rId959" Type="http://schemas.openxmlformats.org/officeDocument/2006/relationships/hyperlink" Target="https://en.wiktionary.org/wiki/child" TargetMode="External"/><Relationship Id="rId954" Type="http://schemas.openxmlformats.org/officeDocument/2006/relationships/hyperlink" Target="https://en.wiktionary.org/wiki/%E3%81%99%E3%81%B0%E3%82%89%E3%81%97%E3%81%84" TargetMode="External"/><Relationship Id="rId953" Type="http://schemas.openxmlformats.org/officeDocument/2006/relationships/hyperlink" Target="https://en.wiktionary.org/wiki/cool" TargetMode="External"/><Relationship Id="rId952" Type="http://schemas.openxmlformats.org/officeDocument/2006/relationships/hyperlink" Target="https://en.wiktionary.org/wiki/%E3%81%99%E3%81%94%E3%81%84" TargetMode="External"/><Relationship Id="rId951" Type="http://schemas.openxmlformats.org/officeDocument/2006/relationships/hyperlink" Target="https://en.wiktionary.org/wiki/office" TargetMode="External"/><Relationship Id="rId958" Type="http://schemas.openxmlformats.org/officeDocument/2006/relationships/hyperlink" Target="https://en.wiktionary.org/wiki/%E3%81%9F%E3%81%8B%E3%81%84" TargetMode="External"/><Relationship Id="rId957" Type="http://schemas.openxmlformats.org/officeDocument/2006/relationships/hyperlink" Target="https://en.wiktionary.org/wiki/news" TargetMode="External"/><Relationship Id="rId956" Type="http://schemas.openxmlformats.org/officeDocument/2006/relationships/hyperlink" Target="https://en.wiktionary.org/wiki/%E3%82%8F%E3%82%8B%E3%81%84" TargetMode="External"/><Relationship Id="rId955" Type="http://schemas.openxmlformats.org/officeDocument/2006/relationships/hyperlink" Target="https://en.wiktionary.org/wiki/eyes" TargetMode="External"/><Relationship Id="rId950" Type="http://schemas.openxmlformats.org/officeDocument/2006/relationships/hyperlink" Target="https://en.wiktionary.org/wiki/%E3%81%84%E3%81%84" TargetMode="External"/><Relationship Id="rId1540" Type="http://schemas.openxmlformats.org/officeDocument/2006/relationships/hyperlink" Target="https://en.wiktionary.org/wiki/Billy" TargetMode="External"/><Relationship Id="rId1541" Type="http://schemas.openxmlformats.org/officeDocument/2006/relationships/hyperlink" Target="https://en.wiktionary.org/wiki/ring" TargetMode="External"/><Relationship Id="rId1542" Type="http://schemas.openxmlformats.org/officeDocument/2006/relationships/hyperlink" Target="https://en.wiktionary.org/wiki/careful" TargetMode="External"/><Relationship Id="rId590" Type="http://schemas.openxmlformats.org/officeDocument/2006/relationships/hyperlink" Target="https://en.wiktionary.org/wiki/having" TargetMode="External"/><Relationship Id="rId107" Type="http://schemas.openxmlformats.org/officeDocument/2006/relationships/hyperlink" Target="https://en.wiktionary.org/wiki/%E3%81%A6" TargetMode="External"/><Relationship Id="rId106" Type="http://schemas.openxmlformats.org/officeDocument/2006/relationships/hyperlink" Target="https://en.wiktionary.org/wiki/think" TargetMode="External"/><Relationship Id="rId105" Type="http://schemas.openxmlformats.org/officeDocument/2006/relationships/hyperlink" Target="https://en.wiktionary.org/wiki/%E3%81%A4%E3%82%81" TargetMode="External"/><Relationship Id="rId589" Type="http://schemas.openxmlformats.org/officeDocument/2006/relationships/hyperlink" Target="https://en.wiktionary.org/wiki/%E3%83%AA%E3%83%83%E3%83%88%E3%83%AB" TargetMode="External"/><Relationship Id="rId104" Type="http://schemas.openxmlformats.org/officeDocument/2006/relationships/hyperlink" Target="https://en.wiktionary.org/wiki/want" TargetMode="External"/><Relationship Id="rId588" Type="http://schemas.openxmlformats.org/officeDocument/2006/relationships/hyperlink" Target="https://en.wiktionary.org/wiki/exactly" TargetMode="External"/><Relationship Id="rId109" Type="http://schemas.openxmlformats.org/officeDocument/2006/relationships/hyperlink" Target="https://en.wiktionary.org/wiki/%E3%81%A6%E3%81%8F%E3%81%B3" TargetMode="External"/><Relationship Id="rId1170" Type="http://schemas.openxmlformats.org/officeDocument/2006/relationships/hyperlink" Target="https://en.wiktionary.org/wiki/women" TargetMode="External"/><Relationship Id="rId108" Type="http://schemas.openxmlformats.org/officeDocument/2006/relationships/hyperlink" Target="https://en.wiktionary.org/wiki/that%27s" TargetMode="External"/><Relationship Id="rId1171" Type="http://schemas.openxmlformats.org/officeDocument/2006/relationships/hyperlink" Target="https://en.wiktionary.org/wiki/%E3%81%84%E3%81%86" TargetMode="External"/><Relationship Id="rId583" Type="http://schemas.openxmlformats.org/officeDocument/2006/relationships/hyperlink" Target="https://en.wiktionary.org/wiki/matter" TargetMode="External"/><Relationship Id="rId1172" Type="http://schemas.openxmlformats.org/officeDocument/2006/relationships/hyperlink" Target="https://en.wiktionary.org/wiki/John" TargetMode="External"/><Relationship Id="rId582" Type="http://schemas.openxmlformats.org/officeDocument/2006/relationships/hyperlink" Target="https://en.wiktionary.org/wiki/%E3%81%AA%E3%81%BE%E3%82%8A" TargetMode="External"/><Relationship Id="rId1173" Type="http://schemas.openxmlformats.org/officeDocument/2006/relationships/hyperlink" Target="https://en.wiktionary.org/wiki/%E3%81%AF%E3%81%AA%E3%81%99" TargetMode="External"/><Relationship Id="rId581" Type="http://schemas.openxmlformats.org/officeDocument/2006/relationships/hyperlink" Target="https://en.wiktionary.org/wiki/honey" TargetMode="External"/><Relationship Id="rId1174" Type="http://schemas.openxmlformats.org/officeDocument/2006/relationships/hyperlink" Target="https://en.wiktionary.org/wiki/welcome" TargetMode="External"/><Relationship Id="rId580" Type="http://schemas.openxmlformats.org/officeDocument/2006/relationships/hyperlink" Target="https://en.wiktionary.org/wiki/%E3%81%8E%E3%82%93" TargetMode="External"/><Relationship Id="rId1175" Type="http://schemas.openxmlformats.org/officeDocument/2006/relationships/hyperlink" Target="https://en.wiktionary.org/wiki/%E3%81%8B%E3%81%9F%E3%82%8B" TargetMode="External"/><Relationship Id="rId103" Type="http://schemas.openxmlformats.org/officeDocument/2006/relationships/hyperlink" Target="https://en.wiktionary.org/wiki/%E3%81%8B%E3%81%9F" TargetMode="External"/><Relationship Id="rId587" Type="http://schemas.openxmlformats.org/officeDocument/2006/relationships/hyperlink" Target="https://en.wiktionary.org/wiki/%E3%83%A1%E3%83%BC%E3%83%88%E3%83%AB" TargetMode="External"/><Relationship Id="rId1176" Type="http://schemas.openxmlformats.org/officeDocument/2006/relationships/hyperlink" Target="https://en.wiktionary.org/wiki/buy" TargetMode="External"/><Relationship Id="rId102" Type="http://schemas.openxmlformats.org/officeDocument/2006/relationships/hyperlink" Target="https://en.wiktionary.org/wiki/up" TargetMode="External"/><Relationship Id="rId586" Type="http://schemas.openxmlformats.org/officeDocument/2006/relationships/hyperlink" Target="https://en.wiktionary.org/wiki/couldn%27t" TargetMode="External"/><Relationship Id="rId1177" Type="http://schemas.openxmlformats.org/officeDocument/2006/relationships/hyperlink" Target="https://en.wiktionary.org/wiki/%E3%81%8B%E3%81%8F" TargetMode="External"/><Relationship Id="rId101" Type="http://schemas.openxmlformats.org/officeDocument/2006/relationships/hyperlink" Target="https://en.wiktionary.org/wiki/%E3%81%B2%E3%81%98" TargetMode="External"/><Relationship Id="rId585" Type="http://schemas.openxmlformats.org/officeDocument/2006/relationships/hyperlink" Target="https://en.wiktionary.org/wiki/myself" TargetMode="External"/><Relationship Id="rId1178" Type="http://schemas.openxmlformats.org/officeDocument/2006/relationships/hyperlink" Target="https://en.wiktionary.org/wiki/months" TargetMode="External"/><Relationship Id="rId100" Type="http://schemas.openxmlformats.org/officeDocument/2006/relationships/hyperlink" Target="https://en.wiktionary.org/wiki/can" TargetMode="External"/><Relationship Id="rId584" Type="http://schemas.openxmlformats.org/officeDocument/2006/relationships/hyperlink" Target="https://en.wiktionary.org/wiki/%E3%81%97%E3%81%8A" TargetMode="External"/><Relationship Id="rId1179" Type="http://schemas.openxmlformats.org/officeDocument/2006/relationships/hyperlink" Target="https://en.wiktionary.org/wiki/%E3%82%88%E3%82%80" TargetMode="External"/><Relationship Id="rId1169" Type="http://schemas.openxmlformats.org/officeDocument/2006/relationships/hyperlink" Target="https://en.wiktionary.org/wiki/ten" TargetMode="External"/><Relationship Id="rId579" Type="http://schemas.openxmlformats.org/officeDocument/2006/relationships/hyperlink" Target="https://en.wiktionary.org/wiki/heard" TargetMode="External"/><Relationship Id="rId578" Type="http://schemas.openxmlformats.org/officeDocument/2006/relationships/hyperlink" Target="https://en.wiktionary.org/wiki/%E3%81%8D%E3%82%93" TargetMode="External"/><Relationship Id="rId577" Type="http://schemas.openxmlformats.org/officeDocument/2006/relationships/hyperlink" Target="https://en.wiktionary.org/wiki/haven%27t" TargetMode="External"/><Relationship Id="rId1160" Type="http://schemas.openxmlformats.org/officeDocument/2006/relationships/hyperlink" Target="https://en.wiktionary.org/wiki/seeing" TargetMode="External"/><Relationship Id="rId572" Type="http://schemas.openxmlformats.org/officeDocument/2006/relationships/hyperlink" Target="https://en.wiktionary.org/wiki/%E3%81%91%E3%82%80%E3%82%8A" TargetMode="External"/><Relationship Id="rId1161" Type="http://schemas.openxmlformats.org/officeDocument/2006/relationships/hyperlink" Target="https://en.wiktionary.org/wiki/sound" TargetMode="External"/><Relationship Id="rId571" Type="http://schemas.openxmlformats.org/officeDocument/2006/relationships/hyperlink" Target="https://en.wiktionary.org/wiki/found" TargetMode="External"/><Relationship Id="rId1162" Type="http://schemas.openxmlformats.org/officeDocument/2006/relationships/hyperlink" Target="https://en.wiktionary.org/wiki/%E3%81%BF%E3%82%8B" TargetMode="External"/><Relationship Id="rId570" Type="http://schemas.openxmlformats.org/officeDocument/2006/relationships/hyperlink" Target="https://en.wiktionary.org/wiki/%E3%81%A9%E3%82%8D" TargetMode="External"/><Relationship Id="rId1163" Type="http://schemas.openxmlformats.org/officeDocument/2006/relationships/hyperlink" Target="https://en.wiktionary.org/wiki/fault" TargetMode="External"/><Relationship Id="rId1164" Type="http://schemas.openxmlformats.org/officeDocument/2006/relationships/hyperlink" Target="https://en.wiktionary.org/wiki/%E3%81%8D%E3%81%8F" TargetMode="External"/><Relationship Id="rId576" Type="http://schemas.openxmlformats.org/officeDocument/2006/relationships/hyperlink" Target="https://en.wiktionary.org/wiki/%E3%81%A9%E3%81%86" TargetMode="External"/><Relationship Id="rId1165" Type="http://schemas.openxmlformats.org/officeDocument/2006/relationships/hyperlink" Target="https://en.wiktionary.org/wiki/water" TargetMode="External"/><Relationship Id="rId575" Type="http://schemas.openxmlformats.org/officeDocument/2006/relationships/hyperlink" Target="https://en.wiktionary.org/wiki/thinking" TargetMode="External"/><Relationship Id="rId1166" Type="http://schemas.openxmlformats.org/officeDocument/2006/relationships/hyperlink" Target="https://en.wiktionary.org/wiki/%E3%81%95%E3%82%8F%E3%82%8B" TargetMode="External"/><Relationship Id="rId574" Type="http://schemas.openxmlformats.org/officeDocument/2006/relationships/hyperlink" Target="https://en.wiktionary.org/wiki/%E3%81%A6%E3%81%A4" TargetMode="External"/><Relationship Id="rId1167" Type="http://schemas.openxmlformats.org/officeDocument/2006/relationships/hyperlink" Target="https://en.wiktionary.org/wiki/fuck" TargetMode="External"/><Relationship Id="rId573" Type="http://schemas.openxmlformats.org/officeDocument/2006/relationships/hyperlink" Target="https://en.wiktionary.org/wiki/world" TargetMode="External"/><Relationship Id="rId1168" Type="http://schemas.openxmlformats.org/officeDocument/2006/relationships/hyperlink" Target="https://en.wiktionary.org/wiki/%E3%81%8B%E3%81%90" TargetMode="External"/><Relationship Id="rId129" Type="http://schemas.openxmlformats.org/officeDocument/2006/relationships/hyperlink" Target="https://en.wiktionary.org/wiki/%E3%81%93%E3%81%97" TargetMode="External"/><Relationship Id="rId128" Type="http://schemas.openxmlformats.org/officeDocument/2006/relationships/hyperlink" Target="https://en.wiktionary.org/wiki/why" TargetMode="External"/><Relationship Id="rId127" Type="http://schemas.openxmlformats.org/officeDocument/2006/relationships/hyperlink" Target="https://en.wiktionary.org/wiki/%E3%81%93%E3%81%93%E3%82%8D" TargetMode="External"/><Relationship Id="rId126" Type="http://schemas.openxmlformats.org/officeDocument/2006/relationships/hyperlink" Target="https://en.wiktionary.org/wiki/did" TargetMode="External"/><Relationship Id="rId1190" Type="http://schemas.openxmlformats.org/officeDocument/2006/relationships/hyperlink" Target="https://en.wiktionary.org/wiki/%E3%81%A8%E3%82%8B" TargetMode="External"/><Relationship Id="rId1191" Type="http://schemas.openxmlformats.org/officeDocument/2006/relationships/hyperlink" Target="https://en.wiktionary.org/wiki/body" TargetMode="External"/><Relationship Id="rId1192" Type="http://schemas.openxmlformats.org/officeDocument/2006/relationships/hyperlink" Target="https://en.wiktionary.org/wiki/%E3%81%8A%E3%81%8F" TargetMode="External"/><Relationship Id="rId1193" Type="http://schemas.openxmlformats.org/officeDocument/2006/relationships/hyperlink" Target="https://en.wiktionary.org/wiki/order" TargetMode="External"/><Relationship Id="rId121" Type="http://schemas.openxmlformats.org/officeDocument/2006/relationships/hyperlink" Target="https://en.wiktionary.org/wiki/%E3%81%8D%E3%82%82" TargetMode="External"/><Relationship Id="rId1194" Type="http://schemas.openxmlformats.org/officeDocument/2006/relationships/hyperlink" Target="https://en.wiktionary.org/wiki/outside" TargetMode="External"/><Relationship Id="rId120" Type="http://schemas.openxmlformats.org/officeDocument/2006/relationships/hyperlink" Target="https://en.wiktionary.org/wiki/got" TargetMode="External"/><Relationship Id="rId1195" Type="http://schemas.openxmlformats.org/officeDocument/2006/relationships/hyperlink" Target="https://en.wiktionary.org/wiki/%E3%81%8B%E3%81%AA%E3%81%97%E3%82%80" TargetMode="External"/><Relationship Id="rId1196" Type="http://schemas.openxmlformats.org/officeDocument/2006/relationships/hyperlink" Target="https://en.wiktionary.org/wiki/hang" TargetMode="External"/><Relationship Id="rId1197" Type="http://schemas.openxmlformats.org/officeDocument/2006/relationships/hyperlink" Target="https://en.wiktionary.org/wiki/%E3%81%AA%E3%81%8F" TargetMode="External"/><Relationship Id="rId125" Type="http://schemas.openxmlformats.org/officeDocument/2006/relationships/hyperlink" Target="https://en.wiktionary.org/wiki/%E3%81%8F%E3%81%B3" TargetMode="External"/><Relationship Id="rId1198" Type="http://schemas.openxmlformats.org/officeDocument/2006/relationships/hyperlink" Target="https://en.wiktionary.org/wiki/possible" TargetMode="External"/><Relationship Id="rId124" Type="http://schemas.openxmlformats.org/officeDocument/2006/relationships/hyperlink" Target="https://en.wiktionary.org/wiki/one" TargetMode="External"/><Relationship Id="rId1199" Type="http://schemas.openxmlformats.org/officeDocument/2006/relationships/hyperlink" Target="https://en.wiktionary.org/wiki/%E3%82%8F%E3%82%89%E3%81%86" TargetMode="External"/><Relationship Id="rId123" Type="http://schemas.openxmlformats.org/officeDocument/2006/relationships/hyperlink" Target="https://en.wiktionary.org/wiki/%E3%81%8D%E3%82%93%E3%81%AB%E3%81%8F" TargetMode="External"/><Relationship Id="rId122" Type="http://schemas.openxmlformats.org/officeDocument/2006/relationships/hyperlink" Target="https://en.wiktionary.org/wiki/there" TargetMode="External"/><Relationship Id="rId118" Type="http://schemas.openxmlformats.org/officeDocument/2006/relationships/hyperlink" Target="https://en.wiktionary.org/wiki/how" TargetMode="External"/><Relationship Id="rId117" Type="http://schemas.openxmlformats.org/officeDocument/2006/relationships/hyperlink" Target="https://en.wiktionary.org/wiki/%E3%81%8A%E3%81%AA%E3%81%8B" TargetMode="External"/><Relationship Id="rId116" Type="http://schemas.openxmlformats.org/officeDocument/2006/relationships/hyperlink" Target="https://en.wiktionary.org/wiki/at" TargetMode="External"/><Relationship Id="rId115" Type="http://schemas.openxmlformats.org/officeDocument/2006/relationships/hyperlink" Target="https://en.wiktionary.org/wiki/%E3%81%97%E3%82%8A" TargetMode="External"/><Relationship Id="rId599" Type="http://schemas.openxmlformats.org/officeDocument/2006/relationships/hyperlink" Target="https://en.wiktionary.org/wiki/%E3%82%A4%E3%83%B3%E3%83%81" TargetMode="External"/><Relationship Id="rId1180" Type="http://schemas.openxmlformats.org/officeDocument/2006/relationships/hyperlink" Target="https://en.wiktionary.org/wiki/hour" TargetMode="External"/><Relationship Id="rId1181" Type="http://schemas.openxmlformats.org/officeDocument/2006/relationships/hyperlink" Target="https://en.wiktionary.org/wiki/speak" TargetMode="External"/><Relationship Id="rId119" Type="http://schemas.openxmlformats.org/officeDocument/2006/relationships/hyperlink" Target="https://en.wiktionary.org/wiki/%E3%81%8B%E3%82%93%E3%81%9E%E3%81%86" TargetMode="External"/><Relationship Id="rId1182" Type="http://schemas.openxmlformats.org/officeDocument/2006/relationships/hyperlink" Target="https://en.wiktionary.org/wiki/%E3%81%A4%E3%81%8B%E3%81%86" TargetMode="External"/><Relationship Id="rId110" Type="http://schemas.openxmlformats.org/officeDocument/2006/relationships/hyperlink" Target="https://en.wiktionary.org/wiki/now" TargetMode="External"/><Relationship Id="rId594" Type="http://schemas.openxmlformats.org/officeDocument/2006/relationships/hyperlink" Target="https://en.wiktionary.org/wiki/probably" TargetMode="External"/><Relationship Id="rId1183" Type="http://schemas.openxmlformats.org/officeDocument/2006/relationships/hyperlink" Target="https://en.wiktionary.org/wiki/lady" TargetMode="External"/><Relationship Id="rId593" Type="http://schemas.openxmlformats.org/officeDocument/2006/relationships/hyperlink" Target="https://en.wiktionary.org/wiki/%E3%82%AD%E3%83%AD" TargetMode="External"/><Relationship Id="rId1184" Type="http://schemas.openxmlformats.org/officeDocument/2006/relationships/hyperlink" Target="https://en.wiktionary.org/wiki/%E3%81%A4%E3%81%8F%E3%82%8B" TargetMode="External"/><Relationship Id="rId592" Type="http://schemas.openxmlformats.org/officeDocument/2006/relationships/hyperlink" Target="https://en.wiktionary.org/wiki/ah" TargetMode="External"/><Relationship Id="rId1185" Type="http://schemas.openxmlformats.org/officeDocument/2006/relationships/hyperlink" Target="https://en.wiktionary.org/wiki/Jen" TargetMode="External"/><Relationship Id="rId591" Type="http://schemas.openxmlformats.org/officeDocument/2006/relationships/hyperlink" Target="https://en.wiktionary.org/wiki/%E3%82%B0%E3%83%A9%E3%83%A0" TargetMode="External"/><Relationship Id="rId1186" Type="http://schemas.openxmlformats.org/officeDocument/2006/relationships/hyperlink" Target="https://en.wiktionary.org/wiki/%E3%81%AA%E3%81%8A%E3%81%99" TargetMode="External"/><Relationship Id="rId114" Type="http://schemas.openxmlformats.org/officeDocument/2006/relationships/hyperlink" Target="https://en.wiktionary.org/wiki/him" TargetMode="External"/><Relationship Id="rId598" Type="http://schemas.openxmlformats.org/officeDocument/2006/relationships/hyperlink" Target="https://en.wiktionary.org/wiki/we%27ve" TargetMode="External"/><Relationship Id="rId1187" Type="http://schemas.openxmlformats.org/officeDocument/2006/relationships/hyperlink" Target="https://en.wiktionary.org/wiki/thinks" TargetMode="External"/><Relationship Id="rId113" Type="http://schemas.openxmlformats.org/officeDocument/2006/relationships/hyperlink" Target="https://en.wiktionary.org/wiki/%E3%82%86%E3%81%B3" TargetMode="External"/><Relationship Id="rId597" Type="http://schemas.openxmlformats.org/officeDocument/2006/relationships/hyperlink" Target="https://en.wiktionary.org/wiki/%E3%82%BB%E3%83%B3%E3%83%81%E3%83%A1%E3%83%BC%E3%83%88%E3%83%AB" TargetMode="External"/><Relationship Id="rId1188" Type="http://schemas.openxmlformats.org/officeDocument/2006/relationships/hyperlink" Target="https://en.wiktionary.org/wiki/%E3%81%99%E3%81%A6%E3%82%8B" TargetMode="External"/><Relationship Id="rId112" Type="http://schemas.openxmlformats.org/officeDocument/2006/relationships/hyperlink" Target="https://en.wiktionary.org/wiki/go" TargetMode="External"/><Relationship Id="rId596" Type="http://schemas.openxmlformats.org/officeDocument/2006/relationships/hyperlink" Target="https://en.wiktionary.org/wiki/happen" TargetMode="External"/><Relationship Id="rId1189" Type="http://schemas.openxmlformats.org/officeDocument/2006/relationships/hyperlink" Target="https://en.wiktionary.org/wiki/Christmas" TargetMode="External"/><Relationship Id="rId111" Type="http://schemas.openxmlformats.org/officeDocument/2006/relationships/hyperlink" Target="https://en.wiktionary.org/wiki/%E3%81%A6%E3%81%AE%E3%81%B2%E3%82%89" TargetMode="External"/><Relationship Id="rId595" Type="http://schemas.openxmlformats.org/officeDocument/2006/relationships/hyperlink" Target="https://en.wiktionary.org/wiki/%E3%83%9F%E3%83%AA" TargetMode="External"/><Relationship Id="rId1136" Type="http://schemas.openxmlformats.org/officeDocument/2006/relationships/hyperlink" Target="https://en.wiktionary.org/wiki/happens" TargetMode="External"/><Relationship Id="rId1137" Type="http://schemas.openxmlformats.org/officeDocument/2006/relationships/hyperlink" Target="https://en.wiktionary.org/wiki/%E3%81%9F%E3%81%8A%E3%82%8C%E3%82%8B" TargetMode="External"/><Relationship Id="rId1138" Type="http://schemas.openxmlformats.org/officeDocument/2006/relationships/hyperlink" Target="https://en.wiktionary.org/wiki/David" TargetMode="External"/><Relationship Id="rId1139" Type="http://schemas.openxmlformats.org/officeDocument/2006/relationships/hyperlink" Target="https://en.wiktionary.org/wiki/%E3%81%8B%E3%81%9F%E3%81%BE%E3%82%8B" TargetMode="External"/><Relationship Id="rId547" Type="http://schemas.openxmlformats.org/officeDocument/2006/relationships/hyperlink" Target="https://en.wiktionary.org/wiki/%E3%81%A8%E3%81%8A%E3%81%84" TargetMode="External"/><Relationship Id="rId546" Type="http://schemas.openxmlformats.org/officeDocument/2006/relationships/hyperlink" Target="https://en.wiktionary.org/wiki/saw" TargetMode="External"/><Relationship Id="rId545" Type="http://schemas.openxmlformats.org/officeDocument/2006/relationships/hyperlink" Target="https://en.wiktionary.org/wiki/%E3%81%A6%E3%81%BE%E3%81%88" TargetMode="External"/><Relationship Id="rId544" Type="http://schemas.openxmlformats.org/officeDocument/2006/relationships/hyperlink" Target="https://en.wiktionary.org/wiki/pretty" TargetMode="External"/><Relationship Id="rId549" Type="http://schemas.openxmlformats.org/officeDocument/2006/relationships/hyperlink" Target="https://en.wiktionary.org/wiki/%E3%81%A1%E3%81%8B%E3%81%84" TargetMode="External"/><Relationship Id="rId548" Type="http://schemas.openxmlformats.org/officeDocument/2006/relationships/hyperlink" Target="https://en.wiktionary.org/wiki/girl" TargetMode="External"/><Relationship Id="rId1130" Type="http://schemas.openxmlformats.org/officeDocument/2006/relationships/hyperlink" Target="https://en.wiktionary.org/wiki/Paul" TargetMode="External"/><Relationship Id="rId1131" Type="http://schemas.openxmlformats.org/officeDocument/2006/relationships/hyperlink" Target="https://en.wiktionary.org/wiki/%E3%81%95%E3%82%81%E3%82%8B" TargetMode="External"/><Relationship Id="rId543" Type="http://schemas.openxmlformats.org/officeDocument/2006/relationships/hyperlink" Target="https://en.wiktionary.org/wiki/%E3%81%AA%E3%81%AA%E3%82%81" TargetMode="External"/><Relationship Id="rId1132" Type="http://schemas.openxmlformats.org/officeDocument/2006/relationships/hyperlink" Target="https://en.wiktionary.org/wiki/sense" TargetMode="External"/><Relationship Id="rId542" Type="http://schemas.openxmlformats.org/officeDocument/2006/relationships/hyperlink" Target="https://en.wiktionary.org/wiki/happy" TargetMode="External"/><Relationship Id="rId1133" Type="http://schemas.openxmlformats.org/officeDocument/2006/relationships/hyperlink" Target="https://en.wiktionary.org/wiki/%E3%81%95%E3%82%81%E3%82%8B" TargetMode="External"/><Relationship Id="rId541" Type="http://schemas.openxmlformats.org/officeDocument/2006/relationships/hyperlink" Target="https://en.wiktionary.org/wiki/%E3%82%80%E3%81%93%E3%81%86" TargetMode="External"/><Relationship Id="rId1134" Type="http://schemas.openxmlformats.org/officeDocument/2006/relationships/hyperlink" Target="https://en.wiktionary.org/wiki/meant" TargetMode="External"/><Relationship Id="rId540" Type="http://schemas.openxmlformats.org/officeDocument/2006/relationships/hyperlink" Target="https://en.wiktionary.org/wiki/hmm" TargetMode="External"/><Relationship Id="rId1135" Type="http://schemas.openxmlformats.org/officeDocument/2006/relationships/hyperlink" Target="https://en.wiktionary.org/wiki/%E3%82%80%E3%81%8F" TargetMode="External"/><Relationship Id="rId1125" Type="http://schemas.openxmlformats.org/officeDocument/2006/relationships/hyperlink" Target="https://en.wiktionary.org/wiki/%E3%81%9D%E3%81%AA%E3%82%8F%E3%82%8B" TargetMode="External"/><Relationship Id="rId1126" Type="http://schemas.openxmlformats.org/officeDocument/2006/relationships/hyperlink" Target="https://en.wiktionary.org/wiki/sweet" TargetMode="External"/><Relationship Id="rId1127" Type="http://schemas.openxmlformats.org/officeDocument/2006/relationships/hyperlink" Target="https://en.wiktionary.org/wiki/%E3%81%99%E3%81%90%E3%82%8C%E3%82%8B" TargetMode="External"/><Relationship Id="rId1128" Type="http://schemas.openxmlformats.org/officeDocument/2006/relationships/hyperlink" Target="https://en.wiktionary.org/wiki/alive" TargetMode="External"/><Relationship Id="rId1129" Type="http://schemas.openxmlformats.org/officeDocument/2006/relationships/hyperlink" Target="https://en.wiktionary.org/wiki/%E3%81%B2%E3%81%88%E3%82%8B" TargetMode="External"/><Relationship Id="rId536" Type="http://schemas.openxmlformats.org/officeDocument/2006/relationships/hyperlink" Target="https://en.wiktionary.org/wiki/went" TargetMode="External"/><Relationship Id="rId535" Type="http://schemas.openxmlformats.org/officeDocument/2006/relationships/hyperlink" Target="https://en.wiktionary.org/wiki/%E3%81%97%E3%81%9F" TargetMode="External"/><Relationship Id="rId534" Type="http://schemas.openxmlformats.org/officeDocument/2006/relationships/hyperlink" Target="https://en.wiktionary.org/wiki/same" TargetMode="External"/><Relationship Id="rId533" Type="http://schemas.openxmlformats.org/officeDocument/2006/relationships/hyperlink" Target="https://en.wiktionary.org/wiki/%E3%81%86%E3%81%88" TargetMode="External"/><Relationship Id="rId539" Type="http://schemas.openxmlformats.org/officeDocument/2006/relationships/hyperlink" Target="https://en.wiktionary.org/wiki/%E3%81%86%E3%81%97%E3%82%8D" TargetMode="External"/><Relationship Id="rId538" Type="http://schemas.openxmlformats.org/officeDocument/2006/relationships/hyperlink" Target="https://en.wiktionary.org/wiki/um" TargetMode="External"/><Relationship Id="rId537" Type="http://schemas.openxmlformats.org/officeDocument/2006/relationships/hyperlink" Target="https://en.wiktionary.org/wiki/%E3%81%BE%E3%81%88" TargetMode="External"/><Relationship Id="rId1120" Type="http://schemas.openxmlformats.org/officeDocument/2006/relationships/hyperlink" Target="https://en.wiktionary.org/wiki/absolutely" TargetMode="External"/><Relationship Id="rId532" Type="http://schemas.openxmlformats.org/officeDocument/2006/relationships/hyperlink" Target="https://en.wiktionary.org/wiki/name" TargetMode="External"/><Relationship Id="rId1121" Type="http://schemas.openxmlformats.org/officeDocument/2006/relationships/hyperlink" Target="https://en.wiktionary.org/wiki/%E3%81%BF%E3%81%A0%E3%82%8C%E3%82%8B" TargetMode="External"/><Relationship Id="rId531" Type="http://schemas.openxmlformats.org/officeDocument/2006/relationships/hyperlink" Target="https://en.wiktionary.org/wiki/%E3%81%B2%E3%81%A0%E3%82%8A" TargetMode="External"/><Relationship Id="rId1122" Type="http://schemas.openxmlformats.org/officeDocument/2006/relationships/hyperlink" Target="https://en.wiktionary.org/wiki/how%27s" TargetMode="External"/><Relationship Id="rId530" Type="http://schemas.openxmlformats.org/officeDocument/2006/relationships/hyperlink" Target="https://en.wiktionary.org/wiki/hope" TargetMode="External"/><Relationship Id="rId1123" Type="http://schemas.openxmlformats.org/officeDocument/2006/relationships/hyperlink" Target="https://en.wiktionary.org/wiki/%E3%81%A4%E3%81%8B%E3%81%88%E3%82%8B" TargetMode="External"/><Relationship Id="rId1124" Type="http://schemas.openxmlformats.org/officeDocument/2006/relationships/hyperlink" Target="https://en.wiktionary.org/wiki/daddy" TargetMode="External"/><Relationship Id="rId1158" Type="http://schemas.openxmlformats.org/officeDocument/2006/relationships/hyperlink" Target="https://en.wiktionary.org/wiki/coffee" TargetMode="External"/><Relationship Id="rId1159" Type="http://schemas.openxmlformats.org/officeDocument/2006/relationships/hyperlink" Target="https://en.wiktionary.org/wiki/%E3%81%8D%E3%82%81%E3%82%8B" TargetMode="External"/><Relationship Id="rId569" Type="http://schemas.openxmlformats.org/officeDocument/2006/relationships/hyperlink" Target="https://en.wiktionary.org/wiki/minute" TargetMode="External"/><Relationship Id="rId568" Type="http://schemas.openxmlformats.org/officeDocument/2006/relationships/hyperlink" Target="https://en.wiktionary.org/wiki/%E3%81%8D%E3%82%93%E3%81%9E%E3%81%8F" TargetMode="External"/><Relationship Id="rId567" Type="http://schemas.openxmlformats.org/officeDocument/2006/relationships/hyperlink" Target="https://en.wiktionary.org/wiki/problem" TargetMode="External"/><Relationship Id="rId566" Type="http://schemas.openxmlformats.org/officeDocument/2006/relationships/hyperlink" Target="https://en.wiktionary.org/wiki/%E3%81%A4%E3%81%A1" TargetMode="External"/><Relationship Id="rId561" Type="http://schemas.openxmlformats.org/officeDocument/2006/relationships/hyperlink" Target="https://en.wiktionary.org/wiki/next" TargetMode="External"/><Relationship Id="rId1150" Type="http://schemas.openxmlformats.org/officeDocument/2006/relationships/hyperlink" Target="https://en.wiktionary.org/wiki/lie" TargetMode="External"/><Relationship Id="rId560" Type="http://schemas.openxmlformats.org/officeDocument/2006/relationships/hyperlink" Target="https://en.wiktionary.org/wiki/%E3%81%B2" TargetMode="External"/><Relationship Id="rId1151" Type="http://schemas.openxmlformats.org/officeDocument/2006/relationships/hyperlink" Target="https://en.wiktionary.org/wiki/%E3%81%AF%E3%81%9A%E3%82%8C%E3%82%8B" TargetMode="External"/><Relationship Id="rId1152" Type="http://schemas.openxmlformats.org/officeDocument/2006/relationships/hyperlink" Target="https://en.wiktionary.org/wiki/full" TargetMode="External"/><Relationship Id="rId1153" Type="http://schemas.openxmlformats.org/officeDocument/2006/relationships/hyperlink" Target="https://en.wiktionary.org/wiki/%E3%81%B5%E3%81%A8%E3%82%8B" TargetMode="External"/><Relationship Id="rId565" Type="http://schemas.openxmlformats.org/officeDocument/2006/relationships/hyperlink" Target="https://en.wiktionary.org/wiki/job" TargetMode="External"/><Relationship Id="rId1154" Type="http://schemas.openxmlformats.org/officeDocument/2006/relationships/hyperlink" Target="https://en.wiktionary.org/wiki/meeting" TargetMode="External"/><Relationship Id="rId564" Type="http://schemas.openxmlformats.org/officeDocument/2006/relationships/hyperlink" Target="https://en.wiktionary.org/wiki/%E3%81%8F%E3%81%86%E3%81%8D" TargetMode="External"/><Relationship Id="rId1155" Type="http://schemas.openxmlformats.org/officeDocument/2006/relationships/hyperlink" Target="https://en.wiktionary.org/wiki/%E3%81%AF%E3%81%98%E3%81%BE%E3%82%8B" TargetMode="External"/><Relationship Id="rId563" Type="http://schemas.openxmlformats.org/officeDocument/2006/relationships/hyperlink" Target="https://en.wiktionary.org/wiki/three" TargetMode="External"/><Relationship Id="rId1156" Type="http://schemas.openxmlformats.org/officeDocument/2006/relationships/hyperlink" Target="https://en.wiktionary.org/wiki/dear" TargetMode="External"/><Relationship Id="rId562" Type="http://schemas.openxmlformats.org/officeDocument/2006/relationships/hyperlink" Target="https://en.wiktionary.org/wiki/%E3%82%AC%E3%82%B9" TargetMode="External"/><Relationship Id="rId1157" Type="http://schemas.openxmlformats.org/officeDocument/2006/relationships/hyperlink" Target="https://en.wiktionary.org/wiki/%E3%81%8A%E3%82%8F%E3%82%8B" TargetMode="External"/><Relationship Id="rId1147" Type="http://schemas.openxmlformats.org/officeDocument/2006/relationships/hyperlink" Target="https://en.wiktionary.org/wiki/%E3%81%B5%E3%81%88%E3%82%8B" TargetMode="External"/><Relationship Id="rId1148" Type="http://schemas.openxmlformats.org/officeDocument/2006/relationships/hyperlink" Target="https://en.wiktionary.org/wiki/kidding" TargetMode="External"/><Relationship Id="rId1149" Type="http://schemas.openxmlformats.org/officeDocument/2006/relationships/hyperlink" Target="https://en.wiktionary.org/wiki/%E3%81%B8%E3%82%8B" TargetMode="External"/><Relationship Id="rId558" Type="http://schemas.openxmlformats.org/officeDocument/2006/relationships/hyperlink" Target="https://en.wiktionary.org/wiki/%E3%82%86%E3%81%92" TargetMode="External"/><Relationship Id="rId557" Type="http://schemas.openxmlformats.org/officeDocument/2006/relationships/hyperlink" Target="https://en.wiktionary.org/wiki/saying" TargetMode="External"/><Relationship Id="rId556" Type="http://schemas.openxmlformats.org/officeDocument/2006/relationships/hyperlink" Target="https://en.wiktionary.org/wiki/%E3%81%93%E3%81%8A%E3%82%8A" TargetMode="External"/><Relationship Id="rId555" Type="http://schemas.openxmlformats.org/officeDocument/2006/relationships/hyperlink" Target="https://en.wiktionary.org/wiki/already" TargetMode="External"/><Relationship Id="rId559" Type="http://schemas.openxmlformats.org/officeDocument/2006/relationships/hyperlink" Target="https://en.wiktionary.org/wiki/may" TargetMode="External"/><Relationship Id="rId550" Type="http://schemas.openxmlformats.org/officeDocument/2006/relationships/hyperlink" Target="https://en.wiktionary.org/wiki/sir" TargetMode="External"/><Relationship Id="rId1140" Type="http://schemas.openxmlformats.org/officeDocument/2006/relationships/hyperlink" Target="https://en.wiktionary.org/wiki/special" TargetMode="External"/><Relationship Id="rId1141" Type="http://schemas.openxmlformats.org/officeDocument/2006/relationships/hyperlink" Target="https://en.wiktionary.org/wiki/%E3%81%86%E3%81%BE%E3%82%8B" TargetMode="External"/><Relationship Id="rId1142" Type="http://schemas.openxmlformats.org/officeDocument/2006/relationships/hyperlink" Target="https://en.wiktionary.org/wiki/bet" TargetMode="External"/><Relationship Id="rId554" Type="http://schemas.openxmlformats.org/officeDocument/2006/relationships/hyperlink" Target="https://en.wiktionary.org/wiki/%E3%82%86" TargetMode="External"/><Relationship Id="rId1143" Type="http://schemas.openxmlformats.org/officeDocument/2006/relationships/hyperlink" Target="https://en.wiktionary.org/wiki/%E3%81%86%E3%82%82%E3%82%8C%E3%82%8B" TargetMode="External"/><Relationship Id="rId553" Type="http://schemas.openxmlformats.org/officeDocument/2006/relationships/hyperlink" Target="https://en.wiktionary.org/wiki/friend" TargetMode="External"/><Relationship Id="rId1144" Type="http://schemas.openxmlformats.org/officeDocument/2006/relationships/hyperlink" Target="https://en.wiktionary.org/wiki/blood" TargetMode="External"/><Relationship Id="rId552" Type="http://schemas.openxmlformats.org/officeDocument/2006/relationships/hyperlink" Target="https://en.wiktionary.org/wiki/%E3%81%BF%E3%81%9A" TargetMode="External"/><Relationship Id="rId1145" Type="http://schemas.openxmlformats.org/officeDocument/2006/relationships/hyperlink" Target="https://en.wiktionary.org/wiki/%E3%81%BE%E3%81%99" TargetMode="External"/><Relationship Id="rId551" Type="http://schemas.openxmlformats.org/officeDocument/2006/relationships/hyperlink" Target="https://en.wiktionary.org/wiki/show" TargetMode="External"/><Relationship Id="rId1146" Type="http://schemas.openxmlformats.org/officeDocument/2006/relationships/hyperlink" Target="https://en.wiktionary.org/wiki/ain%27t" TargetMode="External"/><Relationship Id="rId495" Type="http://schemas.openxmlformats.org/officeDocument/2006/relationships/hyperlink" Target="https://en.wiktionary.org/wiki/idea" TargetMode="External"/><Relationship Id="rId494" Type="http://schemas.openxmlformats.org/officeDocument/2006/relationships/hyperlink" Target="https://en.wiktionary.org/wiki/%E3%81%A6%E3%82%93%E3%81%8D" TargetMode="External"/><Relationship Id="rId493" Type="http://schemas.openxmlformats.org/officeDocument/2006/relationships/hyperlink" Target="https://en.wiktionary.org/wiki/yourself" TargetMode="External"/><Relationship Id="rId492" Type="http://schemas.openxmlformats.org/officeDocument/2006/relationships/hyperlink" Target="https://en.wiktionary.org/wiki/%E3%81%BB%E3%81%97" TargetMode="External"/><Relationship Id="rId499" Type="http://schemas.openxmlformats.org/officeDocument/2006/relationships/hyperlink" Target="https://en.wiktionary.org/wiki/best" TargetMode="External"/><Relationship Id="rId498" Type="http://schemas.openxmlformats.org/officeDocument/2006/relationships/hyperlink" Target="https://en.wiktionary.org/wiki/%E3%81%82%E3%82%81" TargetMode="External"/><Relationship Id="rId497" Type="http://schemas.openxmlformats.org/officeDocument/2006/relationships/hyperlink" Target="https://en.wiktionary.org/wiki/ask" TargetMode="External"/><Relationship Id="rId496" Type="http://schemas.openxmlformats.org/officeDocument/2006/relationships/hyperlink" Target="https://en.wiktionary.org/wiki/%E3%81%AF%E3%82%8C" TargetMode="External"/><Relationship Id="rId1610" Type="http://schemas.openxmlformats.org/officeDocument/2006/relationships/hyperlink" Target="https://en.wiktionary.org/wiki/herself" TargetMode="External"/><Relationship Id="rId1611" Type="http://schemas.openxmlformats.org/officeDocument/2006/relationships/hyperlink" Target="https://en.wiktionary.org/wiki/Chris" TargetMode="External"/><Relationship Id="rId1612" Type="http://schemas.openxmlformats.org/officeDocument/2006/relationships/hyperlink" Target="https://en.wiktionary.org/wiki/would%27ve" TargetMode="External"/><Relationship Id="rId1613" Type="http://schemas.openxmlformats.org/officeDocument/2006/relationships/hyperlink" Target="https://en.wiktionary.org/wiki/list" TargetMode="External"/><Relationship Id="rId1614" Type="http://schemas.openxmlformats.org/officeDocument/2006/relationships/hyperlink" Target="https://en.wiktionary.org/wiki/Kay" TargetMode="External"/><Relationship Id="rId1615" Type="http://schemas.openxmlformats.org/officeDocument/2006/relationships/hyperlink" Target="https://en.wiktionary.org/wiki/mess" TargetMode="External"/><Relationship Id="rId1616" Type="http://schemas.openxmlformats.org/officeDocument/2006/relationships/hyperlink" Target="https://en.wiktionary.org/wiki/deserve" TargetMode="External"/><Relationship Id="rId907" Type="http://schemas.openxmlformats.org/officeDocument/2006/relationships/hyperlink" Target="https://en.wiktionary.org/wiki/%E3%81%93%E3%81%93%E3%81%AE%E3%81%A4" TargetMode="External"/><Relationship Id="rId1617" Type="http://schemas.openxmlformats.org/officeDocument/2006/relationships/hyperlink" Target="https://en.wiktionary.org/wiki/evidence" TargetMode="External"/><Relationship Id="rId906" Type="http://schemas.openxmlformats.org/officeDocument/2006/relationships/hyperlink" Target="https://en.wiktionary.org/wiki/Sam" TargetMode="External"/><Relationship Id="rId1618" Type="http://schemas.openxmlformats.org/officeDocument/2006/relationships/hyperlink" Target="https://en.wiktionary.org/wiki/cute" TargetMode="External"/><Relationship Id="rId905" Type="http://schemas.openxmlformats.org/officeDocument/2006/relationships/hyperlink" Target="https://en.wiktionary.org/wiki/%E3%82%84%E3%81%A3%E3%81%A4" TargetMode="External"/><Relationship Id="rId1619" Type="http://schemas.openxmlformats.org/officeDocument/2006/relationships/hyperlink" Target="https://en.wiktionary.org/wiki/Jerry" TargetMode="External"/><Relationship Id="rId904" Type="http://schemas.openxmlformats.org/officeDocument/2006/relationships/hyperlink" Target="https://en.wiktionary.org/wiki/anybody" TargetMode="External"/><Relationship Id="rId909" Type="http://schemas.openxmlformats.org/officeDocument/2006/relationships/hyperlink" Target="https://en.wiktionary.org/wiki/%E3%81%A8%E3%81%8A" TargetMode="External"/><Relationship Id="rId908" Type="http://schemas.openxmlformats.org/officeDocument/2006/relationships/hyperlink" Target="https://en.wiktionary.org/wiki/alright" TargetMode="External"/><Relationship Id="rId903" Type="http://schemas.openxmlformats.org/officeDocument/2006/relationships/hyperlink" Target="https://en.wiktionary.org/wiki/%E3%81%AA%E3%81%AA%E3%81%A4" TargetMode="External"/><Relationship Id="rId902" Type="http://schemas.openxmlformats.org/officeDocument/2006/relationships/hyperlink" Target="https://en.wiktionary.org/wiki/hospital" TargetMode="External"/><Relationship Id="rId901" Type="http://schemas.openxmlformats.org/officeDocument/2006/relationships/hyperlink" Target="https://en.wiktionary.org/wiki/%E3%82%80%E3%81%A3%E3%81%A4" TargetMode="External"/><Relationship Id="rId900" Type="http://schemas.openxmlformats.org/officeDocument/2006/relationships/hyperlink" Target="https://en.wiktionary.org/wiki/killed" TargetMode="External"/><Relationship Id="rId1600" Type="http://schemas.openxmlformats.org/officeDocument/2006/relationships/hyperlink" Target="https://en.wiktionary.org/wiki/hurry" TargetMode="External"/><Relationship Id="rId1601" Type="http://schemas.openxmlformats.org/officeDocument/2006/relationships/hyperlink" Target="https://en.wiktionary.org/wiki/ow" TargetMode="External"/><Relationship Id="rId1602" Type="http://schemas.openxmlformats.org/officeDocument/2006/relationships/hyperlink" Target="https://en.wiktionary.org/wiki/feet" TargetMode="External"/><Relationship Id="rId1603" Type="http://schemas.openxmlformats.org/officeDocument/2006/relationships/hyperlink" Target="https://en.wiktionary.org/wiki/wondering" TargetMode="External"/><Relationship Id="rId1604" Type="http://schemas.openxmlformats.org/officeDocument/2006/relationships/hyperlink" Target="https://en.wiktionary.org/wiki/simple" TargetMode="External"/><Relationship Id="rId1605" Type="http://schemas.openxmlformats.org/officeDocument/2006/relationships/hyperlink" Target="https://en.wiktionary.org/wiki/decision" TargetMode="External"/><Relationship Id="rId1606" Type="http://schemas.openxmlformats.org/officeDocument/2006/relationships/hyperlink" Target="https://en.wiktionary.org/wiki/building" TargetMode="External"/><Relationship Id="rId1607" Type="http://schemas.openxmlformats.org/officeDocument/2006/relationships/hyperlink" Target="https://en.wiktionary.org/wiki/ones" TargetMode="External"/><Relationship Id="rId1608" Type="http://schemas.openxmlformats.org/officeDocument/2006/relationships/hyperlink" Target="https://en.wiktionary.org/wiki/finish" TargetMode="External"/><Relationship Id="rId1609" Type="http://schemas.openxmlformats.org/officeDocument/2006/relationships/hyperlink" Target="https://en.wiktionary.org/wiki/voice" TargetMode="External"/><Relationship Id="rId1631" Type="http://schemas.openxmlformats.org/officeDocument/2006/relationships/hyperlink" Target="https://en.wiktionary.org/wiki/road" TargetMode="External"/><Relationship Id="rId1632" Type="http://schemas.openxmlformats.org/officeDocument/2006/relationships/hyperlink" Target="https://en.wiktionary.org/wiki/Eve" TargetMode="External"/><Relationship Id="rId1633" Type="http://schemas.openxmlformats.org/officeDocument/2006/relationships/hyperlink" Target="https://en.wiktionary.org/wiki/staying" TargetMode="External"/><Relationship Id="rId1634" Type="http://schemas.openxmlformats.org/officeDocument/2006/relationships/hyperlink" Target="https://en.wiktionary.org/wiki/short" TargetMode="External"/><Relationship Id="rId1635" Type="http://schemas.openxmlformats.org/officeDocument/2006/relationships/hyperlink" Target="https://en.wiktionary.org/wiki/M" TargetMode="External"/><Relationship Id="rId1636" Type="http://schemas.openxmlformats.org/officeDocument/2006/relationships/hyperlink" Target="https://en.wiktionary.org/wiki/beat" TargetMode="External"/><Relationship Id="rId1637" Type="http://schemas.openxmlformats.org/officeDocument/2006/relationships/hyperlink" Target="https://en.wiktionary.org/wiki/sweetie" TargetMode="External"/><Relationship Id="rId1638" Type="http://schemas.openxmlformats.org/officeDocument/2006/relationships/hyperlink" Target="https://en.wiktionary.org/wiki/mention" TargetMode="External"/><Relationship Id="rId929" Type="http://schemas.openxmlformats.org/officeDocument/2006/relationships/hyperlink" Target="https://en.wiktionary.org/wiki/ya" TargetMode="External"/><Relationship Id="rId1639" Type="http://schemas.openxmlformats.org/officeDocument/2006/relationships/hyperlink" Target="https://en.wiktionary.org/wiki/clothes" TargetMode="External"/><Relationship Id="rId928" Type="http://schemas.openxmlformats.org/officeDocument/2006/relationships/hyperlink" Target="https://en.wiktionary.org/wiki/%E3%81%B2%E3%81%BF%E3%81%A4" TargetMode="External"/><Relationship Id="rId927" Type="http://schemas.openxmlformats.org/officeDocument/2006/relationships/hyperlink" Target="https://en.wiktionary.org/wiki/story" TargetMode="External"/><Relationship Id="rId926" Type="http://schemas.openxmlformats.org/officeDocument/2006/relationships/hyperlink" Target="https://en.wiktionary.org/wiki/%E3%81%A9%E3%81%A1%E3%82%89" TargetMode="External"/><Relationship Id="rId921" Type="http://schemas.openxmlformats.org/officeDocument/2006/relationships/hyperlink" Target="https://en.wiktionary.org/wiki/stand" TargetMode="External"/><Relationship Id="rId920" Type="http://schemas.openxmlformats.org/officeDocument/2006/relationships/hyperlink" Target="https://en.wiktionary.org/wiki/%E3%81%93%E3%81%A1%E3%82%89" TargetMode="External"/><Relationship Id="rId925" Type="http://schemas.openxmlformats.org/officeDocument/2006/relationships/hyperlink" Target="https://en.wiktionary.org/wiki/hit" TargetMode="External"/><Relationship Id="rId924" Type="http://schemas.openxmlformats.org/officeDocument/2006/relationships/hyperlink" Target="https://en.wiktionary.org/wiki/%E3%81%82%E3%81%A1%E3%82%89" TargetMode="External"/><Relationship Id="rId923" Type="http://schemas.openxmlformats.org/officeDocument/2006/relationships/hyperlink" Target="https://en.wiktionary.org/wiki/comes" TargetMode="External"/><Relationship Id="rId922" Type="http://schemas.openxmlformats.org/officeDocument/2006/relationships/hyperlink" Target="https://en.wiktionary.org/wiki/%E3%81%9D%E3%81%A1%E3%82%89" TargetMode="External"/><Relationship Id="rId1630" Type="http://schemas.openxmlformats.org/officeDocument/2006/relationships/hyperlink" Target="https://en.wiktionary.org/wiki/concerned" TargetMode="External"/><Relationship Id="rId1620" Type="http://schemas.openxmlformats.org/officeDocument/2006/relationships/hyperlink" Target="https://en.wiktionary.org/wiki/dress" TargetMode="External"/><Relationship Id="rId1621" Type="http://schemas.openxmlformats.org/officeDocument/2006/relationships/hyperlink" Target="https://en.wiktionary.org/wiki/Richard" TargetMode="External"/><Relationship Id="rId1622" Type="http://schemas.openxmlformats.org/officeDocument/2006/relationships/hyperlink" Target="https://en.wiktionary.org/wiki/interesting" TargetMode="External"/><Relationship Id="rId1623" Type="http://schemas.openxmlformats.org/officeDocument/2006/relationships/hyperlink" Target="https://en.wiktionary.org/wiki/Jesus" TargetMode="External"/><Relationship Id="rId1624" Type="http://schemas.openxmlformats.org/officeDocument/2006/relationships/hyperlink" Target="https://en.wiktionary.org/wiki/James" TargetMode="External"/><Relationship Id="rId1625" Type="http://schemas.openxmlformats.org/officeDocument/2006/relationships/hyperlink" Target="https://en.wiktionary.org/wiki/hotel" TargetMode="External"/><Relationship Id="rId1626" Type="http://schemas.openxmlformats.org/officeDocument/2006/relationships/hyperlink" Target="https://en.wiktionary.org/wiki/enjoy" TargetMode="External"/><Relationship Id="rId1627" Type="http://schemas.openxmlformats.org/officeDocument/2006/relationships/hyperlink" Target="https://en.wiktionary.org/wiki/Ryan" TargetMode="External"/><Relationship Id="rId918" Type="http://schemas.openxmlformats.org/officeDocument/2006/relationships/hyperlink" Target="https://en.wiktionary.org/wiki/%E3%81%A9%E3%82%8C" TargetMode="External"/><Relationship Id="rId1628" Type="http://schemas.openxmlformats.org/officeDocument/2006/relationships/hyperlink" Target="https://en.wiktionary.org/wiki/Lindsay" TargetMode="External"/><Relationship Id="rId917" Type="http://schemas.openxmlformats.org/officeDocument/2006/relationships/hyperlink" Target="https://en.wiktionary.org/wiki/perfect" TargetMode="External"/><Relationship Id="rId1629" Type="http://schemas.openxmlformats.org/officeDocument/2006/relationships/hyperlink" Target="https://en.wiktionary.org/wiki/quiet" TargetMode="External"/><Relationship Id="rId916" Type="http://schemas.openxmlformats.org/officeDocument/2006/relationships/hyperlink" Target="https://en.wiktionary.org/wiki/%E3%81%82%E3%82%8C" TargetMode="External"/><Relationship Id="rId915" Type="http://schemas.openxmlformats.org/officeDocument/2006/relationships/hyperlink" Target="https://en.wiktionary.org/wiki/die" TargetMode="External"/><Relationship Id="rId919" Type="http://schemas.openxmlformats.org/officeDocument/2006/relationships/hyperlink" Target="https://en.wiktionary.org/wiki/police" TargetMode="External"/><Relationship Id="rId910" Type="http://schemas.openxmlformats.org/officeDocument/2006/relationships/hyperlink" Target="https://en.wiktionary.org/wiki/wedding" TargetMode="External"/><Relationship Id="rId914" Type="http://schemas.openxmlformats.org/officeDocument/2006/relationships/hyperlink" Target="https://en.wiktionary.org/wiki/%E3%81%9D%E3%82%8C" TargetMode="External"/><Relationship Id="rId913" Type="http://schemas.openxmlformats.org/officeDocument/2006/relationships/hyperlink" Target="https://en.wiktionary.org/wiki/able" TargetMode="External"/><Relationship Id="rId912" Type="http://schemas.openxmlformats.org/officeDocument/2006/relationships/hyperlink" Target="https://en.wiktionary.org/wiki/%E3%81%93%E3%82%8C" TargetMode="External"/><Relationship Id="rId911" Type="http://schemas.openxmlformats.org/officeDocument/2006/relationships/hyperlink" Target="https://en.wiktionary.org/wiki/shut" TargetMode="External"/><Relationship Id="rId1213" Type="http://schemas.openxmlformats.org/officeDocument/2006/relationships/hyperlink" Target="https://en.wiktionary.org/wiki/%E3%81%82%E3%81%8D%E3%82%8B" TargetMode="External"/><Relationship Id="rId1214" Type="http://schemas.openxmlformats.org/officeDocument/2006/relationships/hyperlink" Target="https://en.wiktionary.org/wiki/totally" TargetMode="External"/><Relationship Id="rId1215" Type="http://schemas.openxmlformats.org/officeDocument/2006/relationships/hyperlink" Target="https://en.wiktionary.org/wiki/%E3%81%8A%E3%81%A9%E3%82%8D%E3%81%8F" TargetMode="External"/><Relationship Id="rId1216" Type="http://schemas.openxmlformats.org/officeDocument/2006/relationships/hyperlink" Target="https://en.wiktionary.org/wiki/giving" TargetMode="External"/><Relationship Id="rId1217" Type="http://schemas.openxmlformats.org/officeDocument/2006/relationships/hyperlink" Target="https://en.wiktionary.org/wiki/control" TargetMode="External"/><Relationship Id="rId1218" Type="http://schemas.openxmlformats.org/officeDocument/2006/relationships/hyperlink" Target="https://en.wiktionary.org/wiki/%E3%81%82%E3%81%86" TargetMode="External"/><Relationship Id="rId1219" Type="http://schemas.openxmlformats.org/officeDocument/2006/relationships/hyperlink" Target="https://en.wiktionary.org/wiki/here%27s" TargetMode="External"/><Relationship Id="rId866" Type="http://schemas.openxmlformats.org/officeDocument/2006/relationships/hyperlink" Target="https://en.wiktionary.org/wiki/promise" TargetMode="External"/><Relationship Id="rId865" Type="http://schemas.openxmlformats.org/officeDocument/2006/relationships/hyperlink" Target="https://en.wiktionary.org/wiki/%E3%81%AB" TargetMode="External"/><Relationship Id="rId864" Type="http://schemas.openxmlformats.org/officeDocument/2006/relationships/hyperlink" Target="https://en.wiktionary.org/wiki/break" TargetMode="External"/><Relationship Id="rId863" Type="http://schemas.openxmlformats.org/officeDocument/2006/relationships/hyperlink" Target="https://en.wiktionary.org/wiki/%E3%81%84%E3%81%A1" TargetMode="External"/><Relationship Id="rId869" Type="http://schemas.openxmlformats.org/officeDocument/2006/relationships/hyperlink" Target="https://en.wiktionary.org/wiki/%E3%82%88%E3%82%93" TargetMode="External"/><Relationship Id="rId868" Type="http://schemas.openxmlformats.org/officeDocument/2006/relationships/hyperlink" Target="https://en.wiktionary.org/wiki/door" TargetMode="External"/><Relationship Id="rId867" Type="http://schemas.openxmlformats.org/officeDocument/2006/relationships/hyperlink" Target="https://en.wiktionary.org/wiki/%E3%81%95%E3%82%93" TargetMode="External"/><Relationship Id="rId1690" Type="http://schemas.openxmlformats.org/officeDocument/2006/relationships/hyperlink" Target="https://en.wiktionary.org/wiki/Shawn" TargetMode="External"/><Relationship Id="rId1691" Type="http://schemas.openxmlformats.org/officeDocument/2006/relationships/hyperlink" Target="https://en.wiktionary.org/wiki/sake" TargetMode="External"/><Relationship Id="rId1692" Type="http://schemas.openxmlformats.org/officeDocument/2006/relationships/hyperlink" Target="https://en.wiktionary.org/wiki/mommy" TargetMode="External"/><Relationship Id="rId862" Type="http://schemas.openxmlformats.org/officeDocument/2006/relationships/hyperlink" Target="https://en.wiktionary.org/wiki/under" TargetMode="External"/><Relationship Id="rId1693" Type="http://schemas.openxmlformats.org/officeDocument/2006/relationships/hyperlink" Target="https://en.wiktionary.org/wiki/possibly" TargetMode="External"/><Relationship Id="rId861" Type="http://schemas.openxmlformats.org/officeDocument/2006/relationships/hyperlink" Target="https://en.wiktionary.org/wiki/%E3%82%8C%E3%81%84" TargetMode="External"/><Relationship Id="rId1210" Type="http://schemas.openxmlformats.org/officeDocument/2006/relationships/hyperlink" Target="https://en.wiktionary.org/wiki/spend" TargetMode="External"/><Relationship Id="rId1694" Type="http://schemas.openxmlformats.org/officeDocument/2006/relationships/hyperlink" Target="https://en.wiktionary.org/wiki/worst" TargetMode="External"/><Relationship Id="rId860" Type="http://schemas.openxmlformats.org/officeDocument/2006/relationships/hyperlink" Target="https://en.wiktionary.org/wiki/asked" TargetMode="External"/><Relationship Id="rId1211" Type="http://schemas.openxmlformats.org/officeDocument/2006/relationships/hyperlink" Target="https://en.wiktionary.org/wiki/%E3%81%AA%E3%81%90%E3%81%95%E3%82%81%E3%82%8B" TargetMode="External"/><Relationship Id="rId1695" Type="http://schemas.openxmlformats.org/officeDocument/2006/relationships/drawing" Target="../drawings/drawing1.xml"/><Relationship Id="rId1212" Type="http://schemas.openxmlformats.org/officeDocument/2006/relationships/hyperlink" Target="https://en.wiktionary.org/wiki/C" TargetMode="External"/><Relationship Id="rId1202" Type="http://schemas.openxmlformats.org/officeDocument/2006/relationships/hyperlink" Target="https://en.wiktionary.org/wiki/company" TargetMode="External"/><Relationship Id="rId1686" Type="http://schemas.openxmlformats.org/officeDocument/2006/relationships/hyperlink" Target="https://en.wiktionary.org/wiki/cover" TargetMode="External"/><Relationship Id="rId1203" Type="http://schemas.openxmlformats.org/officeDocument/2006/relationships/hyperlink" Target="https://en.wiktionary.org/wiki/%E3%81%BB%E3%82%81%E3%82%8B" TargetMode="External"/><Relationship Id="rId1687" Type="http://schemas.openxmlformats.org/officeDocument/2006/relationships/hyperlink" Target="https://en.wiktionary.org/wiki/judge" TargetMode="External"/><Relationship Id="rId1204" Type="http://schemas.openxmlformats.org/officeDocument/2006/relationships/hyperlink" Target="https://en.wiktionary.org/wiki/mistake" TargetMode="External"/><Relationship Id="rId1688" Type="http://schemas.openxmlformats.org/officeDocument/2006/relationships/hyperlink" Target="https://en.wiktionary.org/wiki/upstairs" TargetMode="External"/><Relationship Id="rId1205" Type="http://schemas.openxmlformats.org/officeDocument/2006/relationships/hyperlink" Target="https://en.wiktionary.org/wiki/%E3%81%97%E3%81%8B%E3%82%8B" TargetMode="External"/><Relationship Id="rId1689" Type="http://schemas.openxmlformats.org/officeDocument/2006/relationships/hyperlink" Target="https://en.wiktionary.org/wiki/Alexis" TargetMode="External"/><Relationship Id="rId1206" Type="http://schemas.openxmlformats.org/officeDocument/2006/relationships/hyperlink" Target="https://en.wiktionary.org/wiki/ooh" TargetMode="External"/><Relationship Id="rId1207" Type="http://schemas.openxmlformats.org/officeDocument/2006/relationships/hyperlink" Target="https://en.wiktionary.org/wiki/%E3%82%88%E3%82%8D%E3%81%93%E3%81%B6" TargetMode="External"/><Relationship Id="rId1208" Type="http://schemas.openxmlformats.org/officeDocument/2006/relationships/hyperlink" Target="https://en.wiktionary.org/wiki/handle" TargetMode="External"/><Relationship Id="rId1209" Type="http://schemas.openxmlformats.org/officeDocument/2006/relationships/hyperlink" Target="https://en.wiktionary.org/wiki/%E3%82%88%E3%82%8D%E3%81%93%E3%81%B3" TargetMode="External"/><Relationship Id="rId855" Type="http://schemas.openxmlformats.org/officeDocument/2006/relationships/hyperlink" Target="https://en.wiktionary.org/wiki/daughter" TargetMode="External"/><Relationship Id="rId854" Type="http://schemas.openxmlformats.org/officeDocument/2006/relationships/hyperlink" Target="https://en.wiktionary.org/wiki/%E3%81%B2%E3%81%A4%E3%82%88%E3%81%86" TargetMode="External"/><Relationship Id="rId853" Type="http://schemas.openxmlformats.org/officeDocument/2006/relationships/hyperlink" Target="https://en.wiktionary.org/wiki/feeling" TargetMode="External"/><Relationship Id="rId852" Type="http://schemas.openxmlformats.org/officeDocument/2006/relationships/hyperlink" Target="https://en.wiktionary.org/wiki/%E3%81%98%E3%82%87%E3%81%86%E3%81%BB%E3%81%86" TargetMode="External"/><Relationship Id="rId859" Type="http://schemas.openxmlformats.org/officeDocument/2006/relationships/hyperlink" Target="https://en.wiktionary.org/wiki/gets" TargetMode="External"/><Relationship Id="rId858" Type="http://schemas.openxmlformats.org/officeDocument/2006/relationships/hyperlink" Target="https://en.wiktionary.org/wiki/%E3%81%84%E3%82%89%E3%81%84" TargetMode="External"/><Relationship Id="rId857" Type="http://schemas.openxmlformats.org/officeDocument/2006/relationships/hyperlink" Target="https://en.wiktionary.org/wiki/wow" TargetMode="External"/><Relationship Id="rId856" Type="http://schemas.openxmlformats.org/officeDocument/2006/relationships/hyperlink" Target="https://en.wiktionary.org/wiki/%E3%81%B9%E3%82%93%E3%81%8D%E3%82%87%E3%81%86" TargetMode="External"/><Relationship Id="rId1680" Type="http://schemas.openxmlformats.org/officeDocument/2006/relationships/hyperlink" Target="https://en.wiktionary.org/wiki/present" TargetMode="External"/><Relationship Id="rId1681" Type="http://schemas.openxmlformats.org/officeDocument/2006/relationships/hyperlink" Target="https://en.wiktionary.org/wiki/earth" TargetMode="External"/><Relationship Id="rId851" Type="http://schemas.openxmlformats.org/officeDocument/2006/relationships/hyperlink" Target="https://en.wiktionary.org/wiki/Mrs" TargetMode="External"/><Relationship Id="rId1682" Type="http://schemas.openxmlformats.org/officeDocument/2006/relationships/hyperlink" Target="https://en.wiktionary.org/wiki/private" TargetMode="External"/><Relationship Id="rId850" Type="http://schemas.openxmlformats.org/officeDocument/2006/relationships/hyperlink" Target="https://en.wiktionary.org/wiki/%E3%82%B7%E3%82%B9%E3%83%86%E3%83%A0" TargetMode="External"/><Relationship Id="rId1683" Type="http://schemas.openxmlformats.org/officeDocument/2006/relationships/hyperlink" Target="https://en.wiktionary.org/wiki/Jessica" TargetMode="External"/><Relationship Id="rId1200" Type="http://schemas.openxmlformats.org/officeDocument/2006/relationships/hyperlink" Target="https://en.wiktionary.org/wiki/worse" TargetMode="External"/><Relationship Id="rId1684" Type="http://schemas.openxmlformats.org/officeDocument/2006/relationships/hyperlink" Target="https://en.wiktionary.org/wiki/box" TargetMode="External"/><Relationship Id="rId1201" Type="http://schemas.openxmlformats.org/officeDocument/2006/relationships/hyperlink" Target="https://en.wiktionary.org/wiki/%E3%81%8A%E3%81%93%E3%82%8B" TargetMode="External"/><Relationship Id="rId1685" Type="http://schemas.openxmlformats.org/officeDocument/2006/relationships/hyperlink" Target="https://en.wiktionary.org/wiki/Dawson" TargetMode="External"/><Relationship Id="rId1235" Type="http://schemas.openxmlformats.org/officeDocument/2006/relationships/hyperlink" Target="https://en.wiktionary.org/wiki/girls" TargetMode="External"/><Relationship Id="rId1236" Type="http://schemas.openxmlformats.org/officeDocument/2006/relationships/hyperlink" Target="https://en.wiktionary.org/wiki/%E3%81%8D%E3%82%8B" TargetMode="External"/><Relationship Id="rId1237" Type="http://schemas.openxmlformats.org/officeDocument/2006/relationships/hyperlink" Target="https://en.wiktionary.org/wiki/send" TargetMode="External"/><Relationship Id="rId1238" Type="http://schemas.openxmlformats.org/officeDocument/2006/relationships/hyperlink" Target="https://en.wiktionary.org/wiki/%E3%81%AF%E3%81%8F" TargetMode="External"/><Relationship Id="rId1239" Type="http://schemas.openxmlformats.org/officeDocument/2006/relationships/hyperlink" Target="https://en.wiktionary.org/wiki/needed" TargetMode="External"/><Relationship Id="rId409" Type="http://schemas.openxmlformats.org/officeDocument/2006/relationships/hyperlink" Target="https://en.wiktionary.org/wiki/through" TargetMode="External"/><Relationship Id="rId404" Type="http://schemas.openxmlformats.org/officeDocument/2006/relationships/hyperlink" Target="https://en.wiktionary.org/wiki/trying" TargetMode="External"/><Relationship Id="rId888" Type="http://schemas.openxmlformats.org/officeDocument/2006/relationships/hyperlink" Target="https://en.wiktionary.org/wiki/needs" TargetMode="External"/><Relationship Id="rId403" Type="http://schemas.openxmlformats.org/officeDocument/2006/relationships/hyperlink" Target="https://en.wiktionary.org/wiki/%E3%81%9F%E3%81%93%E3%82%84%E3%81%8D" TargetMode="External"/><Relationship Id="rId887" Type="http://schemas.openxmlformats.org/officeDocument/2006/relationships/hyperlink" Target="https://en.wiktionary.org/wiki/%E3%81%BE%E3%82%93" TargetMode="External"/><Relationship Id="rId402" Type="http://schemas.openxmlformats.org/officeDocument/2006/relationships/hyperlink" Target="https://en.wiktionary.org/wiki/won%27t" TargetMode="External"/><Relationship Id="rId886" Type="http://schemas.openxmlformats.org/officeDocument/2006/relationships/hyperlink" Target="https://en.wiktionary.org/wiki/walk" TargetMode="External"/><Relationship Id="rId401" Type="http://schemas.openxmlformats.org/officeDocument/2006/relationships/hyperlink" Target="https://en.wiktionary.org/wiki/%E3%82%A2%E3%82%A4%E3%82%B9%E3%82%AF%E3%83%AA%E3%83%BC%E3%83%A0" TargetMode="External"/><Relationship Id="rId885" Type="http://schemas.openxmlformats.org/officeDocument/2006/relationships/hyperlink" Target="https://en.wiktionary.org/wiki/%E3%81%9B%E3%82%93" TargetMode="External"/><Relationship Id="rId408" Type="http://schemas.openxmlformats.org/officeDocument/2006/relationships/hyperlink" Target="https://en.wiktionary.org/wiki/%E3%81%A1%E3%82%83" TargetMode="External"/><Relationship Id="rId407" Type="http://schemas.openxmlformats.org/officeDocument/2006/relationships/hyperlink" Target="https://en.wiktionary.org/wiki/wrong" TargetMode="External"/><Relationship Id="rId406" Type="http://schemas.openxmlformats.org/officeDocument/2006/relationships/hyperlink" Target="https://en.wiktionary.org/wiki/%E3%81%AE%E3%81%BF%E3%82%82%E3%81%AE" TargetMode="External"/><Relationship Id="rId405" Type="http://schemas.openxmlformats.org/officeDocument/2006/relationships/hyperlink" Target="https://en.wiktionary.org/wiki/kind" TargetMode="External"/><Relationship Id="rId889" Type="http://schemas.openxmlformats.org/officeDocument/2006/relationships/hyperlink" Target="https://en.wiktionary.org/wiki/%E3%81%8A%E3%81%8F" TargetMode="External"/><Relationship Id="rId880" Type="http://schemas.openxmlformats.org/officeDocument/2006/relationships/hyperlink" Target="https://en.wiktionary.org/wiki/doctor" TargetMode="External"/><Relationship Id="rId1230" Type="http://schemas.openxmlformats.org/officeDocument/2006/relationships/hyperlink" Target="https://en.wiktionary.org/wiki/%E3%81%8A%E3%82%8B" TargetMode="External"/><Relationship Id="rId400" Type="http://schemas.openxmlformats.org/officeDocument/2006/relationships/hyperlink" Target="https://en.wiktionary.org/wiki/thanks" TargetMode="External"/><Relationship Id="rId884" Type="http://schemas.openxmlformats.org/officeDocument/2006/relationships/hyperlink" Target="https://en.wiktionary.org/wiki/far" TargetMode="External"/><Relationship Id="rId1231" Type="http://schemas.openxmlformats.org/officeDocument/2006/relationships/hyperlink" Target="https://en.wiktionary.org/wiki/unless" TargetMode="External"/><Relationship Id="rId883" Type="http://schemas.openxmlformats.org/officeDocument/2006/relationships/hyperlink" Target="https://en.wiktionary.org/wiki/%E3%81%B2%E3%82%83%E3%81%8F" TargetMode="External"/><Relationship Id="rId1232" Type="http://schemas.openxmlformats.org/officeDocument/2006/relationships/hyperlink" Target="https://en.wiktionary.org/wiki/%E3%81%8B%E3%81%86" TargetMode="External"/><Relationship Id="rId882" Type="http://schemas.openxmlformats.org/officeDocument/2006/relationships/hyperlink" Target="https://en.wiktionary.org/wiki/tried" TargetMode="External"/><Relationship Id="rId1233" Type="http://schemas.openxmlformats.org/officeDocument/2006/relationships/hyperlink" Target="https://en.wiktionary.org/wiki/sex" TargetMode="External"/><Relationship Id="rId881" Type="http://schemas.openxmlformats.org/officeDocument/2006/relationships/hyperlink" Target="https://en.wiktionary.org/wiki/%E3%81%98%E3%82%85%E3%81%86" TargetMode="External"/><Relationship Id="rId1234" Type="http://schemas.openxmlformats.org/officeDocument/2006/relationships/hyperlink" Target="https://en.wiktionary.org/wiki/%E3%81%8D%E3%82%8B" TargetMode="External"/><Relationship Id="rId1224" Type="http://schemas.openxmlformats.org/officeDocument/2006/relationships/hyperlink" Target="https://en.wiktionary.org/wiki/%E3%81%82%E3%81%A4%E3%81%BE%E3%82%8B" TargetMode="External"/><Relationship Id="rId1225" Type="http://schemas.openxmlformats.org/officeDocument/2006/relationships/hyperlink" Target="https://en.wiktionary.org/wiki/D" TargetMode="External"/><Relationship Id="rId1226" Type="http://schemas.openxmlformats.org/officeDocument/2006/relationships/hyperlink" Target="https://en.wiktionary.org/wiki/%E3%81%86%E3%82%8B" TargetMode="External"/><Relationship Id="rId1227" Type="http://schemas.openxmlformats.org/officeDocument/2006/relationships/hyperlink" Target="https://en.wiktionary.org/wiki/power" TargetMode="External"/><Relationship Id="rId1228" Type="http://schemas.openxmlformats.org/officeDocument/2006/relationships/hyperlink" Target="https://en.wiktionary.org/wiki/%E3%81%88%E3%82%8B" TargetMode="External"/><Relationship Id="rId1229" Type="http://schemas.openxmlformats.org/officeDocument/2006/relationships/hyperlink" Target="https://en.wiktionary.org/wiki/president" TargetMode="External"/><Relationship Id="rId877" Type="http://schemas.openxmlformats.org/officeDocument/2006/relationships/hyperlink" Target="https://en.wiktionary.org/wiki/%E3%81%AF%E3%81%A1" TargetMode="External"/><Relationship Id="rId876" Type="http://schemas.openxmlformats.org/officeDocument/2006/relationships/hyperlink" Target="https://en.wiktionary.org/wiki/easy" TargetMode="External"/><Relationship Id="rId875" Type="http://schemas.openxmlformats.org/officeDocument/2006/relationships/hyperlink" Target="https://en.wiktionary.org/wiki/%E3%81%AA%E3%81%AA" TargetMode="External"/><Relationship Id="rId874" Type="http://schemas.openxmlformats.org/officeDocument/2006/relationships/hyperlink" Target="https://en.wiktionary.org/wiki/hand" TargetMode="External"/><Relationship Id="rId879" Type="http://schemas.openxmlformats.org/officeDocument/2006/relationships/hyperlink" Target="https://en.wiktionary.org/wiki/%E3%81%8D%E3%82%85%E3%81%86" TargetMode="External"/><Relationship Id="rId878" Type="http://schemas.openxmlformats.org/officeDocument/2006/relationships/hyperlink" Target="https://en.wiktionary.org/wiki/question" TargetMode="External"/><Relationship Id="rId873" Type="http://schemas.openxmlformats.org/officeDocument/2006/relationships/hyperlink" Target="https://en.wiktionary.org/wiki/%E3%82%8D%E3%81%8F" TargetMode="External"/><Relationship Id="rId1220" Type="http://schemas.openxmlformats.org/officeDocument/2006/relationships/hyperlink" Target="https://en.wiktionary.org/wiki/%E3%81%82%E3%81%91%E3%82%8B" TargetMode="External"/><Relationship Id="rId872" Type="http://schemas.openxmlformats.org/officeDocument/2006/relationships/hyperlink" Target="https://en.wiktionary.org/wiki/close" TargetMode="External"/><Relationship Id="rId1221" Type="http://schemas.openxmlformats.org/officeDocument/2006/relationships/hyperlink" Target="https://en.wiktionary.org/wiki/marriage" TargetMode="External"/><Relationship Id="rId871" Type="http://schemas.openxmlformats.org/officeDocument/2006/relationships/hyperlink" Target="https://en.wiktionary.org/wiki/%E3%81%94" TargetMode="External"/><Relationship Id="rId1222" Type="http://schemas.openxmlformats.org/officeDocument/2006/relationships/hyperlink" Target="https://en.wiktionary.org/wiki/%E3%81%82%E3%81%9D%E3%81%B6" TargetMode="External"/><Relationship Id="rId870" Type="http://schemas.openxmlformats.org/officeDocument/2006/relationships/hyperlink" Target="https://en.wiktionary.org/wiki/set" TargetMode="External"/><Relationship Id="rId1223" Type="http://schemas.openxmlformats.org/officeDocument/2006/relationships/hyperlink" Target="https://en.wiktionary.org/wiki/realize" TargetMode="External"/><Relationship Id="rId1653" Type="http://schemas.openxmlformats.org/officeDocument/2006/relationships/hyperlink" Target="https://en.wiktionary.org/wiki/surprised" TargetMode="External"/><Relationship Id="rId1654" Type="http://schemas.openxmlformats.org/officeDocument/2006/relationships/hyperlink" Target="https://en.wiktionary.org/wiki/bar" TargetMode="External"/><Relationship Id="rId1655" Type="http://schemas.openxmlformats.org/officeDocument/2006/relationships/hyperlink" Target="https://en.wiktionary.org/wiki/Beth" TargetMode="External"/><Relationship Id="rId1656" Type="http://schemas.openxmlformats.org/officeDocument/2006/relationships/hyperlink" Target="https://en.wiktionary.org/wiki/pass" TargetMode="External"/><Relationship Id="rId1657" Type="http://schemas.openxmlformats.org/officeDocument/2006/relationships/hyperlink" Target="https://en.wiktionary.org/wiki/keeping" TargetMode="External"/><Relationship Id="rId1658" Type="http://schemas.openxmlformats.org/officeDocument/2006/relationships/hyperlink" Target="https://en.wiktionary.org/wiki/gift" TargetMode="External"/><Relationship Id="rId1659" Type="http://schemas.openxmlformats.org/officeDocument/2006/relationships/hyperlink" Target="https://en.wiktionary.org/wiki/hadn%27t" TargetMode="External"/><Relationship Id="rId829" Type="http://schemas.openxmlformats.org/officeDocument/2006/relationships/hyperlink" Target="https://en.wiktionary.org/wiki/%E3%81%AF%E3%81%84%E3%81%84%E3%82%8D" TargetMode="External"/><Relationship Id="rId828" Type="http://schemas.openxmlformats.org/officeDocument/2006/relationships/hyperlink" Target="https://en.wiktionary.org/wiki/word" TargetMode="External"/><Relationship Id="rId827" Type="http://schemas.openxmlformats.org/officeDocument/2006/relationships/hyperlink" Target="https://en.wiktionary.org/wiki/%E3%81%A1%E3%82%83%E3%81%84%E3%82%8D" TargetMode="External"/><Relationship Id="rId822" Type="http://schemas.openxmlformats.org/officeDocument/2006/relationships/hyperlink" Target="https://en.wiktionary.org/wiki/rest" TargetMode="External"/><Relationship Id="rId821" Type="http://schemas.openxmlformats.org/officeDocument/2006/relationships/hyperlink" Target="https://en.wiktionary.org/wiki/%E3%81%97%E3%82%8D" TargetMode="External"/><Relationship Id="rId820" Type="http://schemas.openxmlformats.org/officeDocument/2006/relationships/hyperlink" Target="https://en.wiktionary.org/wiki/important" TargetMode="External"/><Relationship Id="rId826" Type="http://schemas.openxmlformats.org/officeDocument/2006/relationships/hyperlink" Target="https://en.wiktionary.org/wiki/kid" TargetMode="External"/><Relationship Id="rId825" Type="http://schemas.openxmlformats.org/officeDocument/2006/relationships/hyperlink" Target="https://en.wiktionary.org/wiki/%E3%83%94%E3%83%B3%E3%82%AF" TargetMode="External"/><Relationship Id="rId824" Type="http://schemas.openxmlformats.org/officeDocument/2006/relationships/hyperlink" Target="https://en.wiktionary.org/wiki/fun" TargetMode="External"/><Relationship Id="rId823" Type="http://schemas.openxmlformats.org/officeDocument/2006/relationships/hyperlink" Target="https://en.wiktionary.org/wiki/%E3%81%8F%E3%82%8D" TargetMode="External"/><Relationship Id="rId1650" Type="http://schemas.openxmlformats.org/officeDocument/2006/relationships/hyperlink" Target="https://en.wiktionary.org/wiki/holding" TargetMode="External"/><Relationship Id="rId1651" Type="http://schemas.openxmlformats.org/officeDocument/2006/relationships/hyperlink" Target="https://en.wiktionary.org/wiki/calls" TargetMode="External"/><Relationship Id="rId1652" Type="http://schemas.openxmlformats.org/officeDocument/2006/relationships/hyperlink" Target="https://en.wiktionary.org/wiki/near" TargetMode="External"/><Relationship Id="rId1642" Type="http://schemas.openxmlformats.org/officeDocument/2006/relationships/hyperlink" Target="https://en.wiktionary.org/wiki/neither" TargetMode="External"/><Relationship Id="rId1643" Type="http://schemas.openxmlformats.org/officeDocument/2006/relationships/hyperlink" Target="https://en.wiktionary.org/wiki/mmm" TargetMode="External"/><Relationship Id="rId1644" Type="http://schemas.openxmlformats.org/officeDocument/2006/relationships/hyperlink" Target="https://en.wiktionary.org/wiki/fix" TargetMode="External"/><Relationship Id="rId1645" Type="http://schemas.openxmlformats.org/officeDocument/2006/relationships/hyperlink" Target="https://en.wiktionary.org/wiki/Victor" TargetMode="External"/><Relationship Id="rId1646" Type="http://schemas.openxmlformats.org/officeDocument/2006/relationships/hyperlink" Target="https://en.wiktionary.org/wiki/respect" TargetMode="External"/><Relationship Id="rId1647" Type="http://schemas.openxmlformats.org/officeDocument/2006/relationships/hyperlink" Target="https://en.wiktionary.org/wiki/spent" TargetMode="External"/><Relationship Id="rId1648" Type="http://schemas.openxmlformats.org/officeDocument/2006/relationships/hyperlink" Target="https://en.wiktionary.org/wiki/prison" TargetMode="External"/><Relationship Id="rId1649" Type="http://schemas.openxmlformats.org/officeDocument/2006/relationships/hyperlink" Target="https://en.wiktionary.org/wiki/attention" TargetMode="External"/><Relationship Id="rId819" Type="http://schemas.openxmlformats.org/officeDocument/2006/relationships/hyperlink" Target="https://en.wiktionary.org/wiki/%E3%82%80%E3%82%89%E3%81%95%E3%81%8D" TargetMode="External"/><Relationship Id="rId818" Type="http://schemas.openxmlformats.org/officeDocument/2006/relationships/hyperlink" Target="https://en.wiktionary.org/wiki/between" TargetMode="External"/><Relationship Id="rId817" Type="http://schemas.openxmlformats.org/officeDocument/2006/relationships/hyperlink" Target="https://en.wiktionary.org/wiki/%E3%81%82%E3%81%8A" TargetMode="External"/><Relationship Id="rId816" Type="http://schemas.openxmlformats.org/officeDocument/2006/relationships/hyperlink" Target="https://en.wiktionary.org/wiki/afraid" TargetMode="External"/><Relationship Id="rId811" Type="http://schemas.openxmlformats.org/officeDocument/2006/relationships/hyperlink" Target="https://en.wiktionary.org/wiki/%E3%81%82%E3%81%8B" TargetMode="External"/><Relationship Id="rId810" Type="http://schemas.openxmlformats.org/officeDocument/2006/relationships/hyperlink" Target="https://en.wiktionary.org/wiki/party" TargetMode="External"/><Relationship Id="rId815" Type="http://schemas.openxmlformats.org/officeDocument/2006/relationships/hyperlink" Target="https://en.wiktionary.org/wiki/%E3%81%BF%E3%81%A9%E3%82%8A" TargetMode="External"/><Relationship Id="rId814" Type="http://schemas.openxmlformats.org/officeDocument/2006/relationships/hyperlink" Target="https://en.wiktionary.org/wiki/open" TargetMode="External"/><Relationship Id="rId813" Type="http://schemas.openxmlformats.org/officeDocument/2006/relationships/hyperlink" Target="https://en.wiktionary.org/wiki/%E3%81%8D%E3%81%84%E3%82%8D" TargetMode="External"/><Relationship Id="rId812" Type="http://schemas.openxmlformats.org/officeDocument/2006/relationships/hyperlink" Target="https://en.wiktionary.org/wiki/sit" TargetMode="External"/><Relationship Id="rId1640" Type="http://schemas.openxmlformats.org/officeDocument/2006/relationships/hyperlink" Target="https://en.wiktionary.org/wiki/finished" TargetMode="External"/><Relationship Id="rId1641" Type="http://schemas.openxmlformats.org/officeDocument/2006/relationships/hyperlink" Target="https://en.wiktionary.org/wiki/fell" TargetMode="External"/><Relationship Id="rId1675" Type="http://schemas.openxmlformats.org/officeDocument/2006/relationships/hyperlink" Target="https://en.wiktionary.org/wiki/Jax" TargetMode="External"/><Relationship Id="rId1676" Type="http://schemas.openxmlformats.org/officeDocument/2006/relationships/hyperlink" Target="https://en.wiktionary.org/wiki/girlfriend" TargetMode="External"/><Relationship Id="rId1677" Type="http://schemas.openxmlformats.org/officeDocument/2006/relationships/hyperlink" Target="https://en.wiktionary.org/wiki/floor" TargetMode="External"/><Relationship Id="rId1678" Type="http://schemas.openxmlformats.org/officeDocument/2006/relationships/hyperlink" Target="https://en.wiktionary.org/wiki/whether" TargetMode="External"/><Relationship Id="rId1679" Type="http://schemas.openxmlformats.org/officeDocument/2006/relationships/hyperlink" Target="https://en.wiktionary.org/wiki/everything" TargetMode="External"/><Relationship Id="rId849" Type="http://schemas.openxmlformats.org/officeDocument/2006/relationships/hyperlink" Target="https://en.wiktionary.org/wiki/either" TargetMode="External"/><Relationship Id="rId844" Type="http://schemas.openxmlformats.org/officeDocument/2006/relationships/hyperlink" Target="https://en.wiktionary.org/wiki/%E3%81%A1%E3%82%8A" TargetMode="External"/><Relationship Id="rId843" Type="http://schemas.openxmlformats.org/officeDocument/2006/relationships/hyperlink" Target="https://en.wiktionary.org/wiki/bit" TargetMode="External"/><Relationship Id="rId842" Type="http://schemas.openxmlformats.org/officeDocument/2006/relationships/hyperlink" Target="https://en.wiktionary.org/wiki/%E3%82%8C%E3%81%8D%E3%81%97" TargetMode="External"/><Relationship Id="rId841" Type="http://schemas.openxmlformats.org/officeDocument/2006/relationships/hyperlink" Target="https://en.wiktionary.org/wiki/everybody" TargetMode="External"/><Relationship Id="rId848" Type="http://schemas.openxmlformats.org/officeDocument/2006/relationships/hyperlink" Target="https://en.wiktionary.org/wiki/%E3%82%B9%E3%83%9D%E3%83%BC%E3%83%84" TargetMode="External"/><Relationship Id="rId847" Type="http://schemas.openxmlformats.org/officeDocument/2006/relationships/hyperlink" Target="https://en.wiktionary.org/wiki/whoa" TargetMode="External"/><Relationship Id="rId846" Type="http://schemas.openxmlformats.org/officeDocument/2006/relationships/hyperlink" Target="https://en.wiktionary.org/wiki/%E3%81%9F%E3%81%84%E3%81%84%E3%81%8F" TargetMode="External"/><Relationship Id="rId845" Type="http://schemas.openxmlformats.org/officeDocument/2006/relationships/hyperlink" Target="https://en.wiktionary.org/wiki/couple" TargetMode="External"/><Relationship Id="rId1670" Type="http://schemas.openxmlformats.org/officeDocument/2006/relationships/hyperlink" Target="https://en.wiktionary.org/wiki/aunt" TargetMode="External"/><Relationship Id="rId840" Type="http://schemas.openxmlformats.org/officeDocument/2006/relationships/hyperlink" Target="https://en.wiktionary.org/wiki/%E3%81%95%E3%82%93%E3%81%99%E3%81%86" TargetMode="External"/><Relationship Id="rId1671" Type="http://schemas.openxmlformats.org/officeDocument/2006/relationships/hyperlink" Target="https://en.wiktionary.org/wiki/lawyer" TargetMode="External"/><Relationship Id="rId1672" Type="http://schemas.openxmlformats.org/officeDocument/2006/relationships/hyperlink" Target="https://en.wiktionary.org/wiki/apart" TargetMode="External"/><Relationship Id="rId1673" Type="http://schemas.openxmlformats.org/officeDocument/2006/relationships/hyperlink" Target="https://en.wiktionary.org/wiki/certain" TargetMode="External"/><Relationship Id="rId1674" Type="http://schemas.openxmlformats.org/officeDocument/2006/relationships/hyperlink" Target="https://en.wiktionary.org/wiki/plans" TargetMode="External"/><Relationship Id="rId1664" Type="http://schemas.openxmlformats.org/officeDocument/2006/relationships/hyperlink" Target="https://en.wiktionary.org/wiki/using" TargetMode="External"/><Relationship Id="rId1665" Type="http://schemas.openxmlformats.org/officeDocument/2006/relationships/hyperlink" Target="https://en.wiktionary.org/wiki/Nora" TargetMode="External"/><Relationship Id="rId1666" Type="http://schemas.openxmlformats.org/officeDocument/2006/relationships/hyperlink" Target="https://en.wiktionary.org/wiki/ice" TargetMode="External"/><Relationship Id="rId1667" Type="http://schemas.openxmlformats.org/officeDocument/2006/relationships/hyperlink" Target="https://en.wiktionary.org/wiki/helping" TargetMode="External"/><Relationship Id="rId1668" Type="http://schemas.openxmlformats.org/officeDocument/2006/relationships/hyperlink" Target="https://en.wiktionary.org/wiki/bitch" TargetMode="External"/><Relationship Id="rId1669" Type="http://schemas.openxmlformats.org/officeDocument/2006/relationships/hyperlink" Target="https://en.wiktionary.org/wiki/normal" TargetMode="External"/><Relationship Id="rId839" Type="http://schemas.openxmlformats.org/officeDocument/2006/relationships/hyperlink" Target="https://en.wiktionary.org/wiki/minutes" TargetMode="External"/><Relationship Id="rId838" Type="http://schemas.openxmlformats.org/officeDocument/2006/relationships/hyperlink" Target="https://en.wiktionary.org/wiki/%E3%82%8A%E3%81%8B" TargetMode="External"/><Relationship Id="rId833" Type="http://schemas.openxmlformats.org/officeDocument/2006/relationships/hyperlink" Target="https://en.wiktionary.org/wiki/everyone" TargetMode="External"/><Relationship Id="rId832" Type="http://schemas.openxmlformats.org/officeDocument/2006/relationships/hyperlink" Target="https://en.wiktionary.org/wiki/glad" TargetMode="External"/><Relationship Id="rId831" Type="http://schemas.openxmlformats.org/officeDocument/2006/relationships/hyperlink" Target="https://en.wiktionary.org/wiki/%E3%82%AA%E3%83%AC%E3%83%B3%E3%82%B8" TargetMode="External"/><Relationship Id="rId830" Type="http://schemas.openxmlformats.org/officeDocument/2006/relationships/hyperlink" Target="https://en.wiktionary.org/wiki/watch" TargetMode="External"/><Relationship Id="rId837" Type="http://schemas.openxmlformats.org/officeDocument/2006/relationships/hyperlink" Target="https://en.wiktionary.org/wiki/sister" TargetMode="External"/><Relationship Id="rId836" Type="http://schemas.openxmlformats.org/officeDocument/2006/relationships/hyperlink" Target="https://en.wiktionary.org/wiki/%E3%81%8A%E3%82%93%E3%81%8C%E3%81%8F" TargetMode="External"/><Relationship Id="rId835" Type="http://schemas.openxmlformats.org/officeDocument/2006/relationships/hyperlink" Target="https://en.wiktionary.org/wiki/days" TargetMode="External"/><Relationship Id="rId834" Type="http://schemas.openxmlformats.org/officeDocument/2006/relationships/hyperlink" Target="https://en.wiktionary.org/wiki/%E3%81%88" TargetMode="External"/><Relationship Id="rId1660" Type="http://schemas.openxmlformats.org/officeDocument/2006/relationships/hyperlink" Target="https://en.wiktionary.org/wiki/putting" TargetMode="External"/><Relationship Id="rId1661" Type="http://schemas.openxmlformats.org/officeDocument/2006/relationships/hyperlink" Target="https://en.wiktionary.org/wiki/dark" TargetMode="External"/><Relationship Id="rId1662" Type="http://schemas.openxmlformats.org/officeDocument/2006/relationships/hyperlink" Target="https://en.wiktionary.org/wiki/self" TargetMode="External"/><Relationship Id="rId1663" Type="http://schemas.openxmlformats.org/officeDocument/2006/relationships/hyperlink" Target="https://en.wiktionary.org/wiki/owe" TargetMode="External"/><Relationship Id="rId469" Type="http://schemas.openxmlformats.org/officeDocument/2006/relationships/hyperlink" Target="https://en.wiktionary.org/wiki/every" TargetMode="External"/><Relationship Id="rId468" Type="http://schemas.openxmlformats.org/officeDocument/2006/relationships/hyperlink" Target="https://en.wiktionary.org/wiki/mind" TargetMode="External"/><Relationship Id="rId467" Type="http://schemas.openxmlformats.org/officeDocument/2006/relationships/hyperlink" Target="https://en.wiktionary.org/wiki/%E3%81%97%E3%82%85%E3%81%86" TargetMode="External"/><Relationship Id="rId1290" Type="http://schemas.openxmlformats.org/officeDocument/2006/relationships/hyperlink" Target="https://en.wiktionary.org/wiki/future" TargetMode="External"/><Relationship Id="rId1291" Type="http://schemas.openxmlformats.org/officeDocument/2006/relationships/hyperlink" Target="https://en.wiktionary.org/wiki/%E3%81%82%E3%81%AE" TargetMode="External"/><Relationship Id="rId1292" Type="http://schemas.openxmlformats.org/officeDocument/2006/relationships/hyperlink" Target="https://en.wiktionary.org/wiki/weird" TargetMode="External"/><Relationship Id="rId462" Type="http://schemas.openxmlformats.org/officeDocument/2006/relationships/hyperlink" Target="https://en.wiktionary.org/wiki/their" TargetMode="External"/><Relationship Id="rId1293" Type="http://schemas.openxmlformats.org/officeDocument/2006/relationships/hyperlink" Target="https://en.wiktionary.org/wiki/%E3%81%A9%E3%81%AE" TargetMode="External"/><Relationship Id="rId461" Type="http://schemas.openxmlformats.org/officeDocument/2006/relationships/hyperlink" Target="https://en.wiktionary.org/wiki/%E3%81%B0%E3%82%93" TargetMode="External"/><Relationship Id="rId1294" Type="http://schemas.openxmlformats.org/officeDocument/2006/relationships/hyperlink" Target="https://en.wiktionary.org/wiki/luck" TargetMode="External"/><Relationship Id="rId460" Type="http://schemas.openxmlformats.org/officeDocument/2006/relationships/hyperlink" Target="https://en.wiktionary.org/wiki/wasn%27t" TargetMode="External"/><Relationship Id="rId1295" Type="http://schemas.openxmlformats.org/officeDocument/2006/relationships/hyperlink" Target="https://en.wiktionary.org/wiki/she%27ll" TargetMode="External"/><Relationship Id="rId1296" Type="http://schemas.openxmlformats.org/officeDocument/2006/relationships/hyperlink" Target="https://en.wiktionary.org/wiki/%E3%81%AF%E3%81%84" TargetMode="External"/><Relationship Id="rId466" Type="http://schemas.openxmlformats.org/officeDocument/2006/relationships/hyperlink" Target="https://en.wiktionary.org/wiki/might" TargetMode="External"/><Relationship Id="rId1297" Type="http://schemas.openxmlformats.org/officeDocument/2006/relationships/hyperlink" Target="https://en.wiktionary.org/wiki/Max" TargetMode="External"/><Relationship Id="rId465" Type="http://schemas.openxmlformats.org/officeDocument/2006/relationships/hyperlink" Target="https://en.wiktionary.org/wiki/%E3%82%88%E3%81%86%E3%81%B3" TargetMode="External"/><Relationship Id="rId1298" Type="http://schemas.openxmlformats.org/officeDocument/2006/relationships/hyperlink" Target="https://en.wiktionary.org/wiki/%E3%81%84%E3%81%84%E3%81%88" TargetMode="External"/><Relationship Id="rId464" Type="http://schemas.openxmlformats.org/officeDocument/2006/relationships/hyperlink" Target="https://en.wiktionary.org/wiki/course" TargetMode="External"/><Relationship Id="rId1299" Type="http://schemas.openxmlformats.org/officeDocument/2006/relationships/hyperlink" Target="https://en.wiktionary.org/wiki/Luis" TargetMode="External"/><Relationship Id="rId463" Type="http://schemas.openxmlformats.org/officeDocument/2006/relationships/hyperlink" Target="https://en.wiktionary.org/wiki/%E3%82%88%E3%82%8B" TargetMode="External"/><Relationship Id="rId459" Type="http://schemas.openxmlformats.org/officeDocument/2006/relationships/hyperlink" Target="https://en.wiktionary.org/wiki/%E3%82%86%E3%81%86%E3%81%8C%E3%81%9F" TargetMode="External"/><Relationship Id="rId458" Type="http://schemas.openxmlformats.org/officeDocument/2006/relationships/hyperlink" Target="https://en.wiktionary.org/wiki/done" TargetMode="External"/><Relationship Id="rId457" Type="http://schemas.openxmlformats.org/officeDocument/2006/relationships/hyperlink" Target="https://en.wiktionary.org/wiki/%E3%81%B2%E3%82%8B" TargetMode="External"/><Relationship Id="rId456" Type="http://schemas.openxmlformats.org/officeDocument/2006/relationships/hyperlink" Target="https://en.wiktionary.org/wiki/stay" TargetMode="External"/><Relationship Id="rId1280" Type="http://schemas.openxmlformats.org/officeDocument/2006/relationships/hyperlink" Target="https://en.wiktionary.org/wiki/%E3%81%82%E3%81%82" TargetMode="External"/><Relationship Id="rId1281" Type="http://schemas.openxmlformats.org/officeDocument/2006/relationships/hyperlink" Target="https://en.wiktionary.org/wiki/hair" TargetMode="External"/><Relationship Id="rId451" Type="http://schemas.openxmlformats.org/officeDocument/2006/relationships/hyperlink" Target="https://en.wiktionary.org/wiki/nice" TargetMode="External"/><Relationship Id="rId1282" Type="http://schemas.openxmlformats.org/officeDocument/2006/relationships/hyperlink" Target="https://en.wiktionary.org/wiki/%E3%81%A9%E3%81%86" TargetMode="External"/><Relationship Id="rId450" Type="http://schemas.openxmlformats.org/officeDocument/2006/relationships/hyperlink" Target="https://en.wiktionary.org/wiki/%E3%81%8D%E3%82%87%E3%81%86" TargetMode="External"/><Relationship Id="rId1283" Type="http://schemas.openxmlformats.org/officeDocument/2006/relationships/hyperlink" Target="https://en.wiktionary.org/wiki/lying" TargetMode="External"/><Relationship Id="rId1284" Type="http://schemas.openxmlformats.org/officeDocument/2006/relationships/hyperlink" Target="https://en.wiktionary.org/wiki/%E3%81%97%E3%81%B0%E3%81%97%E3%81%B0" TargetMode="External"/><Relationship Id="rId1285" Type="http://schemas.openxmlformats.org/officeDocument/2006/relationships/hyperlink" Target="https://en.wiktionary.org/wiki/choice" TargetMode="External"/><Relationship Id="rId455" Type="http://schemas.openxmlformats.org/officeDocument/2006/relationships/hyperlink" Target="https://en.wiktionary.org/wiki/else" TargetMode="External"/><Relationship Id="rId1286" Type="http://schemas.openxmlformats.org/officeDocument/2006/relationships/hyperlink" Target="https://en.wiktionary.org/wiki/anywhere" TargetMode="External"/><Relationship Id="rId454" Type="http://schemas.openxmlformats.org/officeDocument/2006/relationships/hyperlink" Target="https://en.wiktionary.org/wiki/%E3%81%82%E3%81%95" TargetMode="External"/><Relationship Id="rId1287" Type="http://schemas.openxmlformats.org/officeDocument/2006/relationships/hyperlink" Target="https://en.wiktionary.org/wiki/%E3%81%93%E3%81%AE" TargetMode="External"/><Relationship Id="rId453" Type="http://schemas.openxmlformats.org/officeDocument/2006/relationships/hyperlink" Target="https://en.wiktionary.org/wiki/father" TargetMode="External"/><Relationship Id="rId1288" Type="http://schemas.openxmlformats.org/officeDocument/2006/relationships/hyperlink" Target="https://en.wiktionary.org/wiki/secret" TargetMode="External"/><Relationship Id="rId452" Type="http://schemas.openxmlformats.org/officeDocument/2006/relationships/hyperlink" Target="https://en.wiktionary.org/wiki/%E3%81%82%E3%81%97%E3%81%9F" TargetMode="External"/><Relationship Id="rId1289" Type="http://schemas.openxmlformats.org/officeDocument/2006/relationships/hyperlink" Target="https://en.wiktionary.org/wiki/%E3%81%9D%E3%81%AE" TargetMode="External"/><Relationship Id="rId491" Type="http://schemas.openxmlformats.org/officeDocument/2006/relationships/hyperlink" Target="https://en.wiktionary.org/wiki/Jack" TargetMode="External"/><Relationship Id="rId490" Type="http://schemas.openxmlformats.org/officeDocument/2006/relationships/hyperlink" Target="https://en.wiktionary.org/wiki/%E3%81%A4%E3%81%8D" TargetMode="External"/><Relationship Id="rId489" Type="http://schemas.openxmlformats.org/officeDocument/2006/relationships/hyperlink" Target="https://en.wiktionary.org/wiki/house" TargetMode="External"/><Relationship Id="rId484" Type="http://schemas.openxmlformats.org/officeDocument/2006/relationships/hyperlink" Target="https://en.wiktionary.org/wiki/family" TargetMode="External"/><Relationship Id="rId483" Type="http://schemas.openxmlformats.org/officeDocument/2006/relationships/hyperlink" Target="https://en.wiktionary.org/wiki/%E3%81%8D%E3%82%93%E3%82%88%E3%81%86%E3%81%B3" TargetMode="External"/><Relationship Id="rId482" Type="http://schemas.openxmlformats.org/officeDocument/2006/relationships/hyperlink" Target="https://en.wiktionary.org/wiki/own" TargetMode="External"/><Relationship Id="rId481" Type="http://schemas.openxmlformats.org/officeDocument/2006/relationships/hyperlink" Target="https://en.wiktionary.org/wiki/%E3%82%82%E3%81%8F%E3%82%88%E3%81%86%E3%81%B3" TargetMode="External"/><Relationship Id="rId488" Type="http://schemas.openxmlformats.org/officeDocument/2006/relationships/hyperlink" Target="https://en.wiktionary.org/wiki/%E3%81%9F%E3%81%84%E3%82%88%E3%81%86" TargetMode="External"/><Relationship Id="rId487" Type="http://schemas.openxmlformats.org/officeDocument/2006/relationships/hyperlink" Target="https://en.wiktionary.org/wiki/another" TargetMode="External"/><Relationship Id="rId486" Type="http://schemas.openxmlformats.org/officeDocument/2006/relationships/hyperlink" Target="https://en.wiktionary.org/wiki/whole" TargetMode="External"/><Relationship Id="rId485" Type="http://schemas.openxmlformats.org/officeDocument/2006/relationships/hyperlink" Target="https://en.wiktionary.org/wiki/%E3%81%A9%E3%82%88%E3%81%86%E3%81%B3" TargetMode="External"/><Relationship Id="rId480" Type="http://schemas.openxmlformats.org/officeDocument/2006/relationships/hyperlink" Target="https://en.wiktionary.org/wiki/you%27ll" TargetMode="External"/><Relationship Id="rId479" Type="http://schemas.openxmlformats.org/officeDocument/2006/relationships/hyperlink" Target="https://en.wiktionary.org/wiki/%E3%81%99%E3%81%84%E3%82%88%E3%81%86%E3%81%B3" TargetMode="External"/><Relationship Id="rId478" Type="http://schemas.openxmlformats.org/officeDocument/2006/relationships/hyperlink" Target="https://en.wiktionary.org/wiki/someone" TargetMode="External"/><Relationship Id="rId473" Type="http://schemas.openxmlformats.org/officeDocument/2006/relationships/hyperlink" Target="https://en.wiktionary.org/wiki/%E3%81%AB%E3%81%A1%E3%82%88%E3%81%86%E3%81%B3" TargetMode="External"/><Relationship Id="rId472" Type="http://schemas.openxmlformats.org/officeDocument/2006/relationships/hyperlink" Target="https://en.wiktionary.org/wiki/try" TargetMode="External"/><Relationship Id="rId471" Type="http://schemas.openxmlformats.org/officeDocument/2006/relationships/hyperlink" Target="https://en.wiktionary.org/wiki/enough" TargetMode="External"/><Relationship Id="rId470" Type="http://schemas.openxmlformats.org/officeDocument/2006/relationships/hyperlink" Target="https://en.wiktionary.org/wiki/%E3%81%84%E3%81%A3%E3%81%97%E3%82%85%E3%81%86%E3%81%8B%E3%82%93" TargetMode="External"/><Relationship Id="rId477" Type="http://schemas.openxmlformats.org/officeDocument/2006/relationships/hyperlink" Target="https://en.wiktionary.org/wiki/%E3%81%8B%E3%82%88%E3%81%86%E3%81%B3" TargetMode="External"/><Relationship Id="rId476" Type="http://schemas.openxmlformats.org/officeDocument/2006/relationships/hyperlink" Target="https://en.wiktionary.org/wiki/came" TargetMode="External"/><Relationship Id="rId475" Type="http://schemas.openxmlformats.org/officeDocument/2006/relationships/hyperlink" Target="https://en.wiktionary.org/wiki/%E3%81%92%E3%81%A4%E3%82%88%E3%81%86%E3%81%B3" TargetMode="External"/><Relationship Id="rId474" Type="http://schemas.openxmlformats.org/officeDocument/2006/relationships/hyperlink" Target="https://en.wiktionary.org/wiki/hell" TargetMode="External"/><Relationship Id="rId1257" Type="http://schemas.openxmlformats.org/officeDocument/2006/relationships/hyperlink" Target="https://en.wiktionary.org/wiki/ass" TargetMode="External"/><Relationship Id="rId1258" Type="http://schemas.openxmlformats.org/officeDocument/2006/relationships/hyperlink" Target="https://en.wiktionary.org/wiki/%E3%81%AF%E3%81%AA%E3%81%99" TargetMode="External"/><Relationship Id="rId1259" Type="http://schemas.openxmlformats.org/officeDocument/2006/relationships/hyperlink" Target="https://en.wiktionary.org/wiki/hundred" TargetMode="External"/><Relationship Id="rId426" Type="http://schemas.openxmlformats.org/officeDocument/2006/relationships/hyperlink" Target="https://en.wiktionary.org/wiki/mom" TargetMode="External"/><Relationship Id="rId425" Type="http://schemas.openxmlformats.org/officeDocument/2006/relationships/hyperlink" Target="https://en.wiktionary.org/wiki/%E3%81%97%E3%81%8A" TargetMode="External"/><Relationship Id="rId424" Type="http://schemas.openxmlformats.org/officeDocument/2006/relationships/hyperlink" Target="https://en.wiktionary.org/wiki/bad" TargetMode="External"/><Relationship Id="rId423" Type="http://schemas.openxmlformats.org/officeDocument/2006/relationships/hyperlink" Target="https://en.wiktionary.org/wiki/%E3%81%95%E3%81%A8%E3%81%86" TargetMode="External"/><Relationship Id="rId429" Type="http://schemas.openxmlformats.org/officeDocument/2006/relationships/hyperlink" Target="https://en.wiktionary.org/wiki/getting" TargetMode="External"/><Relationship Id="rId428" Type="http://schemas.openxmlformats.org/officeDocument/2006/relationships/hyperlink" Target="https://en.wiktionary.org/wiki/remember" TargetMode="External"/><Relationship Id="rId427" Type="http://schemas.openxmlformats.org/officeDocument/2006/relationships/hyperlink" Target="https://en.wiktionary.org/wiki/%E3%81%97%E3%82%87%E3%81%86%E3%82%86" TargetMode="External"/><Relationship Id="rId1250" Type="http://schemas.openxmlformats.org/officeDocument/2006/relationships/hyperlink" Target="https://en.wiktionary.org/wiki/%E3%81%97%E3%82%8B" TargetMode="External"/><Relationship Id="rId1251" Type="http://schemas.openxmlformats.org/officeDocument/2006/relationships/hyperlink" Target="https://en.wiktionary.org/wiki/talked" TargetMode="External"/><Relationship Id="rId1252" Type="http://schemas.openxmlformats.org/officeDocument/2006/relationships/hyperlink" Target="https://en.wiktionary.org/wiki/%E3%81%A4%E3%81%8B%E3%82%8C%E3%82%8B" TargetMode="External"/><Relationship Id="rId422" Type="http://schemas.openxmlformats.org/officeDocument/2006/relationships/hyperlink" Target="https://en.wiktionary.org/wiki/care" TargetMode="External"/><Relationship Id="rId1253" Type="http://schemas.openxmlformats.org/officeDocument/2006/relationships/hyperlink" Target="https://en.wiktionary.org/wiki/Jake" TargetMode="External"/><Relationship Id="rId421" Type="http://schemas.openxmlformats.org/officeDocument/2006/relationships/hyperlink" Target="https://en.wiktionary.org/wiki/hi" TargetMode="External"/><Relationship Id="rId1254" Type="http://schemas.openxmlformats.org/officeDocument/2006/relationships/hyperlink" Target="https://en.wiktionary.org/wiki/%E3%81%A7%E3%81%8B%E3%81%91%E3%82%8B" TargetMode="External"/><Relationship Id="rId420" Type="http://schemas.openxmlformats.org/officeDocument/2006/relationships/hyperlink" Target="https://en.wiktionary.org/wiki/%E3%83%AF%E3%82%A4%E3%83%B3" TargetMode="External"/><Relationship Id="rId1255" Type="http://schemas.openxmlformats.org/officeDocument/2006/relationships/hyperlink" Target="https://en.wiktionary.org/wiki/Al" TargetMode="External"/><Relationship Id="rId1256" Type="http://schemas.openxmlformats.org/officeDocument/2006/relationships/hyperlink" Target="https://en.wiktionary.org/wiki/%E3%81%AF%E3%81%9F%E3%82%89%E3%81%8F" TargetMode="External"/><Relationship Id="rId1246" Type="http://schemas.openxmlformats.org/officeDocument/2006/relationships/hyperlink" Target="https://en.wiktionary.org/wiki/%E3%81%97%E3%82%81%E3%82%8B" TargetMode="External"/><Relationship Id="rId1247" Type="http://schemas.openxmlformats.org/officeDocument/2006/relationships/hyperlink" Target="https://en.wiktionary.org/wiki/scared" TargetMode="External"/><Relationship Id="rId1248" Type="http://schemas.openxmlformats.org/officeDocument/2006/relationships/hyperlink" Target="https://en.wiktionary.org/wiki/%E3%81%97%E3%82%81%E3%82%8B" TargetMode="External"/><Relationship Id="rId1249" Type="http://schemas.openxmlformats.org/officeDocument/2006/relationships/hyperlink" Target="https://en.wiktionary.org/wiki/picture" TargetMode="External"/><Relationship Id="rId415" Type="http://schemas.openxmlformats.org/officeDocument/2006/relationships/hyperlink" Target="https://en.wiktionary.org/wiki/new" TargetMode="External"/><Relationship Id="rId899" Type="http://schemas.openxmlformats.org/officeDocument/2006/relationships/hyperlink" Target="https://en.wiktionary.org/wiki/%E3%81%84%E3%81%A4%E3%81%A4" TargetMode="External"/><Relationship Id="rId414" Type="http://schemas.openxmlformats.org/officeDocument/2006/relationships/hyperlink" Target="https://en.wiktionary.org/wiki/%E3%81%8E%E3%82%85%E3%81%86%E3%81%AB%E3%82%85%E3%81%86" TargetMode="External"/><Relationship Id="rId898" Type="http://schemas.openxmlformats.org/officeDocument/2006/relationships/hyperlink" Target="https://en.wiktionary.org/wiki/different" TargetMode="External"/><Relationship Id="rId413" Type="http://schemas.openxmlformats.org/officeDocument/2006/relationships/hyperlink" Target="https://en.wiktionary.org/wiki/made" TargetMode="External"/><Relationship Id="rId897" Type="http://schemas.openxmlformats.org/officeDocument/2006/relationships/hyperlink" Target="https://en.wiktionary.org/wiki/%E3%82%88%E3%81%A3%E3%81%A4" TargetMode="External"/><Relationship Id="rId412" Type="http://schemas.openxmlformats.org/officeDocument/2006/relationships/hyperlink" Target="https://en.wiktionary.org/wiki/%E3%82%B3%E3%83%BC%E3%83%92%E3%83%BC" TargetMode="External"/><Relationship Id="rId896" Type="http://schemas.openxmlformats.org/officeDocument/2006/relationships/hyperlink" Target="https://en.wiktionary.org/wiki/times" TargetMode="External"/><Relationship Id="rId419" Type="http://schemas.openxmlformats.org/officeDocument/2006/relationships/hyperlink" Target="https://en.wiktionary.org/wiki/guess" TargetMode="External"/><Relationship Id="rId418" Type="http://schemas.openxmlformats.org/officeDocument/2006/relationships/hyperlink" Target="https://en.wiktionary.org/wiki/%E3%83%93%E3%83%BC%E3%83%AB" TargetMode="External"/><Relationship Id="rId417" Type="http://schemas.openxmlformats.org/officeDocument/2006/relationships/hyperlink" Target="https://en.wiktionary.org/wiki/being" TargetMode="External"/><Relationship Id="rId416" Type="http://schemas.openxmlformats.org/officeDocument/2006/relationships/hyperlink" Target="https://en.wiktionary.org/wiki/%E3%81%BF%E3%81%9A" TargetMode="External"/><Relationship Id="rId891" Type="http://schemas.openxmlformats.org/officeDocument/2006/relationships/hyperlink" Target="https://en.wiktionary.org/wiki/%E3%81%B2%E3%81%A8%E3%81%A4" TargetMode="External"/><Relationship Id="rId890" Type="http://schemas.openxmlformats.org/officeDocument/2006/relationships/hyperlink" Target="https://en.wiktionary.org/wiki/trouble" TargetMode="External"/><Relationship Id="rId1240" Type="http://schemas.openxmlformats.org/officeDocument/2006/relationships/hyperlink" Target="https://en.wiktionary.org/wiki/%E3%81%8B%E3%81%88%E3%82%8B" TargetMode="External"/><Relationship Id="rId1241" Type="http://schemas.openxmlformats.org/officeDocument/2006/relationships/hyperlink" Target="https://en.wiktionary.org/wiki/O" TargetMode="External"/><Relationship Id="rId411" Type="http://schemas.openxmlformats.org/officeDocument/2006/relationships/hyperlink" Target="https://en.wiktionary.org/wiki/talking" TargetMode="External"/><Relationship Id="rId895" Type="http://schemas.openxmlformats.org/officeDocument/2006/relationships/hyperlink" Target="https://en.wiktionary.org/wiki/%E3%81%BF%E3%81%A3%E3%81%A4" TargetMode="External"/><Relationship Id="rId1242" Type="http://schemas.openxmlformats.org/officeDocument/2006/relationships/hyperlink" Target="https://en.wiktionary.org/wiki/%E3%81%8B%E3%81%88%E3%82%8B" TargetMode="External"/><Relationship Id="rId410" Type="http://schemas.openxmlformats.org/officeDocument/2006/relationships/hyperlink" Target="https://en.wiktionary.org/wiki/%E3%81%8A%E3%81%A1%E3%82%83" TargetMode="External"/><Relationship Id="rId894" Type="http://schemas.openxmlformats.org/officeDocument/2006/relationships/hyperlink" Target="https://en.wiktionary.org/wiki/though" TargetMode="External"/><Relationship Id="rId1243" Type="http://schemas.openxmlformats.org/officeDocument/2006/relationships/hyperlink" Target="https://en.wiktionary.org/wiki/taken" TargetMode="External"/><Relationship Id="rId893" Type="http://schemas.openxmlformats.org/officeDocument/2006/relationships/hyperlink" Target="https://en.wiktionary.org/wiki/%E3%81%B5%E3%81%9F%E3%81%A4" TargetMode="External"/><Relationship Id="rId1244" Type="http://schemas.openxmlformats.org/officeDocument/2006/relationships/hyperlink" Target="https://en.wiktionary.org/wiki/%E3%81%97%E3%82%81%E3%82%8B" TargetMode="External"/><Relationship Id="rId892" Type="http://schemas.openxmlformats.org/officeDocument/2006/relationships/hyperlink" Target="https://en.wiktionary.org/wiki/mine" TargetMode="External"/><Relationship Id="rId1245" Type="http://schemas.openxmlformats.org/officeDocument/2006/relationships/hyperlink" Target="https://en.wiktionary.org/wiki/died" TargetMode="External"/><Relationship Id="rId1279" Type="http://schemas.openxmlformats.org/officeDocument/2006/relationships/hyperlink" Target="https://en.wiktionary.org/wiki/fucking" TargetMode="External"/><Relationship Id="rId448" Type="http://schemas.openxmlformats.org/officeDocument/2006/relationships/hyperlink" Target="https://en.wiktionary.org/wiki/%E3%81%8D%E3%81%AE%E3%81%86" TargetMode="External"/><Relationship Id="rId447" Type="http://schemas.openxmlformats.org/officeDocument/2006/relationships/hyperlink" Target="https://en.wiktionary.org/wiki/hear" TargetMode="External"/><Relationship Id="rId446" Type="http://schemas.openxmlformats.org/officeDocument/2006/relationships/hyperlink" Target="https://en.wiktionary.org/wiki/actually" TargetMode="External"/><Relationship Id="rId445" Type="http://schemas.openxmlformats.org/officeDocument/2006/relationships/hyperlink" Target="https://en.wiktionary.org/wiki/%E3%81%A8%E3%81%97" TargetMode="External"/><Relationship Id="rId449" Type="http://schemas.openxmlformats.org/officeDocument/2006/relationships/hyperlink" Target="https://en.wiktionary.org/wiki/baby" TargetMode="External"/><Relationship Id="rId1270" Type="http://schemas.openxmlformats.org/officeDocument/2006/relationships/hyperlink" Target="https://en.wiktionary.org/wiki/%E3%81%BE%E3%81%A0" TargetMode="External"/><Relationship Id="rId440" Type="http://schemas.openxmlformats.org/officeDocument/2006/relationships/hyperlink" Target="https://en.wiktionary.org/wiki/%E3%81%B2" TargetMode="External"/><Relationship Id="rId1271" Type="http://schemas.openxmlformats.org/officeDocument/2006/relationships/hyperlink" Target="https://en.wiktionary.org/wiki/boys" TargetMode="External"/><Relationship Id="rId1272" Type="http://schemas.openxmlformats.org/officeDocument/2006/relationships/hyperlink" Target="https://en.wiktionary.org/wiki/%E3%81%9A%E3%81%A3%E3%81%A8" TargetMode="External"/><Relationship Id="rId1273" Type="http://schemas.openxmlformats.org/officeDocument/2006/relationships/hyperlink" Target="https://en.wiktionary.org/wiki/relationship" TargetMode="External"/><Relationship Id="rId1274" Type="http://schemas.openxmlformats.org/officeDocument/2006/relationships/hyperlink" Target="https://en.wiktionary.org/wiki/%E3%81%A8%E3%81%A6%E3%82%82" TargetMode="External"/><Relationship Id="rId444" Type="http://schemas.openxmlformats.org/officeDocument/2006/relationships/hyperlink" Target="https://en.wiktionary.org/wiki/wouldn%27t" TargetMode="External"/><Relationship Id="rId1275" Type="http://schemas.openxmlformats.org/officeDocument/2006/relationships/hyperlink" Target="https://en.wiktionary.org/wiki/Michael" TargetMode="External"/><Relationship Id="rId443" Type="http://schemas.openxmlformats.org/officeDocument/2006/relationships/hyperlink" Target="https://en.wiktionary.org/wiki/understand" TargetMode="External"/><Relationship Id="rId1276" Type="http://schemas.openxmlformats.org/officeDocument/2006/relationships/hyperlink" Target="https://en.wiktionary.org/wiki/%E3%81%93%E3%81%86" TargetMode="External"/><Relationship Id="rId442" Type="http://schemas.openxmlformats.org/officeDocument/2006/relationships/hyperlink" Target="https://en.wiktionary.org/wiki/%E3%81%A4%E3%81%8D" TargetMode="External"/><Relationship Id="rId1277" Type="http://schemas.openxmlformats.org/officeDocument/2006/relationships/hyperlink" Target="https://en.wiktionary.org/wiki/loves" TargetMode="External"/><Relationship Id="rId441" Type="http://schemas.openxmlformats.org/officeDocument/2006/relationships/hyperlink" Target="https://en.wiktionary.org/wiki/place" TargetMode="External"/><Relationship Id="rId1278" Type="http://schemas.openxmlformats.org/officeDocument/2006/relationships/hyperlink" Target="https://en.wiktionary.org/wiki/%E3%81%9D%E3%81%86" TargetMode="External"/><Relationship Id="rId1268" Type="http://schemas.openxmlformats.org/officeDocument/2006/relationships/hyperlink" Target="https://en.wiktionary.org/wiki/%E3%82%82%E3%81%86" TargetMode="External"/><Relationship Id="rId1269" Type="http://schemas.openxmlformats.org/officeDocument/2006/relationships/hyperlink" Target="https://en.wiktionary.org/wiki/sign" TargetMode="External"/><Relationship Id="rId437" Type="http://schemas.openxmlformats.org/officeDocument/2006/relationships/hyperlink" Target="https://en.wiktionary.org/wiki/leave" TargetMode="External"/><Relationship Id="rId436" Type="http://schemas.openxmlformats.org/officeDocument/2006/relationships/hyperlink" Target="https://en.wiktionary.org/wiki/%E3%81%B5%E3%82%93" TargetMode="External"/><Relationship Id="rId435" Type="http://schemas.openxmlformats.org/officeDocument/2006/relationships/hyperlink" Target="https://en.wiktionary.org/wiki/dad" TargetMode="External"/><Relationship Id="rId434" Type="http://schemas.openxmlformats.org/officeDocument/2006/relationships/hyperlink" Target="https://en.wiktionary.org/wiki/%E3%81%93%E3%82%88%E3%81%BF" TargetMode="External"/><Relationship Id="rId439" Type="http://schemas.openxmlformats.org/officeDocument/2006/relationships/hyperlink" Target="https://en.wiktionary.org/wiki/mother" TargetMode="External"/><Relationship Id="rId438" Type="http://schemas.openxmlformats.org/officeDocument/2006/relationships/hyperlink" Target="https://en.wiktionary.org/wiki/%E3%81%B3%E3%82%87%E3%81%86" TargetMode="External"/><Relationship Id="rId1260" Type="http://schemas.openxmlformats.org/officeDocument/2006/relationships/hyperlink" Target="https://en.wiktionary.org/wiki/%E3%82%84%E3%81%99%E3%82%80" TargetMode="External"/><Relationship Id="rId1261" Type="http://schemas.openxmlformats.org/officeDocument/2006/relationships/hyperlink" Target="https://en.wiktionary.org/wiki/changed" TargetMode="External"/><Relationship Id="rId1262" Type="http://schemas.openxmlformats.org/officeDocument/2006/relationships/hyperlink" Target="https://en.wiktionary.org/wiki/%E3%82%8F%E3%81%8B%E3%82%8C%E3%82%8B" TargetMode="External"/><Relationship Id="rId1263" Type="http://schemas.openxmlformats.org/officeDocument/2006/relationships/hyperlink" Target="https://en.wiktionary.org/wiki/completely" TargetMode="External"/><Relationship Id="rId433" Type="http://schemas.openxmlformats.org/officeDocument/2006/relationships/hyperlink" Target="https://en.wiktionary.org/wiki/together" TargetMode="External"/><Relationship Id="rId1264" Type="http://schemas.openxmlformats.org/officeDocument/2006/relationships/hyperlink" Target="https://en.wiktionary.org/wiki/%E3%82%8F%E3%81%8B%E3%82%8C%E3%82%8B" TargetMode="External"/><Relationship Id="rId432" Type="http://schemas.openxmlformats.org/officeDocument/2006/relationships/hyperlink" Target="https://en.wiktionary.org/wiki/%E3%81%A8%E3%81%8D" TargetMode="External"/><Relationship Id="rId1265" Type="http://schemas.openxmlformats.org/officeDocument/2006/relationships/hyperlink" Target="https://en.wiktionary.org/wiki/explain" TargetMode="External"/><Relationship Id="rId431" Type="http://schemas.openxmlformats.org/officeDocument/2006/relationships/hyperlink" Target="https://en.wiktionary.org/wiki/we%27ll" TargetMode="External"/><Relationship Id="rId1266" Type="http://schemas.openxmlformats.org/officeDocument/2006/relationships/hyperlink" Target="https://en.wiktionary.org/wiki/playing" TargetMode="External"/><Relationship Id="rId430" Type="http://schemas.openxmlformats.org/officeDocument/2006/relationships/hyperlink" Target="https://en.wiktionary.org/wiki/%E3%81%98%E3%81%8B%E3%82%93" TargetMode="External"/><Relationship Id="rId1267" Type="http://schemas.openxmlformats.org/officeDocument/2006/relationships/hyperlink" Target="https://en.wiktionary.org/wiki/certainly" TargetMode="External"/></Relationships>
</file>

<file path=xl/worksheets/_rels/sheet2.xml.rels><?xml version="1.0" encoding="UTF-8" standalone="yes"?><Relationships xmlns="http://schemas.openxmlformats.org/package/2006/relationships"><Relationship Id="rId9617" Type="http://schemas.openxmlformats.org/officeDocument/2006/relationships/hyperlink" Target="https://en.wiktionary.org/w/index.php?title=%E3%83%A9%E3%82%B8&amp;action=edit&amp;redlink=1" TargetMode="External"/><Relationship Id="rId9618" Type="http://schemas.openxmlformats.org/officeDocument/2006/relationships/hyperlink" Target="https://en.wiktionary.org/w/index.php?title=%E5%90%8C%E5%B1%80&amp;action=edit&amp;redlink=1" TargetMode="External"/><Relationship Id="rId9619" Type="http://schemas.openxmlformats.org/officeDocument/2006/relationships/hyperlink" Target="https://en.wiktionary.org/w/index.php?title=%E5%90%8D%E5%8F%A4%E5%B1%8B%E5%A4%A7%E5%AD%A6&amp;action=edit&amp;redlink=1" TargetMode="External"/><Relationship Id="rId9613" Type="http://schemas.openxmlformats.org/officeDocument/2006/relationships/hyperlink" Target="https://en.wiktionary.org/wiki/%E9%96%93%E3%82%82%E3%81%AA%E3%81%8F" TargetMode="External"/><Relationship Id="rId9614" Type="http://schemas.openxmlformats.org/officeDocument/2006/relationships/hyperlink" Target="https://en.wiktionary.org/wiki/%E6%95%99%E3%81%88%E3%82%8B" TargetMode="External"/><Relationship Id="rId9615" Type="http://schemas.openxmlformats.org/officeDocument/2006/relationships/hyperlink" Target="https://en.wiktionary.org/w/index.php?title=%E3%82%92%E3%82%81%E3%81%90%E3%81%A3%E3%81%A6&amp;action=edit&amp;redlink=1" TargetMode="External"/><Relationship Id="rId9616" Type="http://schemas.openxmlformats.org/officeDocument/2006/relationships/hyperlink" Target="https://en.wiktionary.org/wiki/%E3%82%B7%E3%82%A2%E3%83%88%E3%83%AB" TargetMode="External"/><Relationship Id="rId9610" Type="http://schemas.openxmlformats.org/officeDocument/2006/relationships/hyperlink" Target="https://en.wiktionary.org/wiki/%E4%B8%AD%E5%B0%BE" TargetMode="External"/><Relationship Id="rId9611" Type="http://schemas.openxmlformats.org/officeDocument/2006/relationships/hyperlink" Target="https://en.wiktionary.org/wiki/%E3%82%BD%E3%83%BC%E3%83%89" TargetMode="External"/><Relationship Id="rId9612" Type="http://schemas.openxmlformats.org/officeDocument/2006/relationships/hyperlink" Target="https://en.wiktionary.org/wiki/%E5%A4%A7%E9%80%A3" TargetMode="External"/><Relationship Id="rId9606" Type="http://schemas.openxmlformats.org/officeDocument/2006/relationships/hyperlink" Target="https://en.wiktionary.org/wiki/%E3%83%AD%E3%83%93%E3%83%B3%E3%82%BD%E3%83%B3" TargetMode="External"/><Relationship Id="rId9607" Type="http://schemas.openxmlformats.org/officeDocument/2006/relationships/hyperlink" Target="https://en.wiktionary.org/wiki/%E3%83%8A%E3%82%A4%E3%82%B8%E3%82%A7%E3%83%AA%E3%82%A2" TargetMode="External"/><Relationship Id="rId9608" Type="http://schemas.openxmlformats.org/officeDocument/2006/relationships/hyperlink" Target="https://en.wiktionary.org/wiki/%E3%82%AA%E3%83%B3%E3%82%BF%E3%83%AA%E3%82%AA" TargetMode="External"/><Relationship Id="rId9609" Type="http://schemas.openxmlformats.org/officeDocument/2006/relationships/hyperlink" Target="https://en.wiktionary.org/wiki/%E4%BB%A3%E5%BD%B9" TargetMode="External"/><Relationship Id="rId9602" Type="http://schemas.openxmlformats.org/officeDocument/2006/relationships/hyperlink" Target="https://en.wiktionary.org/wiki/%E9%9B%A3%E6%98%93" TargetMode="External"/><Relationship Id="rId9603" Type="http://schemas.openxmlformats.org/officeDocument/2006/relationships/hyperlink" Target="https://en.wiktionary.org/wiki/%E6%80%A0%E6%83%B0" TargetMode="External"/><Relationship Id="rId9604" Type="http://schemas.openxmlformats.org/officeDocument/2006/relationships/hyperlink" Target="https://en.wiktionary.org/wiki/%E5%8F%B3%E6%89%8B" TargetMode="External"/><Relationship Id="rId9605" Type="http://schemas.openxmlformats.org/officeDocument/2006/relationships/hyperlink" Target="https://en.wiktionary.org/wiki/%E9%83%A8%E4%BC%9A" TargetMode="External"/><Relationship Id="rId9600" Type="http://schemas.openxmlformats.org/officeDocument/2006/relationships/hyperlink" Target="https://en.wiktionary.org/wiki/%E3%81%B3%E3%81%8F" TargetMode="External"/><Relationship Id="rId9601" Type="http://schemas.openxmlformats.org/officeDocument/2006/relationships/hyperlink" Target="https://en.wiktionary.org/wiki/%E3%82%A6%E3%82%A7%E3%82%A2" TargetMode="External"/><Relationship Id="rId8309" Type="http://schemas.openxmlformats.org/officeDocument/2006/relationships/hyperlink" Target="https://en.wiktionary.org/wiki/%E5%B7%8C" TargetMode="External"/><Relationship Id="rId8308" Type="http://schemas.openxmlformats.org/officeDocument/2006/relationships/hyperlink" Target="https://en.wiktionary.org/wiki/%E6%84%9B%E3%81%99%E3%82%8B" TargetMode="External"/><Relationship Id="rId9639" Type="http://schemas.openxmlformats.org/officeDocument/2006/relationships/hyperlink" Target="https://en.wiktionary.org/w/index.php?title=%E5%B7%A1%E3%81%A3&amp;action=edit&amp;redlink=1" TargetMode="External"/><Relationship Id="rId9630" Type="http://schemas.openxmlformats.org/officeDocument/2006/relationships/hyperlink" Target="https://en.wiktionary.org/wiki/%E3%83%96%E3%83%AD%E3%83%BC%E3%83%89%E3%82%A6%E3%82%A7%E3%82%A4" TargetMode="External"/><Relationship Id="rId8303" Type="http://schemas.openxmlformats.org/officeDocument/2006/relationships/hyperlink" Target="https://en.wiktionary.org/wiki/%E3%82%BB%E3%83%83%E3%82%B7%E3%83%A7%E3%83%B3" TargetMode="External"/><Relationship Id="rId9635" Type="http://schemas.openxmlformats.org/officeDocument/2006/relationships/hyperlink" Target="https://en.wiktionary.org/wiki/%E5%B0%84%E6%AE%BA" TargetMode="External"/><Relationship Id="rId8302" Type="http://schemas.openxmlformats.org/officeDocument/2006/relationships/hyperlink" Target="https://en.wiktionary.org/wiki/%E5%AE%87%E9%87%8E" TargetMode="External"/><Relationship Id="rId9636" Type="http://schemas.openxmlformats.org/officeDocument/2006/relationships/hyperlink" Target="https://en.wiktionary.org/wiki/%E6%9D%BE%E9%98%AA" TargetMode="External"/><Relationship Id="rId8301" Type="http://schemas.openxmlformats.org/officeDocument/2006/relationships/hyperlink" Target="https://en.wiktionary.org/wiki/%E7%94%B0%E5%B3%B6" TargetMode="External"/><Relationship Id="rId9637" Type="http://schemas.openxmlformats.org/officeDocument/2006/relationships/hyperlink" Target="https://en.wiktionary.org/wiki/%E7%B5%A6" TargetMode="External"/><Relationship Id="rId8300" Type="http://schemas.openxmlformats.org/officeDocument/2006/relationships/hyperlink" Target="https://en.wiktionary.org/wiki/%E3%82%B1%E3%83%B3%E3%82%BF%E3%83%83%E3%82%AD%E3%83%BC" TargetMode="External"/><Relationship Id="rId9638" Type="http://schemas.openxmlformats.org/officeDocument/2006/relationships/hyperlink" Target="https://en.wiktionary.org/wiki/%E5%85%8E" TargetMode="External"/><Relationship Id="rId8307" Type="http://schemas.openxmlformats.org/officeDocument/2006/relationships/hyperlink" Target="https://en.wiktionary.org/wiki/%E5%A0%80%E5%86%85" TargetMode="External"/><Relationship Id="rId9631" Type="http://schemas.openxmlformats.org/officeDocument/2006/relationships/hyperlink" Target="https://en.wiktionary.org/wiki/%E9%80%80%E5%AE%98" TargetMode="External"/><Relationship Id="rId8306" Type="http://schemas.openxmlformats.org/officeDocument/2006/relationships/hyperlink" Target="https://en.wiktionary.org/w/index.php?title=%E9%A3%BE%E3%81%A3&amp;action=edit&amp;redlink=1" TargetMode="External"/><Relationship Id="rId9632" Type="http://schemas.openxmlformats.org/officeDocument/2006/relationships/hyperlink" Target="https://en.wiktionary.org/wiki/%E4%BB%AE%E7%A7%B0" TargetMode="External"/><Relationship Id="rId8305" Type="http://schemas.openxmlformats.org/officeDocument/2006/relationships/hyperlink" Target="https://en.wiktionary.org/wiki/%E5%A4%9A%E7%94%A8" TargetMode="External"/><Relationship Id="rId9633" Type="http://schemas.openxmlformats.org/officeDocument/2006/relationships/hyperlink" Target="https://en.wiktionary.org/wiki/%E8%B8%8F%E5%88%87" TargetMode="External"/><Relationship Id="rId8304" Type="http://schemas.openxmlformats.org/officeDocument/2006/relationships/hyperlink" Target="https://en.wiktionary.org/w/index.php?title=%E5%8C%97%E6%B5%B7%E9%81%93%E5%A4%A7%E5%AD%A6&amp;action=edit&amp;redlink=1" TargetMode="External"/><Relationship Id="rId9634" Type="http://schemas.openxmlformats.org/officeDocument/2006/relationships/hyperlink" Target="https://en.wiktionary.org/wiki/%E3%82%AF%E3%83%BC%E3%83%91%E3%83%BC" TargetMode="External"/><Relationship Id="rId9628" Type="http://schemas.openxmlformats.org/officeDocument/2006/relationships/hyperlink" Target="https://en.wiktionary.org/w/index.php?title=%E3%82%A2%E3%83%AC%E3%83%B3&amp;action=edit&amp;redlink=1" TargetMode="External"/><Relationship Id="rId9629" Type="http://schemas.openxmlformats.org/officeDocument/2006/relationships/hyperlink" Target="https://en.wiktionary.org/wiki/%E6%B5%84" TargetMode="External"/><Relationship Id="rId9624" Type="http://schemas.openxmlformats.org/officeDocument/2006/relationships/hyperlink" Target="https://en.wiktionary.org/w/index.php?title=%E3%81%88%E3%81%A8&amp;action=edit&amp;redlink=1" TargetMode="External"/><Relationship Id="rId9625" Type="http://schemas.openxmlformats.org/officeDocument/2006/relationships/hyperlink" Target="https://en.wiktionary.org/wiki/%E6%95%99%E7%A7%91" TargetMode="External"/><Relationship Id="rId9626" Type="http://schemas.openxmlformats.org/officeDocument/2006/relationships/hyperlink" Target="https://en.wiktionary.org/wiki/%E5%A5%AA%E9%82%84" TargetMode="External"/><Relationship Id="rId9627" Type="http://schemas.openxmlformats.org/officeDocument/2006/relationships/hyperlink" Target="https://en.wiktionary.org/wiki/%E3%81%A8%E3%81%8D%E3%82%81%E3%81%8D" TargetMode="External"/><Relationship Id="rId9620" Type="http://schemas.openxmlformats.org/officeDocument/2006/relationships/hyperlink" Target="https://en.wiktionary.org/wiki/%E5%B9%BC%E9%A6%B4%E6%9F%93" TargetMode="External"/><Relationship Id="rId9621" Type="http://schemas.openxmlformats.org/officeDocument/2006/relationships/hyperlink" Target="https://en.wiktionary.org/w/index.php?title=%E3%82%BB%E3%82%A4&amp;action=edit&amp;redlink=1" TargetMode="External"/><Relationship Id="rId9622" Type="http://schemas.openxmlformats.org/officeDocument/2006/relationships/hyperlink" Target="https://en.wiktionary.org/wiki/%E3%82%AB%E3%82%A6%E3%83%B3%E3%82%BF%E3%83%BC" TargetMode="External"/><Relationship Id="rId9623" Type="http://schemas.openxmlformats.org/officeDocument/2006/relationships/hyperlink" Target="https://en.wiktionary.org/wiki/%E6%8C%81%E6%A0%AA" TargetMode="External"/><Relationship Id="rId2180" Type="http://schemas.openxmlformats.org/officeDocument/2006/relationships/hyperlink" Target="https://en.wiktionary.org/wiki/%E5%A4%B1%E6%95%97" TargetMode="External"/><Relationship Id="rId2181" Type="http://schemas.openxmlformats.org/officeDocument/2006/relationships/hyperlink" Target="https://en.wiktionary.org/wiki/%E5%81%A5%E5%BA%B7" TargetMode="External"/><Relationship Id="rId2182" Type="http://schemas.openxmlformats.org/officeDocument/2006/relationships/hyperlink" Target="https://en.wiktionary.org/wiki/%E3%82%AD%E3%83%BC" TargetMode="External"/><Relationship Id="rId2183" Type="http://schemas.openxmlformats.org/officeDocument/2006/relationships/hyperlink" Target="https://en.wiktionary.org/wiki/%E3%81%91%E3%81%A9" TargetMode="External"/><Relationship Id="rId2184" Type="http://schemas.openxmlformats.org/officeDocument/2006/relationships/hyperlink" Target="https://en.wiktionary.org/w/index.php?title=%E6%95%99%E3%81%88&amp;action=edit&amp;redlink=1" TargetMode="External"/><Relationship Id="rId2185" Type="http://schemas.openxmlformats.org/officeDocument/2006/relationships/hyperlink" Target="https://en.wiktionary.org/wiki/%E5%8B%99%E3%82%81%E3%82%8B" TargetMode="External"/><Relationship Id="rId2186" Type="http://schemas.openxmlformats.org/officeDocument/2006/relationships/hyperlink" Target="https://en.wiktionary.org/wiki/%E8%A2%AB" TargetMode="External"/><Relationship Id="rId2187" Type="http://schemas.openxmlformats.org/officeDocument/2006/relationships/hyperlink" Target="https://en.wiktionary.org/wiki/%E3%83%88%E3%83%A9%E3%83%83%E3%82%AF" TargetMode="External"/><Relationship Id="rId2188" Type="http://schemas.openxmlformats.org/officeDocument/2006/relationships/hyperlink" Target="https://en.wiktionary.org/wiki/%E8%A8%BC%E6%98%8E" TargetMode="External"/><Relationship Id="rId2189" Type="http://schemas.openxmlformats.org/officeDocument/2006/relationships/hyperlink" Target="https://en.wiktionary.org/wiki/%E3%82%A2%E3%83%8B%E3%83%A1%E3%83%BC%E3%82%B7%E3%83%A7%E3%83%B3" TargetMode="External"/><Relationship Id="rId2170" Type="http://schemas.openxmlformats.org/officeDocument/2006/relationships/hyperlink" Target="https://en.wiktionary.org/wiki/%E7%B6%B1" TargetMode="External"/><Relationship Id="rId2171" Type="http://schemas.openxmlformats.org/officeDocument/2006/relationships/hyperlink" Target="https://en.wiktionary.org/wiki/%E6%88%A6%E8%BB%8A" TargetMode="External"/><Relationship Id="rId2172" Type="http://schemas.openxmlformats.org/officeDocument/2006/relationships/hyperlink" Target="https://en.wiktionary.org/wiki/%E5%BA%83" TargetMode="External"/><Relationship Id="rId2173" Type="http://schemas.openxmlformats.org/officeDocument/2006/relationships/hyperlink" Target="https://en.wiktionary.org/wiki/%E3%83%88%E3%83%BC%E3%82%AF" TargetMode="External"/><Relationship Id="rId2174" Type="http://schemas.openxmlformats.org/officeDocument/2006/relationships/hyperlink" Target="https://en.wiktionary.org/wiki/%E3%83%86%E3%83%8B%E3%82%B9" TargetMode="External"/><Relationship Id="rId2175" Type="http://schemas.openxmlformats.org/officeDocument/2006/relationships/hyperlink" Target="https://en.wiktionary.org/wiki/%E4%B8%AD%E5%B1%B1" TargetMode="External"/><Relationship Id="rId2176" Type="http://schemas.openxmlformats.org/officeDocument/2006/relationships/hyperlink" Target="https://en.wiktionary.org/wiki/%E9%81%BA%E8%B7%A1" TargetMode="External"/><Relationship Id="rId2177" Type="http://schemas.openxmlformats.org/officeDocument/2006/relationships/hyperlink" Target="https://en.wiktionary.org/wiki/%E8%B7%A1" TargetMode="External"/><Relationship Id="rId2178" Type="http://schemas.openxmlformats.org/officeDocument/2006/relationships/hyperlink" Target="https://en.wiktionary.org/wiki/%E4%BD%93%E5%88%B6" TargetMode="External"/><Relationship Id="rId2179" Type="http://schemas.openxmlformats.org/officeDocument/2006/relationships/hyperlink" Target="https://en.wiktionary.org/wiki/%E9%A3%9F" TargetMode="External"/><Relationship Id="rId2190" Type="http://schemas.openxmlformats.org/officeDocument/2006/relationships/hyperlink" Target="https://en.wiktionary.org/wiki/%E7%8D%A3" TargetMode="External"/><Relationship Id="rId2191" Type="http://schemas.openxmlformats.org/officeDocument/2006/relationships/hyperlink" Target="https://en.wiktionary.org/wiki/%E8%8B%B1%E5%9B%BD" TargetMode="External"/><Relationship Id="rId2192" Type="http://schemas.openxmlformats.org/officeDocument/2006/relationships/hyperlink" Target="https://en.wiktionary.org/wiki/%E3%81%91%E3%82%93" TargetMode="External"/><Relationship Id="rId2193" Type="http://schemas.openxmlformats.org/officeDocument/2006/relationships/hyperlink" Target="https://en.wiktionary.org/wiki/%E5%85%B1%E6%BC%94" TargetMode="External"/><Relationship Id="rId2194" Type="http://schemas.openxmlformats.org/officeDocument/2006/relationships/hyperlink" Target="https://en.wiktionary.org/wiki/%E9%95%B7%E3%81%84" TargetMode="External"/><Relationship Id="rId2195" Type="http://schemas.openxmlformats.org/officeDocument/2006/relationships/hyperlink" Target="https://en.wiktionary.org/w/index.php?title=%E8%A6%8B%E3%81%88&amp;action=edit&amp;redlink=1" TargetMode="External"/><Relationship Id="rId2196" Type="http://schemas.openxmlformats.org/officeDocument/2006/relationships/hyperlink" Target="https://en.wiktionary.org/wiki/%E3%82%AB%E3%83%AA%E3%83%95%E3%82%A9%E3%83%AB%E3%83%8B%E3%82%A2" TargetMode="External"/><Relationship Id="rId2197" Type="http://schemas.openxmlformats.org/officeDocument/2006/relationships/hyperlink" Target="https://en.wiktionary.org/wiki/%E4%B8%81" TargetMode="External"/><Relationship Id="rId2198" Type="http://schemas.openxmlformats.org/officeDocument/2006/relationships/hyperlink" Target="https://en.wiktionary.org/wiki/%E5%85%B5%E5%99%A8" TargetMode="External"/><Relationship Id="rId2199" Type="http://schemas.openxmlformats.org/officeDocument/2006/relationships/hyperlink" Target="https://en.wiktionary.org/wiki/%E3%81%9D%E3%82%82%E3%81%9D%E3%82%82" TargetMode="External"/><Relationship Id="rId7030" Type="http://schemas.openxmlformats.org/officeDocument/2006/relationships/hyperlink" Target="https://en.wiktionary.org/wiki/%E3%82%B7%E3%83%A7%E3%83%83%E3%82%AF" TargetMode="External"/><Relationship Id="rId8361" Type="http://schemas.openxmlformats.org/officeDocument/2006/relationships/hyperlink" Target="https://en.wiktionary.org/wiki/%E7%89%A9%E4%BD%93" TargetMode="External"/><Relationship Id="rId9693" Type="http://schemas.openxmlformats.org/officeDocument/2006/relationships/hyperlink" Target="https://en.wiktionary.org/wiki/%E3%83%95%E3%83%AB%E3%83%BC%E3%83%88" TargetMode="External"/><Relationship Id="rId8360" Type="http://schemas.openxmlformats.org/officeDocument/2006/relationships/hyperlink" Target="https://en.wiktionary.org/wiki/%E8%97%A4%E6%9E%9D" TargetMode="External"/><Relationship Id="rId9694" Type="http://schemas.openxmlformats.org/officeDocument/2006/relationships/hyperlink" Target="https://en.wiktionary.org/wiki/%E6%A8%A1%E5%80%A3" TargetMode="External"/><Relationship Id="rId9695" Type="http://schemas.openxmlformats.org/officeDocument/2006/relationships/hyperlink" Target="https://en.wiktionary.org/wiki/%E7%9C%9F%E4%B8%80" TargetMode="External"/><Relationship Id="rId9696" Type="http://schemas.openxmlformats.org/officeDocument/2006/relationships/hyperlink" Target="https://en.wiktionary.org/wiki/%E6%A6%8A%E5%8E%9F" TargetMode="External"/><Relationship Id="rId7034" Type="http://schemas.openxmlformats.org/officeDocument/2006/relationships/hyperlink" Target="https://en.wiktionary.org/wiki/%E7%B4%A0%E4%BA%BA" TargetMode="External"/><Relationship Id="rId8365" Type="http://schemas.openxmlformats.org/officeDocument/2006/relationships/hyperlink" Target="https://en.wiktionary.org/wiki/%E5%A9%9A" TargetMode="External"/><Relationship Id="rId7033" Type="http://schemas.openxmlformats.org/officeDocument/2006/relationships/hyperlink" Target="https://en.wiktionary.org/wiki/%E3%82%B6%E3%82%AF%E3%82%BB%E3%83%B3" TargetMode="External"/><Relationship Id="rId8364" Type="http://schemas.openxmlformats.org/officeDocument/2006/relationships/hyperlink" Target="https://en.wiktionary.org/wiki/%E5%90%BE%E5%A6%BB" TargetMode="External"/><Relationship Id="rId9690" Type="http://schemas.openxmlformats.org/officeDocument/2006/relationships/hyperlink" Target="https://en.wiktionary.org/wiki/%E5%A4%A9%E7%8B%97" TargetMode="External"/><Relationship Id="rId7032" Type="http://schemas.openxmlformats.org/officeDocument/2006/relationships/hyperlink" Target="https://en.wiktionary.org/wiki/%E4%BB%98%E9%8C%B2" TargetMode="External"/><Relationship Id="rId8363" Type="http://schemas.openxmlformats.org/officeDocument/2006/relationships/hyperlink" Target="https://en.wiktionary.org/wiki/%E3%82%B4%E3%82%B7%E3%83%83%E3%82%AF" TargetMode="External"/><Relationship Id="rId9691" Type="http://schemas.openxmlformats.org/officeDocument/2006/relationships/hyperlink" Target="https://en.wiktionary.org/wiki/%E3%82%AD%E3%82%A8%E3%83%95" TargetMode="External"/><Relationship Id="rId7031" Type="http://schemas.openxmlformats.org/officeDocument/2006/relationships/hyperlink" Target="https://en.wiktionary.org/wiki/%E5%B8%AB%E4%BA%8B" TargetMode="External"/><Relationship Id="rId8362" Type="http://schemas.openxmlformats.org/officeDocument/2006/relationships/hyperlink" Target="https://en.wiktionary.org/wiki/%E3%81%A4%E3%81%8F%E3%82%8B" TargetMode="External"/><Relationship Id="rId9692" Type="http://schemas.openxmlformats.org/officeDocument/2006/relationships/hyperlink" Target="https://en.wiktionary.org/wiki/%E5%91%A8%E5%9B%9E" TargetMode="External"/><Relationship Id="rId7038" Type="http://schemas.openxmlformats.org/officeDocument/2006/relationships/hyperlink" Target="https://en.wiktionary.org/wiki/%E7%B5%90%E6%99%B6" TargetMode="External"/><Relationship Id="rId8369" Type="http://schemas.openxmlformats.org/officeDocument/2006/relationships/hyperlink" Target="https://en.wiktionary.org/wiki/%E8%84%85%E5%A8%81" TargetMode="External"/><Relationship Id="rId7037" Type="http://schemas.openxmlformats.org/officeDocument/2006/relationships/hyperlink" Target="https://en.wiktionary.org/wiki/%E6%B7%B5" TargetMode="External"/><Relationship Id="rId8368" Type="http://schemas.openxmlformats.org/officeDocument/2006/relationships/hyperlink" Target="https://en.wiktionary.org/wiki/%E3%82%AA%E3%83%BC%E3%83%87%E3%82%A3%E3%82%AA" TargetMode="External"/><Relationship Id="rId7036" Type="http://schemas.openxmlformats.org/officeDocument/2006/relationships/hyperlink" Target="https://en.wiktionary.org/wiki/%E9%A3%9B%E9%B3%A5" TargetMode="External"/><Relationship Id="rId8367" Type="http://schemas.openxmlformats.org/officeDocument/2006/relationships/hyperlink" Target="https://en.wiktionary.org/wiki/%E5%9B%9E%E7%B7%9A" TargetMode="External"/><Relationship Id="rId7035" Type="http://schemas.openxmlformats.org/officeDocument/2006/relationships/hyperlink" Target="https://en.wiktionary.org/wiki/%E8%BE%9E%E8%81%B7" TargetMode="External"/><Relationship Id="rId8366" Type="http://schemas.openxmlformats.org/officeDocument/2006/relationships/hyperlink" Target="https://en.wiktionary.org/w/index.php?title=%E3%83%AD%E3%83%83%E3%82%AF%E3%83%90%E3%83%B3%E3%83%89&amp;action=edit&amp;redlink=1" TargetMode="External"/><Relationship Id="rId9697" Type="http://schemas.openxmlformats.org/officeDocument/2006/relationships/hyperlink" Target="https://en.wiktionary.org/wiki/%E6%9C%80%E9%80%9F" TargetMode="External"/><Relationship Id="rId9698" Type="http://schemas.openxmlformats.org/officeDocument/2006/relationships/hyperlink" Target="https://en.wiktionary.org/wiki/%E3%83%A2%E3%83%BC%E3%83%84%E3%82%A1%E3%83%AB%E3%83%88" TargetMode="External"/><Relationship Id="rId9699" Type="http://schemas.openxmlformats.org/officeDocument/2006/relationships/hyperlink" Target="https://en.wiktionary.org/w/index.php?title=%E3%81%8A%E3%81%A3%E3%81%97%E3%82%83%E3%81%A3&amp;action=edit&amp;redlink=1" TargetMode="External"/><Relationship Id="rId7039" Type="http://schemas.openxmlformats.org/officeDocument/2006/relationships/hyperlink" Target="https://en.wiktionary.org/wiki/%E6%9C%9B%E6%9C%88" TargetMode="External"/><Relationship Id="rId8350" Type="http://schemas.openxmlformats.org/officeDocument/2006/relationships/hyperlink" Target="https://en.wiktionary.org/wiki/%E7%B1%B3%E6%B2%A2" TargetMode="External"/><Relationship Id="rId9682" Type="http://schemas.openxmlformats.org/officeDocument/2006/relationships/hyperlink" Target="https://en.wiktionary.org/wiki/%E5%A5%84%E7%BE%8E" TargetMode="External"/><Relationship Id="rId9683" Type="http://schemas.openxmlformats.org/officeDocument/2006/relationships/hyperlink" Target="https://en.wiktionary.org/w/index.php?title=%E4%BC%9A%E3%81%A3&amp;action=edit&amp;redlink=1" TargetMode="External"/><Relationship Id="rId9684" Type="http://schemas.openxmlformats.org/officeDocument/2006/relationships/hyperlink" Target="https://en.wiktionary.org/wiki/%E3%82%AF%E3%83%AD%E3%83%BC%E3%83%90%E3%83%BC" TargetMode="External"/><Relationship Id="rId9685" Type="http://schemas.openxmlformats.org/officeDocument/2006/relationships/hyperlink" Target="https://en.wiktionary.org/wiki/%E3%83%98%E3%83%AA" TargetMode="External"/><Relationship Id="rId7023" Type="http://schemas.openxmlformats.org/officeDocument/2006/relationships/hyperlink" Target="https://en.wiktionary.org/wiki/%E3%82%B9%E3%82%A4%E3%83%83%E3%83%81" TargetMode="External"/><Relationship Id="rId8354" Type="http://schemas.openxmlformats.org/officeDocument/2006/relationships/hyperlink" Target="https://en.wiktionary.org/w/index.php?title=%E5%BA%83%E3%81%92&amp;action=edit&amp;redlink=1" TargetMode="External"/><Relationship Id="rId7022" Type="http://schemas.openxmlformats.org/officeDocument/2006/relationships/hyperlink" Target="https://en.wiktionary.org/w/index.php?title=%E6%AF%8E%E6%97%A5%E6%96%B0%E8%81%9E%E7%A4%BE&amp;action=edit&amp;redlink=1" TargetMode="External"/><Relationship Id="rId8353" Type="http://schemas.openxmlformats.org/officeDocument/2006/relationships/hyperlink" Target="https://en.wiktionary.org/w/index.php?title=%E7%95%AA%E6%89%8B&amp;action=edit&amp;redlink=1" TargetMode="External"/><Relationship Id="rId7021" Type="http://schemas.openxmlformats.org/officeDocument/2006/relationships/hyperlink" Target="https://en.wiktionary.org/w/index.php?title=%E5%BE%93%E3%81%A3&amp;action=edit&amp;redlink=1" TargetMode="External"/><Relationship Id="rId8352" Type="http://schemas.openxmlformats.org/officeDocument/2006/relationships/hyperlink" Target="https://en.wiktionary.org/wiki/%E5%88%86%E3%81%91%E3%82%8B" TargetMode="External"/><Relationship Id="rId9680" Type="http://schemas.openxmlformats.org/officeDocument/2006/relationships/hyperlink" Target="https://en.wiktionary.org/wiki/%E6%A3%AE%E5%B7%9D" TargetMode="External"/><Relationship Id="rId7020" Type="http://schemas.openxmlformats.org/officeDocument/2006/relationships/hyperlink" Target="https://en.wiktionary.org/wiki/%E3%83%AC%E3%82%B9" TargetMode="External"/><Relationship Id="rId8351" Type="http://schemas.openxmlformats.org/officeDocument/2006/relationships/hyperlink" Target="https://en.wiktionary.org/wiki/%E6%97%AD%E6%97%A5" TargetMode="External"/><Relationship Id="rId9681" Type="http://schemas.openxmlformats.org/officeDocument/2006/relationships/hyperlink" Target="https://en.wiktionary.org/wiki/%E5%9C%A8%E6%9D%A5" TargetMode="External"/><Relationship Id="rId7027" Type="http://schemas.openxmlformats.org/officeDocument/2006/relationships/hyperlink" Target="https://en.wiktionary.org/w/index.php?title=%E5%BE%8C%E7%B7%A8&amp;action=edit&amp;redlink=1" TargetMode="External"/><Relationship Id="rId8358" Type="http://schemas.openxmlformats.org/officeDocument/2006/relationships/hyperlink" Target="https://en.wiktionary.org/wiki/%E6%9D%B1%E9%83%B7" TargetMode="External"/><Relationship Id="rId7026" Type="http://schemas.openxmlformats.org/officeDocument/2006/relationships/hyperlink" Target="https://en.wiktionary.org/w/index.php?title=%E7%AC%91%E3%81%A3&amp;action=edit&amp;redlink=1" TargetMode="External"/><Relationship Id="rId8357" Type="http://schemas.openxmlformats.org/officeDocument/2006/relationships/hyperlink" Target="https://en.wiktionary.org/wiki/%E5%9C%92%E8%8A%B8" TargetMode="External"/><Relationship Id="rId7025" Type="http://schemas.openxmlformats.org/officeDocument/2006/relationships/hyperlink" Target="https://en.wiktionary.org/wiki/%E3%83%84%E3%82%A4%E3%83%B3" TargetMode="External"/><Relationship Id="rId8356" Type="http://schemas.openxmlformats.org/officeDocument/2006/relationships/hyperlink" Target="https://en.wiktionary.org/wiki/%E3%83%95%E3%82%A9%E3%83%83%E3%82%AF%E3%82%B9" TargetMode="External"/><Relationship Id="rId7024" Type="http://schemas.openxmlformats.org/officeDocument/2006/relationships/hyperlink" Target="https://en.wiktionary.org/wiki/%E3%81%BE%E3%81%A3" TargetMode="External"/><Relationship Id="rId8355" Type="http://schemas.openxmlformats.org/officeDocument/2006/relationships/hyperlink" Target="https://en.wiktionary.org/wiki/%E9%A3%9F%E3%81%B9%E7%89%A9" TargetMode="External"/><Relationship Id="rId9686" Type="http://schemas.openxmlformats.org/officeDocument/2006/relationships/hyperlink" Target="https://en.wiktionary.org/wiki/%E5%82%91" TargetMode="External"/><Relationship Id="rId9687" Type="http://schemas.openxmlformats.org/officeDocument/2006/relationships/hyperlink" Target="https://en.wiktionary.org/w/index.php?title=%E6%B6%88%E3%81%95&amp;action=edit&amp;redlink=1" TargetMode="External"/><Relationship Id="rId7029" Type="http://schemas.openxmlformats.org/officeDocument/2006/relationships/hyperlink" Target="https://en.wiktionary.org/w/index.php?title=%E4%B8%BB%E5%90%9B&amp;action=edit&amp;redlink=1" TargetMode="External"/><Relationship Id="rId9688" Type="http://schemas.openxmlformats.org/officeDocument/2006/relationships/hyperlink" Target="https://en.wiktionary.org/wiki/%E9%81%94%E9%83%8E" TargetMode="External"/><Relationship Id="rId7028" Type="http://schemas.openxmlformats.org/officeDocument/2006/relationships/hyperlink" Target="https://en.wiktionary.org/w/index.php?title=%E5%8F%B7%E8%BB%8A&amp;action=edit&amp;redlink=1" TargetMode="External"/><Relationship Id="rId8359" Type="http://schemas.openxmlformats.org/officeDocument/2006/relationships/hyperlink" Target="https://en.wiktionary.org/wiki/%E7%9A%87%E5%AE%A4" TargetMode="External"/><Relationship Id="rId9689" Type="http://schemas.openxmlformats.org/officeDocument/2006/relationships/hyperlink" Target="https://en.wiktionary.org/wiki/%E5%92%8C%E5%B9%B3" TargetMode="External"/><Relationship Id="rId8390" Type="http://schemas.openxmlformats.org/officeDocument/2006/relationships/hyperlink" Target="https://en.wiktionary.org/wiki/%E9%9D%A9%E6%96%B0" TargetMode="External"/><Relationship Id="rId7052" Type="http://schemas.openxmlformats.org/officeDocument/2006/relationships/hyperlink" Target="https://en.wiktionary.org/wiki/%E7%A6%85" TargetMode="External"/><Relationship Id="rId8383" Type="http://schemas.openxmlformats.org/officeDocument/2006/relationships/hyperlink" Target="https://en.wiktionary.org/wiki/%E3%82%A2%E3%83%97%E3%83%AD%E3%83%BC%E3%83%81" TargetMode="External"/><Relationship Id="rId7051" Type="http://schemas.openxmlformats.org/officeDocument/2006/relationships/hyperlink" Target="https://en.wiktionary.org/wiki/%E5%8D%98%E4%BD%93" TargetMode="External"/><Relationship Id="rId8382" Type="http://schemas.openxmlformats.org/officeDocument/2006/relationships/hyperlink" Target="https://en.wiktionary.org/wiki/%E6%B8%9A" TargetMode="External"/><Relationship Id="rId7050" Type="http://schemas.openxmlformats.org/officeDocument/2006/relationships/hyperlink" Target="https://en.wiktionary.org/wiki/%E5%88%86%E6%95%A3" TargetMode="External"/><Relationship Id="rId8381" Type="http://schemas.openxmlformats.org/officeDocument/2006/relationships/hyperlink" Target="https://en.wiktionary.org/wiki/%E3%83%80%E3%82%B0%E3%83%A9%E3%82%B9" TargetMode="External"/><Relationship Id="rId8380" Type="http://schemas.openxmlformats.org/officeDocument/2006/relationships/hyperlink" Target="https://en.wiktionary.org/wiki/%E4%B8%BB%E6%95%99" TargetMode="External"/><Relationship Id="rId7056" Type="http://schemas.openxmlformats.org/officeDocument/2006/relationships/hyperlink" Target="https://en.wiktionary.org/wiki/%E4%B8%89%E7%94%B7" TargetMode="External"/><Relationship Id="rId8387" Type="http://schemas.openxmlformats.org/officeDocument/2006/relationships/hyperlink" Target="https://en.wiktionary.org/wiki/%E5%BE%AE%E5%88%86" TargetMode="External"/><Relationship Id="rId7055" Type="http://schemas.openxmlformats.org/officeDocument/2006/relationships/hyperlink" Target="https://en.wiktionary.org/wiki/%E5%B0%8F%E6%A8%BD" TargetMode="External"/><Relationship Id="rId8386" Type="http://schemas.openxmlformats.org/officeDocument/2006/relationships/hyperlink" Target="https://en.wiktionary.org/wiki/%E3%82%82%E3%81%9F%E3%82%89%E3%81%99" TargetMode="External"/><Relationship Id="rId7054" Type="http://schemas.openxmlformats.org/officeDocument/2006/relationships/hyperlink" Target="https://en.wiktionary.org/wiki/%E7%AD%92" TargetMode="External"/><Relationship Id="rId8385" Type="http://schemas.openxmlformats.org/officeDocument/2006/relationships/hyperlink" Target="https://en.wiktionary.org/wiki/%E7%A8%B2" TargetMode="External"/><Relationship Id="rId7053" Type="http://schemas.openxmlformats.org/officeDocument/2006/relationships/hyperlink" Target="https://en.wiktionary.org/w/index.php?title=%E7%A7%BB%E3%81%A3&amp;action=edit&amp;redlink=1" TargetMode="External"/><Relationship Id="rId8384" Type="http://schemas.openxmlformats.org/officeDocument/2006/relationships/hyperlink" Target="https://en.wiktionary.org/wiki/%E3%83%88%E3%83%94%E3%83%83%E3%82%AF" TargetMode="External"/><Relationship Id="rId7059" Type="http://schemas.openxmlformats.org/officeDocument/2006/relationships/hyperlink" Target="https://en.wiktionary.org/wiki/%E3%82%AB%E3%82%BF%E3%83%AD%E3%82%B0" TargetMode="External"/><Relationship Id="rId7058" Type="http://schemas.openxmlformats.org/officeDocument/2006/relationships/hyperlink" Target="https://en.wiktionary.org/wiki/%E6%AF%8E%E6%9C%88" TargetMode="External"/><Relationship Id="rId8389" Type="http://schemas.openxmlformats.org/officeDocument/2006/relationships/hyperlink" Target="https://en.wiktionary.org/wiki/%E3%82%B2%E3%83%AB" TargetMode="External"/><Relationship Id="rId7057" Type="http://schemas.openxmlformats.org/officeDocument/2006/relationships/hyperlink" Target="https://en.wiktionary.org/wiki/%E9%A3%B2%E6%96%99" TargetMode="External"/><Relationship Id="rId8388" Type="http://schemas.openxmlformats.org/officeDocument/2006/relationships/hyperlink" Target="https://en.wiktionary.org/wiki/%E3%82%BF%E3%83%83%E3%83%81" TargetMode="External"/><Relationship Id="rId7041" Type="http://schemas.openxmlformats.org/officeDocument/2006/relationships/hyperlink" Target="https://en.wiktionary.org/wiki/%E6%A4%8E%E5%90%8D" TargetMode="External"/><Relationship Id="rId8372" Type="http://schemas.openxmlformats.org/officeDocument/2006/relationships/hyperlink" Target="https://en.wiktionary.org/wiki/%E5%B0%8F%E5%8E%9F" TargetMode="External"/><Relationship Id="rId7040" Type="http://schemas.openxmlformats.org/officeDocument/2006/relationships/hyperlink" Target="https://en.wiktionary.org/wiki/%E3%81%9D%E3%82%8C%E3%81%8B%E3%82%89" TargetMode="External"/><Relationship Id="rId8371" Type="http://schemas.openxmlformats.org/officeDocument/2006/relationships/hyperlink" Target="https://en.wiktionary.org/wiki/%E6%9D%9F" TargetMode="External"/><Relationship Id="rId8370" Type="http://schemas.openxmlformats.org/officeDocument/2006/relationships/hyperlink" Target="https://en.wiktionary.org/w/index.php?title=%E3%83%9B%E3%83%83%E3%83%97&amp;action=edit&amp;redlink=1" TargetMode="External"/><Relationship Id="rId7045" Type="http://schemas.openxmlformats.org/officeDocument/2006/relationships/hyperlink" Target="https://en.wiktionary.org/wiki/%E3%83%86%E3%83%B3%E3%83%97" TargetMode="External"/><Relationship Id="rId8376" Type="http://schemas.openxmlformats.org/officeDocument/2006/relationships/hyperlink" Target="https://en.wiktionary.org/wiki/%E5%A4%A9%E4%BA%95" TargetMode="External"/><Relationship Id="rId7044" Type="http://schemas.openxmlformats.org/officeDocument/2006/relationships/hyperlink" Target="https://en.wiktionary.org/wiki/%E8%A8%98%E3%81%99" TargetMode="External"/><Relationship Id="rId8375" Type="http://schemas.openxmlformats.org/officeDocument/2006/relationships/hyperlink" Target="https://en.wiktionary.org/w/index.php?title=%E6%9C%9B%E3%82%93&amp;action=edit&amp;redlink=1" TargetMode="External"/><Relationship Id="rId7043" Type="http://schemas.openxmlformats.org/officeDocument/2006/relationships/hyperlink" Target="https://en.wiktionary.org/wiki/%E9%A1%A7%E5%AE%A2" TargetMode="External"/><Relationship Id="rId8374" Type="http://schemas.openxmlformats.org/officeDocument/2006/relationships/hyperlink" Target="https://en.wiktionary.org/wiki/%E6%AD%8C%E4%BA%BA" TargetMode="External"/><Relationship Id="rId7042" Type="http://schemas.openxmlformats.org/officeDocument/2006/relationships/hyperlink" Target="https://en.wiktionary.org/wiki/%E5%A4%AA%E9%99%BD%E7%B3%BB" TargetMode="External"/><Relationship Id="rId8373" Type="http://schemas.openxmlformats.org/officeDocument/2006/relationships/hyperlink" Target="https://en.wiktionary.org/wiki/%E5%B0%8A%E6%95%AC" TargetMode="External"/><Relationship Id="rId7049" Type="http://schemas.openxmlformats.org/officeDocument/2006/relationships/hyperlink" Target="https://en.wiktionary.org/w/index.php?title=%E4%B9%97%E3%82%8A%E5%85%A5%E3%82%8C&amp;action=edit&amp;redlink=1" TargetMode="External"/><Relationship Id="rId7048" Type="http://schemas.openxmlformats.org/officeDocument/2006/relationships/hyperlink" Target="https://en.wiktionary.org/wiki/%E4%BF%A1%E8%80%85" TargetMode="External"/><Relationship Id="rId8379" Type="http://schemas.openxmlformats.org/officeDocument/2006/relationships/hyperlink" Target="https://en.wiktionary.org/wiki/%E5%A4%9C%E6%98%8E%E3%81%91" TargetMode="External"/><Relationship Id="rId7047" Type="http://schemas.openxmlformats.org/officeDocument/2006/relationships/hyperlink" Target="https://en.wiktionary.org/wiki/%E7%A5%9E%E6%A7%98" TargetMode="External"/><Relationship Id="rId8378" Type="http://schemas.openxmlformats.org/officeDocument/2006/relationships/hyperlink" Target="https://en.wiktionary.org/wiki/%E6%94%AF%E6%89%95%E3%81%84" TargetMode="External"/><Relationship Id="rId7046" Type="http://schemas.openxmlformats.org/officeDocument/2006/relationships/hyperlink" Target="https://en.wiktionary.org/wiki/%E3%82%B5%E3%83%A9" TargetMode="External"/><Relationship Id="rId8377" Type="http://schemas.openxmlformats.org/officeDocument/2006/relationships/hyperlink" Target="https://en.wiktionary.org/wiki/%E5%90%88%E8%A1%86%E5%9B%BD" TargetMode="External"/><Relationship Id="rId9650" Type="http://schemas.openxmlformats.org/officeDocument/2006/relationships/hyperlink" Target="https://en.wiktionary.org/wiki/%E6%8D%95" TargetMode="External"/><Relationship Id="rId9651" Type="http://schemas.openxmlformats.org/officeDocument/2006/relationships/hyperlink" Target="https://en.wiktionary.org/wiki/%E3%83%AB%E3%82%AF%E3%82%BB%E3%83%B3%E3%83%96%E3%83%AB%E3%82%AF" TargetMode="External"/><Relationship Id="rId9652" Type="http://schemas.openxmlformats.org/officeDocument/2006/relationships/hyperlink" Target="https://en.wiktionary.org/wiki/%E5%B9%BD" TargetMode="External"/><Relationship Id="rId8321" Type="http://schemas.openxmlformats.org/officeDocument/2006/relationships/hyperlink" Target="https://en.wiktionary.org/wiki/%E6%80%AA" TargetMode="External"/><Relationship Id="rId8320" Type="http://schemas.openxmlformats.org/officeDocument/2006/relationships/hyperlink" Target="https://en.wiktionary.org/wiki/%E4%BA%80%E5%B1%B1" TargetMode="External"/><Relationship Id="rId8325" Type="http://schemas.openxmlformats.org/officeDocument/2006/relationships/hyperlink" Target="https://en.wiktionary.org/wiki/%E7%B8%84%E6%96%87" TargetMode="External"/><Relationship Id="rId9657" Type="http://schemas.openxmlformats.org/officeDocument/2006/relationships/hyperlink" Target="https://en.wiktionary.org/wiki/%E3%83%97%E3%83%A9%E3%82%B9%E3%83%81%E3%83%83%E3%82%AF" TargetMode="External"/><Relationship Id="rId8324" Type="http://schemas.openxmlformats.org/officeDocument/2006/relationships/hyperlink" Target="https://en.wiktionary.org/wiki/%E6%83%85%E5%8B%A2" TargetMode="External"/><Relationship Id="rId9658" Type="http://schemas.openxmlformats.org/officeDocument/2006/relationships/hyperlink" Target="https://en.wiktionary.org/wiki/%E5%82%8D%E3%82%89" TargetMode="External"/><Relationship Id="rId8323" Type="http://schemas.openxmlformats.org/officeDocument/2006/relationships/hyperlink" Target="https://en.wiktionary.org/wiki/%E7%94%A8%E6%B3%95" TargetMode="External"/><Relationship Id="rId9659" Type="http://schemas.openxmlformats.org/officeDocument/2006/relationships/hyperlink" Target="https://en.wiktionary.org/wiki/%E3%83%9C%E3%82%B1" TargetMode="External"/><Relationship Id="rId8322" Type="http://schemas.openxmlformats.org/officeDocument/2006/relationships/hyperlink" Target="https://en.wiktionary.org/wiki/%E5%A4%A7%E3%81%84%E3%81%AB" TargetMode="External"/><Relationship Id="rId8329" Type="http://schemas.openxmlformats.org/officeDocument/2006/relationships/hyperlink" Target="https://en.wiktionary.org/wiki/%E6%98%9F%E5%BA%A7" TargetMode="External"/><Relationship Id="rId9653" Type="http://schemas.openxmlformats.org/officeDocument/2006/relationships/hyperlink" Target="https://en.wiktionary.org/wiki/%E6%B8%A1%E9%82%8A" TargetMode="External"/><Relationship Id="rId8328" Type="http://schemas.openxmlformats.org/officeDocument/2006/relationships/hyperlink" Target="https://en.wiktionary.org/wiki/%E3%82%B4%E3%83%BC%E3%82%B9%E3%83%88" TargetMode="External"/><Relationship Id="rId9654" Type="http://schemas.openxmlformats.org/officeDocument/2006/relationships/hyperlink" Target="https://en.wiktionary.org/wiki/%E5%8D%83%E5%B0%8B" TargetMode="External"/><Relationship Id="rId8327" Type="http://schemas.openxmlformats.org/officeDocument/2006/relationships/hyperlink" Target="https://en.wiktionary.org/wiki/%E3%81%8D%E3%81%84" TargetMode="External"/><Relationship Id="rId9655" Type="http://schemas.openxmlformats.org/officeDocument/2006/relationships/hyperlink" Target="https://en.wiktionary.org/wiki/%E6%B0%B4%E7%9D%80" TargetMode="External"/><Relationship Id="rId8326" Type="http://schemas.openxmlformats.org/officeDocument/2006/relationships/hyperlink" Target="https://en.wiktionary.org/wiki/%E8%8D%89%E6%B4%A5" TargetMode="External"/><Relationship Id="rId9656" Type="http://schemas.openxmlformats.org/officeDocument/2006/relationships/hyperlink" Target="https://en.wiktionary.org/wiki/%E3%83%A4%E3%82%AF%E3%82%B6" TargetMode="External"/><Relationship Id="rId8319" Type="http://schemas.openxmlformats.org/officeDocument/2006/relationships/hyperlink" Target="https://en.wiktionary.org/wiki/%E6%9C%AC%E9%A4%A8" TargetMode="External"/><Relationship Id="rId9640" Type="http://schemas.openxmlformats.org/officeDocument/2006/relationships/hyperlink" Target="https://en.wiktionary.org/wiki/%E3%81%A5%E3%81%91" TargetMode="External"/><Relationship Id="rId9641" Type="http://schemas.openxmlformats.org/officeDocument/2006/relationships/hyperlink" Target="https://en.wiktionary.org/wiki/%E3%81%A0%E3%82%8C" TargetMode="External"/><Relationship Id="rId8310" Type="http://schemas.openxmlformats.org/officeDocument/2006/relationships/hyperlink" Target="https://en.wiktionary.org/w/index.php?title=%E3%83%9F%E3%82%AF&amp;action=edit&amp;redlink=1" TargetMode="External"/><Relationship Id="rId8314" Type="http://schemas.openxmlformats.org/officeDocument/2006/relationships/hyperlink" Target="https://en.wiktionary.org/wiki/%E8%BB%A2%E7%94%A8" TargetMode="External"/><Relationship Id="rId9646" Type="http://schemas.openxmlformats.org/officeDocument/2006/relationships/hyperlink" Target="https://en.wiktionary.org/w/index.php?title=%E7%B9%B0%E3%82%8A%E5%BA%83%E3%81%92&amp;action=edit&amp;redlink=1" TargetMode="External"/><Relationship Id="rId8313" Type="http://schemas.openxmlformats.org/officeDocument/2006/relationships/hyperlink" Target="https://en.wiktionary.org/wiki/%E5%80%AB" TargetMode="External"/><Relationship Id="rId9647" Type="http://schemas.openxmlformats.org/officeDocument/2006/relationships/hyperlink" Target="https://en.wiktionary.org/wiki/%E8%AA%A0%E4%B8%80" TargetMode="External"/><Relationship Id="rId8312" Type="http://schemas.openxmlformats.org/officeDocument/2006/relationships/hyperlink" Target="https://en.wiktionary.org/wiki/%E8%88%AA%E8%A1%8C" TargetMode="External"/><Relationship Id="rId9648" Type="http://schemas.openxmlformats.org/officeDocument/2006/relationships/hyperlink" Target="https://en.wiktionary.org/wiki/%E6%95%B4%E5%BD%A2" TargetMode="External"/><Relationship Id="rId8311" Type="http://schemas.openxmlformats.org/officeDocument/2006/relationships/hyperlink" Target="https://en.wiktionary.org/wiki/%E6%9C%AC%E5%A0%82" TargetMode="External"/><Relationship Id="rId9649" Type="http://schemas.openxmlformats.org/officeDocument/2006/relationships/hyperlink" Target="https://en.wiktionary.org/wiki/%E6%B5%B7%E9%98%B2" TargetMode="External"/><Relationship Id="rId8318" Type="http://schemas.openxmlformats.org/officeDocument/2006/relationships/hyperlink" Target="https://en.wiktionary.org/wiki/%E9%AB%98%E9%BA%97" TargetMode="External"/><Relationship Id="rId9642" Type="http://schemas.openxmlformats.org/officeDocument/2006/relationships/hyperlink" Target="https://en.wiktionary.org/wiki/%E3%82%B8%E3%82%A7%E3%83%95" TargetMode="External"/><Relationship Id="rId8317" Type="http://schemas.openxmlformats.org/officeDocument/2006/relationships/hyperlink" Target="https://en.wiktionary.org/w/index.php?title=%E5%B7%A5%E5%AD%A6%E7%A7%91&amp;action=edit&amp;redlink=1" TargetMode="External"/><Relationship Id="rId9643" Type="http://schemas.openxmlformats.org/officeDocument/2006/relationships/hyperlink" Target="https://en.wiktionary.org/wiki/%E5%9C%92%E7%94%B0" TargetMode="External"/><Relationship Id="rId8316" Type="http://schemas.openxmlformats.org/officeDocument/2006/relationships/hyperlink" Target="https://en.wiktionary.org/wiki/%E3%81%A4%E3%81%84%E3%81%A7" TargetMode="External"/><Relationship Id="rId9644" Type="http://schemas.openxmlformats.org/officeDocument/2006/relationships/hyperlink" Target="https://en.wiktionary.org/wiki/%E6%B0%B4%E6%BA%90" TargetMode="External"/><Relationship Id="rId8315" Type="http://schemas.openxmlformats.org/officeDocument/2006/relationships/hyperlink" Target="https://en.wiktionary.org/w/index.php?title=%E6%8C%99%E8%A1%8C&amp;action=edit&amp;redlink=1" TargetMode="External"/><Relationship Id="rId9645" Type="http://schemas.openxmlformats.org/officeDocument/2006/relationships/hyperlink" Target="https://en.wiktionary.org/w/index.php?title=%E7%90%86%E5%AD%A6%E9%83%A8&amp;action=edit&amp;redlink=1" TargetMode="External"/><Relationship Id="rId9671" Type="http://schemas.openxmlformats.org/officeDocument/2006/relationships/hyperlink" Target="https://en.wiktionary.org/wiki/%E3%82%8A%E3%81%8F" TargetMode="External"/><Relationship Id="rId9672" Type="http://schemas.openxmlformats.org/officeDocument/2006/relationships/hyperlink" Target="https://en.wiktionary.org/wiki/%E5%87%B1%E6%97%8B" TargetMode="External"/><Relationship Id="rId9673" Type="http://schemas.openxmlformats.org/officeDocument/2006/relationships/hyperlink" Target="https://en.wiktionary.org/wiki/%E6%9C%8D%E8%A3%85" TargetMode="External"/><Relationship Id="rId9674" Type="http://schemas.openxmlformats.org/officeDocument/2006/relationships/hyperlink" Target="https://en.wiktionary.org/wiki/%E3%82%A2%E3%83%AB%E3%82%B8%E3%82%A7%E3%83%AA%E3%82%A2" TargetMode="External"/><Relationship Id="rId7012" Type="http://schemas.openxmlformats.org/officeDocument/2006/relationships/hyperlink" Target="https://en.wiktionary.org/wiki/%E5%8F%82%E5%85%A5" TargetMode="External"/><Relationship Id="rId8343" Type="http://schemas.openxmlformats.org/officeDocument/2006/relationships/hyperlink" Target="https://en.wiktionary.org/wiki/%E3%82%B7%E3%83%9F%E3%83%A5%E3%83%AC%E3%83%BC%E3%82%B7%E3%83%A7%E3%83%B3" TargetMode="External"/><Relationship Id="rId7011" Type="http://schemas.openxmlformats.org/officeDocument/2006/relationships/hyperlink" Target="https://en.wiktionary.org/w/index.php?title=%E5%8F%B0%E6%95%B0&amp;action=edit&amp;redlink=1" TargetMode="External"/><Relationship Id="rId8342" Type="http://schemas.openxmlformats.org/officeDocument/2006/relationships/hyperlink" Target="https://en.wiktionary.org/wiki/%E6%8C%81%E7%B6%9A" TargetMode="External"/><Relationship Id="rId7010" Type="http://schemas.openxmlformats.org/officeDocument/2006/relationships/hyperlink" Target="https://en.wiktionary.org/w/index.php?title=%E5%A4%A7%E7%B3%BB&amp;action=edit&amp;redlink=1" TargetMode="External"/><Relationship Id="rId8341" Type="http://schemas.openxmlformats.org/officeDocument/2006/relationships/hyperlink" Target="https://en.wiktionary.org/wiki/%E5%B1%B1%E6%9D%B1" TargetMode="External"/><Relationship Id="rId8340" Type="http://schemas.openxmlformats.org/officeDocument/2006/relationships/hyperlink" Target="https://en.wiktionary.org/wiki/%E3%82%A8%E3%83%B3%E3%82%B8%E3%82%A7%E3%83%AB" TargetMode="External"/><Relationship Id="rId9670" Type="http://schemas.openxmlformats.org/officeDocument/2006/relationships/hyperlink" Target="https://en.wiktionary.org/wiki/%E3%81%95%E3%81%A8%E3%81%86" TargetMode="External"/><Relationship Id="rId7016" Type="http://schemas.openxmlformats.org/officeDocument/2006/relationships/hyperlink" Target="https://en.wiktionary.org/wiki/%E6%BA%80%E8%B6%B3" TargetMode="External"/><Relationship Id="rId8347" Type="http://schemas.openxmlformats.org/officeDocument/2006/relationships/hyperlink" Target="https://en.wiktionary.org/wiki/%E9%A1%95%E8%91%97" TargetMode="External"/><Relationship Id="rId9679" Type="http://schemas.openxmlformats.org/officeDocument/2006/relationships/hyperlink" Target="https://en.wiktionary.org/wiki/%E5%89%B5%E5%A7%8B" TargetMode="External"/><Relationship Id="rId7015" Type="http://schemas.openxmlformats.org/officeDocument/2006/relationships/hyperlink" Target="https://en.wiktionary.org/wiki/%E3%82%A4%E3%83%BC%E3%82%B9%E3%83%88" TargetMode="External"/><Relationship Id="rId8346" Type="http://schemas.openxmlformats.org/officeDocument/2006/relationships/hyperlink" Target="https://en.wiktionary.org/wiki/%E5%AE%87%E6%B2%BB" TargetMode="External"/><Relationship Id="rId7014" Type="http://schemas.openxmlformats.org/officeDocument/2006/relationships/hyperlink" Target="https://en.wiktionary.org/wiki/%E5%B9%B3%E5%A1%9A" TargetMode="External"/><Relationship Id="rId8345" Type="http://schemas.openxmlformats.org/officeDocument/2006/relationships/hyperlink" Target="https://en.wiktionary.org/wiki/%E5%B9%B3%E8%A1%8C" TargetMode="External"/><Relationship Id="rId7013" Type="http://schemas.openxmlformats.org/officeDocument/2006/relationships/hyperlink" Target="https://en.wiktionary.org/wiki/%E9%80%B2%E6%AD%A9" TargetMode="External"/><Relationship Id="rId8344" Type="http://schemas.openxmlformats.org/officeDocument/2006/relationships/hyperlink" Target="https://en.wiktionary.org/wiki/%E7%BF%92%E5%BE%97" TargetMode="External"/><Relationship Id="rId9675" Type="http://schemas.openxmlformats.org/officeDocument/2006/relationships/hyperlink" Target="https://en.wiktionary.org/wiki/%E9%87%8F%E7%9A%84" TargetMode="External"/><Relationship Id="rId7019" Type="http://schemas.openxmlformats.org/officeDocument/2006/relationships/hyperlink" Target="https://en.wiktionary.org/wiki/%E7%A6%81" TargetMode="External"/><Relationship Id="rId9676" Type="http://schemas.openxmlformats.org/officeDocument/2006/relationships/hyperlink" Target="https://en.wiktionary.org/wiki/%E6%88%B4%E5%86%A0" TargetMode="External"/><Relationship Id="rId7018" Type="http://schemas.openxmlformats.org/officeDocument/2006/relationships/hyperlink" Target="https://en.wiktionary.org/wiki/%E3%83%91%E3%82%AD%E3%82%B9%E3%82%BF%E3%83%B3" TargetMode="External"/><Relationship Id="rId8349" Type="http://schemas.openxmlformats.org/officeDocument/2006/relationships/hyperlink" Target="https://en.wiktionary.org/wiki/%E5%BC%A6%E6%A5%BD" TargetMode="External"/><Relationship Id="rId9677" Type="http://schemas.openxmlformats.org/officeDocument/2006/relationships/hyperlink" Target="https://en.wiktionary.org/wiki/%E8%AA%93%E3%81%84" TargetMode="External"/><Relationship Id="rId7017" Type="http://schemas.openxmlformats.org/officeDocument/2006/relationships/hyperlink" Target="https://en.wiktionary.org/wiki/%E3%82%81%E3%81%90%E3%82%8A" TargetMode="External"/><Relationship Id="rId8348" Type="http://schemas.openxmlformats.org/officeDocument/2006/relationships/hyperlink" Target="https://en.wiktionary.org/wiki/%E3%83%87%E3%82%A3%E3%82%B9%E3%83%97%E3%83%AC%E3%82%A4" TargetMode="External"/><Relationship Id="rId9678" Type="http://schemas.openxmlformats.org/officeDocument/2006/relationships/hyperlink" Target="https://en.wiktionary.org/wiki/%E8%B5%B7%E3%81%8D%E3%82%8B" TargetMode="External"/><Relationship Id="rId9660" Type="http://schemas.openxmlformats.org/officeDocument/2006/relationships/hyperlink" Target="https://en.wiktionary.org/wiki/%E5%B1%8B%E4%B8%8A" TargetMode="External"/><Relationship Id="rId9661" Type="http://schemas.openxmlformats.org/officeDocument/2006/relationships/hyperlink" Target="https://en.wiktionary.org/w/index.php?title=%E6%B7%BB%E3%81%88&amp;action=edit&amp;redlink=1" TargetMode="External"/><Relationship Id="rId9662" Type="http://schemas.openxmlformats.org/officeDocument/2006/relationships/hyperlink" Target="https://en.wiktionary.org/w/index.php?title=%E5%A2%97%E3%82%84%E3%81%97&amp;action=edit&amp;redlink=1" TargetMode="External"/><Relationship Id="rId9663" Type="http://schemas.openxmlformats.org/officeDocument/2006/relationships/hyperlink" Target="https://en.wiktionary.org/wiki/%E5%B8%B8%E7%A3%90" TargetMode="External"/><Relationship Id="rId7001" Type="http://schemas.openxmlformats.org/officeDocument/2006/relationships/hyperlink" Target="https://en.wiktionary.org/wiki/%E6%80%9D%E8%80%83" TargetMode="External"/><Relationship Id="rId8332" Type="http://schemas.openxmlformats.org/officeDocument/2006/relationships/hyperlink" Target="https://en.wiktionary.org/w/index.php?title=%E7%91%9E%E5%AE%9D%E7%AB%A0&amp;action=edit&amp;redlink=1" TargetMode="External"/><Relationship Id="rId7000" Type="http://schemas.openxmlformats.org/officeDocument/2006/relationships/hyperlink" Target="https://en.wiktionary.org/w/index.php?title=%E7%AE%A1%E5%86%85&amp;action=edit&amp;redlink=1" TargetMode="External"/><Relationship Id="rId8331" Type="http://schemas.openxmlformats.org/officeDocument/2006/relationships/hyperlink" Target="https://en.wiktionary.org/w/index.php?title=%E3%83%9F%E3%82%B9%E3%82%BF%E3%83%BC&amp;action=edit&amp;redlink=1" TargetMode="External"/><Relationship Id="rId8330" Type="http://schemas.openxmlformats.org/officeDocument/2006/relationships/hyperlink" Target="https://en.wiktionary.org/wiki/%E3%83%AA%E3%83%B3%E3%82%AB%E3%83%BC%E3%83%B3" TargetMode="External"/><Relationship Id="rId7005" Type="http://schemas.openxmlformats.org/officeDocument/2006/relationships/hyperlink" Target="https://en.wiktionary.org/wiki/%E5%A4%A7%E6%A0%B9" TargetMode="External"/><Relationship Id="rId8336" Type="http://schemas.openxmlformats.org/officeDocument/2006/relationships/hyperlink" Target="https://en.wiktionary.org/wiki/%E6%B3%95%E5%8B%99" TargetMode="External"/><Relationship Id="rId9668" Type="http://schemas.openxmlformats.org/officeDocument/2006/relationships/hyperlink" Target="https://en.wiktionary.org/wiki/%E5%86%85%E6%B5%B7" TargetMode="External"/><Relationship Id="rId7004" Type="http://schemas.openxmlformats.org/officeDocument/2006/relationships/hyperlink" Target="https://en.wiktionary.org/wiki/%E8%83%8C%E4%B8%AD" TargetMode="External"/><Relationship Id="rId8335" Type="http://schemas.openxmlformats.org/officeDocument/2006/relationships/hyperlink" Target="https://en.wiktionary.org/wiki/%E5%A4%8F%E4%BC%91%E3%81%BF" TargetMode="External"/><Relationship Id="rId9669" Type="http://schemas.openxmlformats.org/officeDocument/2006/relationships/hyperlink" Target="https://en.wiktionary.org/wiki/%E5%AE%AE%E4%B8%8B" TargetMode="External"/><Relationship Id="rId7003" Type="http://schemas.openxmlformats.org/officeDocument/2006/relationships/hyperlink" Target="https://en.wiktionary.org/wiki/%E5%A8%81%E5%8A%9B" TargetMode="External"/><Relationship Id="rId8334" Type="http://schemas.openxmlformats.org/officeDocument/2006/relationships/hyperlink" Target="https://en.wiktionary.org/wiki/%E7%86%9F%E8%AA%AD" TargetMode="External"/><Relationship Id="rId7002" Type="http://schemas.openxmlformats.org/officeDocument/2006/relationships/hyperlink" Target="https://en.wiktionary.org/wiki/%E6%94%B9%E7%AF%89" TargetMode="External"/><Relationship Id="rId8333" Type="http://schemas.openxmlformats.org/officeDocument/2006/relationships/hyperlink" Target="https://en.wiktionary.org/wiki/%E3%83%8B%E3%83%83%E3%82%AF%E3%83%8D%E3%83%BC%E3%83%A0" TargetMode="External"/><Relationship Id="rId7009" Type="http://schemas.openxmlformats.org/officeDocument/2006/relationships/hyperlink" Target="https://en.wiktionary.org/wiki/%E7%B4%8B" TargetMode="External"/><Relationship Id="rId9664" Type="http://schemas.openxmlformats.org/officeDocument/2006/relationships/hyperlink" Target="https://en.wiktionary.org/wiki/%E6%B0%91%E8%AC%A1" TargetMode="External"/><Relationship Id="rId7008" Type="http://schemas.openxmlformats.org/officeDocument/2006/relationships/hyperlink" Target="https://en.wiktionary.org/wiki/%E6%9E%9C%E5%AE%9F" TargetMode="External"/><Relationship Id="rId8339" Type="http://schemas.openxmlformats.org/officeDocument/2006/relationships/hyperlink" Target="https://en.wiktionary.org/wiki/%E3%82%B5%E3%83%A9%E3%83%96%E3%83%AC%E3%83%83%E3%83%89" TargetMode="External"/><Relationship Id="rId9665" Type="http://schemas.openxmlformats.org/officeDocument/2006/relationships/hyperlink" Target="https://en.wiktionary.org/w/index.php?title=%E7%B7%A8%E3%81%95%E3%82%93&amp;action=edit&amp;redlink=1" TargetMode="External"/><Relationship Id="rId7007" Type="http://schemas.openxmlformats.org/officeDocument/2006/relationships/hyperlink" Target="https://en.wiktionary.org/wiki/%E3%81%8C%E3%81%A1" TargetMode="External"/><Relationship Id="rId8338" Type="http://schemas.openxmlformats.org/officeDocument/2006/relationships/hyperlink" Target="https://en.wiktionary.org/wiki/%E9%81%A9%E5%BF%9C" TargetMode="External"/><Relationship Id="rId9666" Type="http://schemas.openxmlformats.org/officeDocument/2006/relationships/hyperlink" Target="https://en.wiktionary.org/wiki/%E7%9D%A3" TargetMode="External"/><Relationship Id="rId7006" Type="http://schemas.openxmlformats.org/officeDocument/2006/relationships/hyperlink" Target="https://en.wiktionary.org/w/index.php?title=%E6%96%BD%E3%81%95&amp;action=edit&amp;redlink=1" TargetMode="External"/><Relationship Id="rId8337" Type="http://schemas.openxmlformats.org/officeDocument/2006/relationships/hyperlink" Target="https://en.wiktionary.org/w/index.php?title=%E8%B4%88%E3%82%89&amp;action=edit&amp;redlink=1" TargetMode="External"/><Relationship Id="rId9667" Type="http://schemas.openxmlformats.org/officeDocument/2006/relationships/hyperlink" Target="https://en.wiktionary.org/w/index.php?title=%E9%80%A0%E3%82%89&amp;action=edit&amp;redlink=1" TargetMode="External"/><Relationship Id="rId3513" Type="http://schemas.openxmlformats.org/officeDocument/2006/relationships/hyperlink" Target="https://en.wiktionary.org/wiki/%E8%A3%9C" TargetMode="External"/><Relationship Id="rId4844" Type="http://schemas.openxmlformats.org/officeDocument/2006/relationships/hyperlink" Target="https://en.wiktionary.org/wiki/%E9%A0%AD%E9%83%A8" TargetMode="External"/><Relationship Id="rId3512" Type="http://schemas.openxmlformats.org/officeDocument/2006/relationships/hyperlink" Target="https://en.wiktionary.org/wiki/%E3%82%AE%E3%83%AA%E3%82%B7%E3%82%A2" TargetMode="External"/><Relationship Id="rId4843" Type="http://schemas.openxmlformats.org/officeDocument/2006/relationships/hyperlink" Target="https://en.wiktionary.org/wiki/%E6%AD%BB%E8%80%85" TargetMode="External"/><Relationship Id="rId3515" Type="http://schemas.openxmlformats.org/officeDocument/2006/relationships/hyperlink" Target="https://en.wiktionary.org/wiki/%E5%B1%85%E4%BD%8F" TargetMode="External"/><Relationship Id="rId4846" Type="http://schemas.openxmlformats.org/officeDocument/2006/relationships/hyperlink" Target="https://en.wiktionary.org/wiki/%E3%81%A7%E3%82%93" TargetMode="External"/><Relationship Id="rId3514" Type="http://schemas.openxmlformats.org/officeDocument/2006/relationships/hyperlink" Target="https://en.wiktionary.org/wiki/%E4%BF%A1%E4%BB%B0" TargetMode="External"/><Relationship Id="rId4845" Type="http://schemas.openxmlformats.org/officeDocument/2006/relationships/hyperlink" Target="https://en.wiktionary.org/wiki/%E7%9B%B4%E6%A8%B9" TargetMode="External"/><Relationship Id="rId3517" Type="http://schemas.openxmlformats.org/officeDocument/2006/relationships/hyperlink" Target="https://en.wiktionary.org/wiki/%E3%82%B5%E3%82%A4%E3%83%89" TargetMode="External"/><Relationship Id="rId4848" Type="http://schemas.openxmlformats.org/officeDocument/2006/relationships/hyperlink" Target="https://en.wiktionary.org/wiki/%E7%89%99" TargetMode="External"/><Relationship Id="rId3516" Type="http://schemas.openxmlformats.org/officeDocument/2006/relationships/hyperlink" Target="https://en.wiktionary.org/wiki/%E5%85%A5%E7%A4%BE" TargetMode="External"/><Relationship Id="rId4847" Type="http://schemas.openxmlformats.org/officeDocument/2006/relationships/hyperlink" Target="https://en.wiktionary.org/wiki/%E3%83%87%E3%82%B6%E3%82%A4%E3%83%8A%E3%83%BC" TargetMode="External"/><Relationship Id="rId3519" Type="http://schemas.openxmlformats.org/officeDocument/2006/relationships/hyperlink" Target="https://en.wiktionary.org/wiki/%E4%BF%9D%E6%9C%89" TargetMode="External"/><Relationship Id="rId3518" Type="http://schemas.openxmlformats.org/officeDocument/2006/relationships/hyperlink" Target="https://en.wiktionary.org/wiki/%E8%B2%A0%E5%82%B7" TargetMode="External"/><Relationship Id="rId4849" Type="http://schemas.openxmlformats.org/officeDocument/2006/relationships/hyperlink" Target="https://en.wiktionary.org/wiki/%E5%AD%A6%E9%95%B7" TargetMode="External"/><Relationship Id="rId4840" Type="http://schemas.openxmlformats.org/officeDocument/2006/relationships/hyperlink" Target="https://en.wiktionary.org/wiki/%E7%A5%A5" TargetMode="External"/><Relationship Id="rId3511" Type="http://schemas.openxmlformats.org/officeDocument/2006/relationships/hyperlink" Target="https://en.wiktionary.org/wiki/%E3%81%84%E3%81%A4%E3%82%82" TargetMode="External"/><Relationship Id="rId4842" Type="http://schemas.openxmlformats.org/officeDocument/2006/relationships/hyperlink" Target="https://en.wiktionary.org/wiki/%E5%8F%97%E9%A8%93" TargetMode="External"/><Relationship Id="rId3510" Type="http://schemas.openxmlformats.org/officeDocument/2006/relationships/hyperlink" Target="https://en.wiktionary.org/wiki/%E6%8B%AC%E5%BC%A7" TargetMode="External"/><Relationship Id="rId4841" Type="http://schemas.openxmlformats.org/officeDocument/2006/relationships/hyperlink" Target="https://en.wiktionary.org/wiki/%E5%A5%87%E8%B7%A1" TargetMode="External"/><Relationship Id="rId3502" Type="http://schemas.openxmlformats.org/officeDocument/2006/relationships/hyperlink" Target="https://en.wiktionary.org/wiki/%E6%96%B0%E7%94%B0" TargetMode="External"/><Relationship Id="rId4833" Type="http://schemas.openxmlformats.org/officeDocument/2006/relationships/hyperlink" Target="https://en.wiktionary.org/wiki/%E5%B8%B0%E9%82%84" TargetMode="External"/><Relationship Id="rId3501" Type="http://schemas.openxmlformats.org/officeDocument/2006/relationships/hyperlink" Target="https://en.wiktionary.org/wiki/%E3%81%8B%E3%81%AD" TargetMode="External"/><Relationship Id="rId4832" Type="http://schemas.openxmlformats.org/officeDocument/2006/relationships/hyperlink" Target="https://en.wiktionary.org/wiki/%E3%83%AB%E3%83%BC%E3%83%9E%E3%83%8B%E3%82%A2" TargetMode="External"/><Relationship Id="rId3504" Type="http://schemas.openxmlformats.org/officeDocument/2006/relationships/hyperlink" Target="https://en.wiktionary.org/wiki/%E5%9B%BD%E7%8E%8B" TargetMode="External"/><Relationship Id="rId4835" Type="http://schemas.openxmlformats.org/officeDocument/2006/relationships/hyperlink" Target="https://en.wiktionary.org/wiki/%E7%A6%84" TargetMode="External"/><Relationship Id="rId3503" Type="http://schemas.openxmlformats.org/officeDocument/2006/relationships/hyperlink" Target="https://en.wiktionary.org/wiki/%E3%83%A9%E3%83%96" TargetMode="External"/><Relationship Id="rId4834" Type="http://schemas.openxmlformats.org/officeDocument/2006/relationships/hyperlink" Target="https://en.wiktionary.org/wiki/%E6%8F%90%E8%B5%B7" TargetMode="External"/><Relationship Id="rId3506" Type="http://schemas.openxmlformats.org/officeDocument/2006/relationships/hyperlink" Target="https://en.wiktionary.org/wiki/%E8%BF%94%E4%BF%A1" TargetMode="External"/><Relationship Id="rId4837" Type="http://schemas.openxmlformats.org/officeDocument/2006/relationships/hyperlink" Target="https://en.wiktionary.org/wiki/%E7%B4%A0" TargetMode="External"/><Relationship Id="rId3505" Type="http://schemas.openxmlformats.org/officeDocument/2006/relationships/hyperlink" Target="https://en.wiktionary.org/wiki/%E7%8F%BE%E6%99%82%E7%82%B9" TargetMode="External"/><Relationship Id="rId4836" Type="http://schemas.openxmlformats.org/officeDocument/2006/relationships/hyperlink" Target="https://en.wiktionary.org/wiki/%E6%9C%AC%E6%97%A5" TargetMode="External"/><Relationship Id="rId3508" Type="http://schemas.openxmlformats.org/officeDocument/2006/relationships/hyperlink" Target="https://en.wiktionary.org/wiki/%E6%97%A7%E5%88%B6" TargetMode="External"/><Relationship Id="rId4839" Type="http://schemas.openxmlformats.org/officeDocument/2006/relationships/hyperlink" Target="https://en.wiktionary.org/wiki/%E8%BC%B8%E5%87%BA" TargetMode="External"/><Relationship Id="rId3507" Type="http://schemas.openxmlformats.org/officeDocument/2006/relationships/hyperlink" Target="https://en.wiktionary.org/wiki/%E9%AA%A8" TargetMode="External"/><Relationship Id="rId4838" Type="http://schemas.openxmlformats.org/officeDocument/2006/relationships/hyperlink" Target="https://en.wiktionary.org/w/index.php?title=%E8%B6%8A%E3%81%88&amp;action=edit&amp;redlink=1" TargetMode="External"/><Relationship Id="rId3509" Type="http://schemas.openxmlformats.org/officeDocument/2006/relationships/hyperlink" Target="https://en.wiktionary.org/wiki/%E3%82%B7%E3%83%B3%E3%82%B0%E3%83%AB%E3%82%B9" TargetMode="External"/><Relationship Id="rId3500" Type="http://schemas.openxmlformats.org/officeDocument/2006/relationships/hyperlink" Target="https://en.wiktionary.org/wiki/%E7%B6%9A" TargetMode="External"/><Relationship Id="rId4831" Type="http://schemas.openxmlformats.org/officeDocument/2006/relationships/hyperlink" Target="https://en.wiktionary.org/wiki/%E5%B7%A5%E8%97%A4" TargetMode="External"/><Relationship Id="rId4830" Type="http://schemas.openxmlformats.org/officeDocument/2006/relationships/hyperlink" Target="https://en.wiktionary.org/wiki/%E5%98%98" TargetMode="External"/><Relationship Id="rId2203" Type="http://schemas.openxmlformats.org/officeDocument/2006/relationships/hyperlink" Target="https://en.wiktionary.org/wiki/%E3%83%97%E3%83%AD%E3%83%AC%E3%82%B9" TargetMode="External"/><Relationship Id="rId3535" Type="http://schemas.openxmlformats.org/officeDocument/2006/relationships/hyperlink" Target="https://en.wiktionary.org/wiki/%E5%9C%B0%E7%82%B9" TargetMode="External"/><Relationship Id="rId4866" Type="http://schemas.openxmlformats.org/officeDocument/2006/relationships/hyperlink" Target="https://en.wiktionary.org/wiki/%E5%90%8D%E4%BB%98%E3%81%91" TargetMode="External"/><Relationship Id="rId2204" Type="http://schemas.openxmlformats.org/officeDocument/2006/relationships/hyperlink" Target="https://en.wiktionary.org/w/index.php?title=%E8%AA%9E%E3%81%A3&amp;action=edit&amp;redlink=1" TargetMode="External"/><Relationship Id="rId3534" Type="http://schemas.openxmlformats.org/officeDocument/2006/relationships/hyperlink" Target="https://en.wiktionary.org/w/index.php?title=%E6%97%A5%E6%9C%AC%E7%B5%8C%E6%B8%88%E6%96%B0%E8%81%9E&amp;action=edit&amp;redlink=1" TargetMode="External"/><Relationship Id="rId4865" Type="http://schemas.openxmlformats.org/officeDocument/2006/relationships/hyperlink" Target="https://en.wiktionary.org/wiki/%E5%91%8A%E7%99%BD" TargetMode="External"/><Relationship Id="rId2205" Type="http://schemas.openxmlformats.org/officeDocument/2006/relationships/hyperlink" Target="https://en.wiktionary.org/wiki/%E6%94%B9%E9%9D%A9" TargetMode="External"/><Relationship Id="rId3537" Type="http://schemas.openxmlformats.org/officeDocument/2006/relationships/hyperlink" Target="https://en.wiktionary.org/wiki/%E6%A8%AA%E5%B1%B1" TargetMode="External"/><Relationship Id="rId4868" Type="http://schemas.openxmlformats.org/officeDocument/2006/relationships/hyperlink" Target="https://en.wiktionary.org/wiki/%E5%93%B2%E4%B9%9F" TargetMode="External"/><Relationship Id="rId2206" Type="http://schemas.openxmlformats.org/officeDocument/2006/relationships/hyperlink" Target="https://en.wiktionary.org/wiki/%E3%82%B8%E3%83%A7%E3%83%BC%E3%82%B8" TargetMode="External"/><Relationship Id="rId3536" Type="http://schemas.openxmlformats.org/officeDocument/2006/relationships/hyperlink" Target="https://en.wiktionary.org/wiki/%E3%83%99%E3%83%BC%E3%82%B9%E3%83%9C%E3%83%BC%E3%83%AB" TargetMode="External"/><Relationship Id="rId4867" Type="http://schemas.openxmlformats.org/officeDocument/2006/relationships/hyperlink" Target="https://en.wiktionary.org/wiki/%E3%82%A2%E3%83%A9%E3%83%96" TargetMode="External"/><Relationship Id="rId2207" Type="http://schemas.openxmlformats.org/officeDocument/2006/relationships/hyperlink" Target="https://en.wiktionary.org/wiki/%E5%BA%83%E5%91%8A" TargetMode="External"/><Relationship Id="rId3539" Type="http://schemas.openxmlformats.org/officeDocument/2006/relationships/hyperlink" Target="https://en.wiktionary.org/wiki/%E6%9A%97%E6%AE%BA" TargetMode="External"/><Relationship Id="rId2208" Type="http://schemas.openxmlformats.org/officeDocument/2006/relationships/hyperlink" Target="https://en.wiktionary.org/wiki/%E5%A2%97%E5%8A%A0" TargetMode="External"/><Relationship Id="rId3538" Type="http://schemas.openxmlformats.org/officeDocument/2006/relationships/hyperlink" Target="https://en.wiktionary.org/wiki/%E8%98%AD" TargetMode="External"/><Relationship Id="rId4869" Type="http://schemas.openxmlformats.org/officeDocument/2006/relationships/hyperlink" Target="https://en.wiktionary.org/wiki/%E4%BA%80" TargetMode="External"/><Relationship Id="rId2209" Type="http://schemas.openxmlformats.org/officeDocument/2006/relationships/hyperlink" Target="https://en.wiktionary.org/wiki/%E5%B8%AB%E5%9B%A3" TargetMode="External"/><Relationship Id="rId4860" Type="http://schemas.openxmlformats.org/officeDocument/2006/relationships/hyperlink" Target="https://en.wiktionary.org/w/index.php?title=%E6%89%B1%E3%82%8F&amp;action=edit&amp;redlink=1" TargetMode="External"/><Relationship Id="rId3531" Type="http://schemas.openxmlformats.org/officeDocument/2006/relationships/hyperlink" Target="https://en.wiktionary.org/wiki/%E5%A4%A7%E4%BA%BA" TargetMode="External"/><Relationship Id="rId4862" Type="http://schemas.openxmlformats.org/officeDocument/2006/relationships/hyperlink" Target="https://en.wiktionary.org/wiki/%E4%B8%8D%E8%89%AF" TargetMode="External"/><Relationship Id="rId2200" Type="http://schemas.openxmlformats.org/officeDocument/2006/relationships/hyperlink" Target="https://en.wiktionary.org/wiki/%E8%A6%B3%E6%B8%AC" TargetMode="External"/><Relationship Id="rId3530" Type="http://schemas.openxmlformats.org/officeDocument/2006/relationships/hyperlink" Target="https://en.wiktionary.org/wiki/%E4%BA%BA%E6%95%B0" TargetMode="External"/><Relationship Id="rId4861" Type="http://schemas.openxmlformats.org/officeDocument/2006/relationships/hyperlink" Target="https://en.wiktionary.org/wiki/%E3%83%AD%E3%83%B3%E3%82%B0" TargetMode="External"/><Relationship Id="rId2201" Type="http://schemas.openxmlformats.org/officeDocument/2006/relationships/hyperlink" Target="https://en.wiktionary.org/wiki/%E9%A8%8E%E5%A3%AB" TargetMode="External"/><Relationship Id="rId3533" Type="http://schemas.openxmlformats.org/officeDocument/2006/relationships/hyperlink" Target="https://en.wiktionary.org/wiki/%E6%89%93%E6%92%83" TargetMode="External"/><Relationship Id="rId4864" Type="http://schemas.openxmlformats.org/officeDocument/2006/relationships/hyperlink" Target="https://en.wiktionary.org/wiki/%E3%81%97%E3%82%8D" TargetMode="External"/><Relationship Id="rId2202" Type="http://schemas.openxmlformats.org/officeDocument/2006/relationships/hyperlink" Target="https://en.wiktionary.org/wiki/%E5%AF%BA%E9%99%A2" TargetMode="External"/><Relationship Id="rId3532" Type="http://schemas.openxmlformats.org/officeDocument/2006/relationships/hyperlink" Target="https://en.wiktionary.org/wiki/%E5%A4%96%E3%81%99" TargetMode="External"/><Relationship Id="rId4863" Type="http://schemas.openxmlformats.org/officeDocument/2006/relationships/hyperlink" Target="https://en.wiktionary.org/wiki/%E8%96%A9%E6%91%A9" TargetMode="External"/><Relationship Id="rId3524" Type="http://schemas.openxmlformats.org/officeDocument/2006/relationships/hyperlink" Target="https://en.wiktionary.org/wiki/%E7%A2%91" TargetMode="External"/><Relationship Id="rId4855" Type="http://schemas.openxmlformats.org/officeDocument/2006/relationships/hyperlink" Target="https://en.wiktionary.org/wiki/%E5%BC%B7%E8%AA%BF" TargetMode="External"/><Relationship Id="rId3523" Type="http://schemas.openxmlformats.org/officeDocument/2006/relationships/hyperlink" Target="https://en.wiktionary.org/wiki/%E5%B7%9D%E5%8F%A3" TargetMode="External"/><Relationship Id="rId4854" Type="http://schemas.openxmlformats.org/officeDocument/2006/relationships/hyperlink" Target="https://en.wiktionary.org/wiki/%E3%82%88%E3%81%A3%E3%81%A6" TargetMode="External"/><Relationship Id="rId3526" Type="http://schemas.openxmlformats.org/officeDocument/2006/relationships/hyperlink" Target="https://en.wiktionary.org/wiki/%E7%95%A5" TargetMode="External"/><Relationship Id="rId4857" Type="http://schemas.openxmlformats.org/officeDocument/2006/relationships/hyperlink" Target="https://en.wiktionary.org/wiki/%E6%AD%8C%E3%81%86" TargetMode="External"/><Relationship Id="rId3525" Type="http://schemas.openxmlformats.org/officeDocument/2006/relationships/hyperlink" Target="https://en.wiktionary.org/wiki/%E8%90%BD%E8%AA%9E" TargetMode="External"/><Relationship Id="rId4856" Type="http://schemas.openxmlformats.org/officeDocument/2006/relationships/hyperlink" Target="https://en.wiktionary.org/wiki/%E5%A4%B1%E7%82%B9" TargetMode="External"/><Relationship Id="rId3528" Type="http://schemas.openxmlformats.org/officeDocument/2006/relationships/hyperlink" Target="https://en.wiktionary.org/wiki/%E6%A0%B9" TargetMode="External"/><Relationship Id="rId4859" Type="http://schemas.openxmlformats.org/officeDocument/2006/relationships/hyperlink" Target="https://en.wiktionary.org/wiki/%E5%AE%A4%E7%94%BA" TargetMode="External"/><Relationship Id="rId3527" Type="http://schemas.openxmlformats.org/officeDocument/2006/relationships/hyperlink" Target="https://en.wiktionary.org/wiki/%E5%B4%87" TargetMode="External"/><Relationship Id="rId4858" Type="http://schemas.openxmlformats.org/officeDocument/2006/relationships/hyperlink" Target="https://en.wiktionary.org/wiki/%E5%A4%89%E3%82%8F%E3%82%8B" TargetMode="External"/><Relationship Id="rId3529" Type="http://schemas.openxmlformats.org/officeDocument/2006/relationships/hyperlink" Target="https://en.wiktionary.org/w/index.php?title=%E3%83%97%E3%83%AD%E3%83%AC%E3%82%B9%E3%83%A9%E3%83%BC&amp;action=edit&amp;redlink=1" TargetMode="External"/><Relationship Id="rId3520" Type="http://schemas.openxmlformats.org/officeDocument/2006/relationships/hyperlink" Target="https://en.wiktionary.org/w/index.php?title=%E8%A5%BF%E6%AD%A6&amp;action=edit&amp;redlink=1" TargetMode="External"/><Relationship Id="rId4851" Type="http://schemas.openxmlformats.org/officeDocument/2006/relationships/hyperlink" Target="https://en.wiktionary.org/wiki/%E6%A2%A8" TargetMode="External"/><Relationship Id="rId4850" Type="http://schemas.openxmlformats.org/officeDocument/2006/relationships/hyperlink" Target="https://en.wiktionary.org/wiki/%E7%A7%BB%E6%A4%8D" TargetMode="External"/><Relationship Id="rId3522" Type="http://schemas.openxmlformats.org/officeDocument/2006/relationships/hyperlink" Target="https://en.wiktionary.org/wiki/%E3%82%A2%E3%83%AB" TargetMode="External"/><Relationship Id="rId4853" Type="http://schemas.openxmlformats.org/officeDocument/2006/relationships/hyperlink" Target="https://en.wiktionary.org/wiki/%E7%B7%8F%E6%95%B0" TargetMode="External"/><Relationship Id="rId3521" Type="http://schemas.openxmlformats.org/officeDocument/2006/relationships/hyperlink" Target="https://en.wiktionary.org/wiki/%E4%B8%AD%E9%96%93" TargetMode="External"/><Relationship Id="rId4852" Type="http://schemas.openxmlformats.org/officeDocument/2006/relationships/hyperlink" Target="https://en.wiktionary.org/wiki/%E5%8A%9B%E5%A3%AB" TargetMode="External"/><Relationship Id="rId4800" Type="http://schemas.openxmlformats.org/officeDocument/2006/relationships/hyperlink" Target="https://en.wiktionary.org/wiki/%E6%97%A5%E7%A8%8B" TargetMode="External"/><Relationship Id="rId4802" Type="http://schemas.openxmlformats.org/officeDocument/2006/relationships/hyperlink" Target="https://en.wiktionary.org/wiki/%E9%85%8D%E6%85%AE" TargetMode="External"/><Relationship Id="rId4801" Type="http://schemas.openxmlformats.org/officeDocument/2006/relationships/hyperlink" Target="https://en.wiktionary.org/wiki/%E7%8F%BE%E3%82%8C%E3%82%8B" TargetMode="External"/><Relationship Id="rId4804" Type="http://schemas.openxmlformats.org/officeDocument/2006/relationships/hyperlink" Target="https://en.wiktionary.org/wiki/%E7%8B%AC" TargetMode="External"/><Relationship Id="rId4803" Type="http://schemas.openxmlformats.org/officeDocument/2006/relationships/hyperlink" Target="https://en.wiktionary.org/wiki/%E6%9C%AC%E6%8B%A0%E5%9C%B0" TargetMode="External"/><Relationship Id="rId4806" Type="http://schemas.openxmlformats.org/officeDocument/2006/relationships/hyperlink" Target="https://en.wiktionary.org/w/index.php?title=%E3%83%A6%E3%83%8B%E3%82%AA%E3%83%B3&amp;action=edit&amp;redlink=1" TargetMode="External"/><Relationship Id="rId4805" Type="http://schemas.openxmlformats.org/officeDocument/2006/relationships/hyperlink" Target="https://en.wiktionary.org/wiki/%E3%81%84%E3%82%89%E3%81%A3%E3%81%97%E3%82%83%E3%82%8B" TargetMode="External"/><Relationship Id="rId4808" Type="http://schemas.openxmlformats.org/officeDocument/2006/relationships/hyperlink" Target="https://en.wiktionary.org/wiki/%E6%97%85%E5%9B%A3" TargetMode="External"/><Relationship Id="rId4807" Type="http://schemas.openxmlformats.org/officeDocument/2006/relationships/hyperlink" Target="https://en.wiktionary.org/wiki/%E5%AD%B8" TargetMode="External"/><Relationship Id="rId4809" Type="http://schemas.openxmlformats.org/officeDocument/2006/relationships/hyperlink" Target="https://en.wiktionary.org/wiki/%E3%82%B8%E3%83%A7%E3%83%BC" TargetMode="External"/><Relationship Id="rId7081" Type="http://schemas.openxmlformats.org/officeDocument/2006/relationships/hyperlink" Target="https://en.wiktionary.org/wiki/%E6%B2%BC%E6%B4%A5" TargetMode="External"/><Relationship Id="rId7080" Type="http://schemas.openxmlformats.org/officeDocument/2006/relationships/hyperlink" Target="https://en.wiktionary.org/wiki/%E5%86%8D%E7%99%BA" TargetMode="External"/><Relationship Id="rId7074" Type="http://schemas.openxmlformats.org/officeDocument/2006/relationships/hyperlink" Target="https://en.wiktionary.org/wiki/%E5%BA%83%E5%B7%9E" TargetMode="External"/><Relationship Id="rId7073" Type="http://schemas.openxmlformats.org/officeDocument/2006/relationships/hyperlink" Target="https://en.wiktionary.org/wiki/%E5%BE%AE%E5%A6%99" TargetMode="External"/><Relationship Id="rId7072" Type="http://schemas.openxmlformats.org/officeDocument/2006/relationships/hyperlink" Target="https://en.wiktionary.org/wiki/%E5%A4%A7%E8%94%B5" TargetMode="External"/><Relationship Id="rId7071" Type="http://schemas.openxmlformats.org/officeDocument/2006/relationships/hyperlink" Target="https://en.wiktionary.org/wiki/%E6%95%B7%E8%A8%AD" TargetMode="External"/><Relationship Id="rId7078" Type="http://schemas.openxmlformats.org/officeDocument/2006/relationships/hyperlink" Target="https://en.wiktionary.org/wiki/%E9%A4%8A" TargetMode="External"/><Relationship Id="rId7077" Type="http://schemas.openxmlformats.org/officeDocument/2006/relationships/hyperlink" Target="https://en.wiktionary.org/wiki/%E5%88%A4" TargetMode="External"/><Relationship Id="rId7076" Type="http://schemas.openxmlformats.org/officeDocument/2006/relationships/hyperlink" Target="https://en.wiktionary.org/wiki/%E7%8B%82" TargetMode="External"/><Relationship Id="rId7075" Type="http://schemas.openxmlformats.org/officeDocument/2006/relationships/hyperlink" Target="https://en.wiktionary.org/w/index.php?title=%E3%82%B5%E3%83%A0&amp;action=edit&amp;redlink=1" TargetMode="External"/><Relationship Id="rId7079" Type="http://schemas.openxmlformats.org/officeDocument/2006/relationships/hyperlink" Target="https://en.wiktionary.org/wiki/%E8%85%B0" TargetMode="External"/><Relationship Id="rId7070" Type="http://schemas.openxmlformats.org/officeDocument/2006/relationships/hyperlink" Target="https://en.wiktionary.org/wiki/%E8%81%B7%E5%8B%99" TargetMode="External"/><Relationship Id="rId7063" Type="http://schemas.openxmlformats.org/officeDocument/2006/relationships/hyperlink" Target="https://en.wiktionary.org/wiki/%E3%83%A4%E3%82%AF%E3%83%AB%E3%83%88" TargetMode="External"/><Relationship Id="rId8394" Type="http://schemas.openxmlformats.org/officeDocument/2006/relationships/hyperlink" Target="https://en.wiktionary.org/wiki/%E8%91%AC%E5%84%80" TargetMode="External"/><Relationship Id="rId7062" Type="http://schemas.openxmlformats.org/officeDocument/2006/relationships/hyperlink" Target="https://en.wiktionary.org/wiki/%E6%B5%B7%E5%BA%95" TargetMode="External"/><Relationship Id="rId8393" Type="http://schemas.openxmlformats.org/officeDocument/2006/relationships/hyperlink" Target="https://en.wiktionary.org/wiki/%E7%A4%BC%E6%8B%9D" TargetMode="External"/><Relationship Id="rId7061" Type="http://schemas.openxmlformats.org/officeDocument/2006/relationships/hyperlink" Target="https://en.wiktionary.org/wiki/%E5%B7%BB%E3%81%8D" TargetMode="External"/><Relationship Id="rId8392" Type="http://schemas.openxmlformats.org/officeDocument/2006/relationships/hyperlink" Target="https://en.wiktionary.org/wiki/%E5%8F%97%E4%BB%98" TargetMode="External"/><Relationship Id="rId7060" Type="http://schemas.openxmlformats.org/officeDocument/2006/relationships/hyperlink" Target="https://en.wiktionary.org/wiki/%E9%A0%98%E4%B8%BB" TargetMode="External"/><Relationship Id="rId8391" Type="http://schemas.openxmlformats.org/officeDocument/2006/relationships/hyperlink" Target="https://en.wiktionary.org/wiki/%E6%A3%AE%E4%B8%8B" TargetMode="External"/><Relationship Id="rId7067" Type="http://schemas.openxmlformats.org/officeDocument/2006/relationships/hyperlink" Target="https://en.wiktionary.org/w/index.php?title=%E4%B9%97%E3%81%9B&amp;action=edit&amp;redlink=1" TargetMode="External"/><Relationship Id="rId8398" Type="http://schemas.openxmlformats.org/officeDocument/2006/relationships/hyperlink" Target="https://en.wiktionary.org/wiki/%E5%9C%9F%E6%B5%A6" TargetMode="External"/><Relationship Id="rId7066" Type="http://schemas.openxmlformats.org/officeDocument/2006/relationships/hyperlink" Target="https://en.wiktionary.org/wiki/%E8%B5%B7%E5%8B%95" TargetMode="External"/><Relationship Id="rId8397" Type="http://schemas.openxmlformats.org/officeDocument/2006/relationships/hyperlink" Target="https://en.wiktionary.org/w/index.php?title=%E8%87%AA%E8%91%97&amp;action=edit&amp;redlink=1" TargetMode="External"/><Relationship Id="rId7065" Type="http://schemas.openxmlformats.org/officeDocument/2006/relationships/hyperlink" Target="https://en.wiktionary.org/wiki/%E5%86%85%E8%94%B5" TargetMode="External"/><Relationship Id="rId8396" Type="http://schemas.openxmlformats.org/officeDocument/2006/relationships/hyperlink" Target="https://en.wiktionary.org/wiki/%E5%9B%BD%E5%8B%99" TargetMode="External"/><Relationship Id="rId7064" Type="http://schemas.openxmlformats.org/officeDocument/2006/relationships/hyperlink" Target="https://en.wiktionary.org/wiki/%E9%80%8F%E6%98%8E" TargetMode="External"/><Relationship Id="rId8395" Type="http://schemas.openxmlformats.org/officeDocument/2006/relationships/hyperlink" Target="https://en.wiktionary.org/wiki/%E6%A3%AE%E5%B1%B1" TargetMode="External"/><Relationship Id="rId7069" Type="http://schemas.openxmlformats.org/officeDocument/2006/relationships/hyperlink" Target="https://en.wiktionary.org/w/index.php?title=%E5%A4%96%E3%81%97&amp;action=edit&amp;redlink=1" TargetMode="External"/><Relationship Id="rId7068" Type="http://schemas.openxmlformats.org/officeDocument/2006/relationships/hyperlink" Target="https://en.wiktionary.org/wiki/%E8%80%90%E4%B9%85" TargetMode="External"/><Relationship Id="rId8399" Type="http://schemas.openxmlformats.org/officeDocument/2006/relationships/hyperlink" Target="https://en.wiktionary.org/wiki/%E3%82%A2%E3%83%AB%E3%83%95%E3%82%A1" TargetMode="External"/><Relationship Id="rId4822" Type="http://schemas.openxmlformats.org/officeDocument/2006/relationships/hyperlink" Target="https://en.wiktionary.org/wiki/%E3%82%A8%E3%82%A2" TargetMode="External"/><Relationship Id="rId4821" Type="http://schemas.openxmlformats.org/officeDocument/2006/relationships/hyperlink" Target="https://en.wiktionary.org/wiki/%E6%80%92%E3%82%8A" TargetMode="External"/><Relationship Id="rId4824" Type="http://schemas.openxmlformats.org/officeDocument/2006/relationships/hyperlink" Target="https://en.wiktionary.org/wiki/%E5%8F%A4%E5%B7%9D" TargetMode="External"/><Relationship Id="rId4823" Type="http://schemas.openxmlformats.org/officeDocument/2006/relationships/hyperlink" Target="https://en.wiktionary.org/wiki/%E4%BF%AE%E5%A3%AB" TargetMode="External"/><Relationship Id="rId4826" Type="http://schemas.openxmlformats.org/officeDocument/2006/relationships/hyperlink" Target="https://en.wiktionary.org/wiki/%E8%97%A4%E6%B2%A2" TargetMode="External"/><Relationship Id="rId4825" Type="http://schemas.openxmlformats.org/officeDocument/2006/relationships/hyperlink" Target="https://en.wiktionary.org/wiki/%E5%9B%BD%E9%80%A3" TargetMode="External"/><Relationship Id="rId4828" Type="http://schemas.openxmlformats.org/officeDocument/2006/relationships/hyperlink" Target="https://en.wiktionary.org/wiki/%E6%9C%89%E6%96%99" TargetMode="External"/><Relationship Id="rId4827" Type="http://schemas.openxmlformats.org/officeDocument/2006/relationships/hyperlink" Target="https://en.wiktionary.org/w/index.php?title=%E6%84%9B%E3%81%97&amp;action=edit&amp;redlink=1" TargetMode="External"/><Relationship Id="rId4829" Type="http://schemas.openxmlformats.org/officeDocument/2006/relationships/hyperlink" Target="https://en.wiktionary.org/wiki/%E5%B7%9D%E4%B8%8A" TargetMode="External"/><Relationship Id="rId7096" Type="http://schemas.openxmlformats.org/officeDocument/2006/relationships/hyperlink" Target="https://en.wiktionary.org/wiki/%E5%8F%B8%E6%95%99" TargetMode="External"/><Relationship Id="rId7095" Type="http://schemas.openxmlformats.org/officeDocument/2006/relationships/hyperlink" Target="https://en.wiktionary.org/wiki/%E5%B8%82%E9%81%93" TargetMode="External"/><Relationship Id="rId7094" Type="http://schemas.openxmlformats.org/officeDocument/2006/relationships/hyperlink" Target="https://en.wiktionary.org/wiki/%E9%91%91%E8%B3%9E" TargetMode="External"/><Relationship Id="rId7093" Type="http://schemas.openxmlformats.org/officeDocument/2006/relationships/hyperlink" Target="https://en.wiktionary.org/w/index.php?title=%E3%81%A8%E3%82%8C&amp;action=edit&amp;redlink=1" TargetMode="External"/><Relationship Id="rId7099" Type="http://schemas.openxmlformats.org/officeDocument/2006/relationships/hyperlink" Target="https://en.wiktionary.org/w/index.php?title=%E4%BC%9A%E3%81%84&amp;action=edit&amp;redlink=1" TargetMode="External"/><Relationship Id="rId7098" Type="http://schemas.openxmlformats.org/officeDocument/2006/relationships/hyperlink" Target="https://en.wiktionary.org/w/index.php?title=%E5%BE%85%E3%81%A1&amp;action=edit&amp;redlink=1" TargetMode="External"/><Relationship Id="rId7097" Type="http://schemas.openxmlformats.org/officeDocument/2006/relationships/hyperlink" Target="https://en.wiktionary.org/wiki/%E7%94%B2%E6%9D%BF" TargetMode="External"/><Relationship Id="rId4820" Type="http://schemas.openxmlformats.org/officeDocument/2006/relationships/hyperlink" Target="https://en.wiktionary.org/wiki/%E5%9B%BA%E6%9C%89" TargetMode="External"/><Relationship Id="rId4811" Type="http://schemas.openxmlformats.org/officeDocument/2006/relationships/hyperlink" Target="https://en.wiktionary.org/wiki/%E5%85%B8%E5%9E%8B" TargetMode="External"/><Relationship Id="rId4810" Type="http://schemas.openxmlformats.org/officeDocument/2006/relationships/hyperlink" Target="https://en.wiktionary.org/wiki/%E8%87%AA%E6%B0%91%E5%85%9A" TargetMode="External"/><Relationship Id="rId4813" Type="http://schemas.openxmlformats.org/officeDocument/2006/relationships/hyperlink" Target="https://en.wiktionary.org/wiki/%E7%B6%9A%E7%B7%A8" TargetMode="External"/><Relationship Id="rId4812" Type="http://schemas.openxmlformats.org/officeDocument/2006/relationships/hyperlink" Target="https://en.wiktionary.org/wiki/%E8%A6%81%E5%A1%9E" TargetMode="External"/><Relationship Id="rId4815" Type="http://schemas.openxmlformats.org/officeDocument/2006/relationships/hyperlink" Target="https://en.wiktionary.org/wiki/%E6%9D%BE%E5%B0%BE" TargetMode="External"/><Relationship Id="rId4814" Type="http://schemas.openxmlformats.org/officeDocument/2006/relationships/hyperlink" Target="https://en.wiktionary.org/wiki/%E3%82%A2%E3%83%AA" TargetMode="External"/><Relationship Id="rId4817" Type="http://schemas.openxmlformats.org/officeDocument/2006/relationships/hyperlink" Target="https://en.wiktionary.org/wiki/%E5%85%A8%E7%B7%9A" TargetMode="External"/><Relationship Id="rId4816" Type="http://schemas.openxmlformats.org/officeDocument/2006/relationships/hyperlink" Target="https://en.wiktionary.org/w/index.php?title=%E5%AE%88%E3%81%A3&amp;action=edit&amp;redlink=1" TargetMode="External"/><Relationship Id="rId4819" Type="http://schemas.openxmlformats.org/officeDocument/2006/relationships/hyperlink" Target="https://en.wiktionary.org/wiki/%E7%A5%9E%E5%AE%AE" TargetMode="External"/><Relationship Id="rId4818" Type="http://schemas.openxmlformats.org/officeDocument/2006/relationships/hyperlink" Target="https://en.wiktionary.org/wiki/%E3%83%90%E3%83%B3" TargetMode="External"/><Relationship Id="rId7092" Type="http://schemas.openxmlformats.org/officeDocument/2006/relationships/hyperlink" Target="https://en.wiktionary.org/wiki/%E5%A5%8F" TargetMode="External"/><Relationship Id="rId7091" Type="http://schemas.openxmlformats.org/officeDocument/2006/relationships/hyperlink" Target="https://en.wiktionary.org/wiki/%E3%82%A2%E3%83%A1%E3%83%AA%E3%82%AB%E3%83%B3%E3%83%95%E3%83%83%E3%83%88%E3%83%9C%E3%83%BC%E3%83%AB" TargetMode="External"/><Relationship Id="rId7090" Type="http://schemas.openxmlformats.org/officeDocument/2006/relationships/hyperlink" Target="https://en.wiktionary.org/wiki/%E6%92%83%E7%A0%B4" TargetMode="External"/><Relationship Id="rId7085" Type="http://schemas.openxmlformats.org/officeDocument/2006/relationships/hyperlink" Target="https://en.wiktionary.org/wiki/%E7%8D%85%E5%AD%90" TargetMode="External"/><Relationship Id="rId7084" Type="http://schemas.openxmlformats.org/officeDocument/2006/relationships/hyperlink" Target="https://en.wiktionary.org/wiki/%E5%A5%A5%E7%94%B0" TargetMode="External"/><Relationship Id="rId7083" Type="http://schemas.openxmlformats.org/officeDocument/2006/relationships/hyperlink" Target="https://en.wiktionary.org/wiki/%E5%84%AA%E5%AD%90" TargetMode="External"/><Relationship Id="rId7082" Type="http://schemas.openxmlformats.org/officeDocument/2006/relationships/hyperlink" Target="https://en.wiktionary.org/wiki/%E5%85%83%E7%A6%84" TargetMode="External"/><Relationship Id="rId7089" Type="http://schemas.openxmlformats.org/officeDocument/2006/relationships/hyperlink" Target="https://en.wiktionary.org/w/index.php?title=%E5%85%89%E6%96%87%E7%A4%BE&amp;action=edit&amp;redlink=1" TargetMode="External"/><Relationship Id="rId7088" Type="http://schemas.openxmlformats.org/officeDocument/2006/relationships/hyperlink" Target="https://en.wiktionary.org/wiki/%E6%94%AF%E9%9A%9C" TargetMode="External"/><Relationship Id="rId7087" Type="http://schemas.openxmlformats.org/officeDocument/2006/relationships/hyperlink" Target="https://en.wiktionary.org/w/index.php?title=%E3%82%AA%E3%83%AA%E3%83%83%E3%82%AF%E3%82%B9&amp;action=edit&amp;redlink=1" TargetMode="External"/><Relationship Id="rId7086" Type="http://schemas.openxmlformats.org/officeDocument/2006/relationships/hyperlink" Target="https://en.wiktionary.org/wiki/%E3%81%BE%E3%81%88" TargetMode="External"/><Relationship Id="rId2269" Type="http://schemas.openxmlformats.org/officeDocument/2006/relationships/hyperlink" Target="https://en.wiktionary.org/wiki/%E6%AF%8D%E8%A6%AA" TargetMode="External"/><Relationship Id="rId3591" Type="http://schemas.openxmlformats.org/officeDocument/2006/relationships/hyperlink" Target="https://en.wiktionary.org/wiki/%E9%9B%86%E8%90%BD" TargetMode="External"/><Relationship Id="rId2260" Type="http://schemas.openxmlformats.org/officeDocument/2006/relationships/hyperlink" Target="https://en.wiktionary.org/wiki/%E5%89%9B" TargetMode="External"/><Relationship Id="rId3590" Type="http://schemas.openxmlformats.org/officeDocument/2006/relationships/hyperlink" Target="https://en.wiktionary.org/wiki/%E6%9A%AB%E5%AE%9A" TargetMode="External"/><Relationship Id="rId2261" Type="http://schemas.openxmlformats.org/officeDocument/2006/relationships/hyperlink" Target="https://en.wiktionary.org/wiki/%E3%83%9F%E3%82%B5%E3%82%A4%E3%83%AB" TargetMode="External"/><Relationship Id="rId3593" Type="http://schemas.openxmlformats.org/officeDocument/2006/relationships/hyperlink" Target="https://en.wiktionary.org/wiki/%E3%81%86%E3%82%8B" TargetMode="External"/><Relationship Id="rId2262" Type="http://schemas.openxmlformats.org/officeDocument/2006/relationships/hyperlink" Target="https://en.wiktionary.org/wiki/%E4%B8%AD%E8%8F%AF%E4%BA%BA%E6%B0%91%E5%85%B1%E5%92%8C%E5%9B%BD" TargetMode="External"/><Relationship Id="rId3592" Type="http://schemas.openxmlformats.org/officeDocument/2006/relationships/hyperlink" Target="https://en.wiktionary.org/wiki/%E7%A4%BE%E5%93%A1" TargetMode="External"/><Relationship Id="rId2263" Type="http://schemas.openxmlformats.org/officeDocument/2006/relationships/hyperlink" Target="https://en.wiktionary.org/wiki/%E5%B8%AD" TargetMode="External"/><Relationship Id="rId3595" Type="http://schemas.openxmlformats.org/officeDocument/2006/relationships/hyperlink" Target="https://en.wiktionary.org/wiki/%E5%AE%9F%E8%B3%AA" TargetMode="External"/><Relationship Id="rId2264" Type="http://schemas.openxmlformats.org/officeDocument/2006/relationships/hyperlink" Target="https://en.wiktionary.org/wiki/%E5%A4%A7%E9%99%B8" TargetMode="External"/><Relationship Id="rId3594" Type="http://schemas.openxmlformats.org/officeDocument/2006/relationships/hyperlink" Target="https://en.wiktionary.org/wiki/%E7%94%A8%E9%80%94" TargetMode="External"/><Relationship Id="rId2265" Type="http://schemas.openxmlformats.org/officeDocument/2006/relationships/hyperlink" Target="https://en.wiktionary.org/wiki/%E5%AE%9D" TargetMode="External"/><Relationship Id="rId3597" Type="http://schemas.openxmlformats.org/officeDocument/2006/relationships/hyperlink" Target="https://en.wiktionary.org/wiki/%E5%8B%9D%E8%B2%A0" TargetMode="External"/><Relationship Id="rId2266" Type="http://schemas.openxmlformats.org/officeDocument/2006/relationships/hyperlink" Target="https://en.wiktionary.org/wiki/%E5%AE%9A" TargetMode="External"/><Relationship Id="rId3596" Type="http://schemas.openxmlformats.org/officeDocument/2006/relationships/hyperlink" Target="https://en.wiktionary.org/wiki/%E5%86%AC%E5%AD%A3" TargetMode="External"/><Relationship Id="rId2267" Type="http://schemas.openxmlformats.org/officeDocument/2006/relationships/hyperlink" Target="https://en.wiktionary.org/w/index.php?title=%E8%A8%80%E3%81%84&amp;action=edit&amp;redlink=1" TargetMode="External"/><Relationship Id="rId3599" Type="http://schemas.openxmlformats.org/officeDocument/2006/relationships/hyperlink" Target="https://en.wiktionary.org/wiki/%E3%83%90%E3%83%B3%E3%82%AF" TargetMode="External"/><Relationship Id="rId2268" Type="http://schemas.openxmlformats.org/officeDocument/2006/relationships/hyperlink" Target="https://en.wiktionary.org/wiki/%E4%B8%AD%E6%97%A5" TargetMode="External"/><Relationship Id="rId3598" Type="http://schemas.openxmlformats.org/officeDocument/2006/relationships/hyperlink" Target="https://en.wiktionary.org/wiki/%E7%89%9B" TargetMode="External"/><Relationship Id="rId2258" Type="http://schemas.openxmlformats.org/officeDocument/2006/relationships/hyperlink" Target="https://en.wiktionary.org/wiki/%E4%B8%AD%E5%AD%A6" TargetMode="External"/><Relationship Id="rId2259" Type="http://schemas.openxmlformats.org/officeDocument/2006/relationships/hyperlink" Target="https://en.wiktionary.org/wiki/%E4%BD%8E" TargetMode="External"/><Relationship Id="rId3589" Type="http://schemas.openxmlformats.org/officeDocument/2006/relationships/hyperlink" Target="https://en.wiktionary.org/wiki/%E8%AD%B2%E6%B8%A1" TargetMode="External"/><Relationship Id="rId3580" Type="http://schemas.openxmlformats.org/officeDocument/2006/relationships/hyperlink" Target="https://en.wiktionary.org/wiki/%E6%8F%8F%E5%86%99" TargetMode="External"/><Relationship Id="rId2250" Type="http://schemas.openxmlformats.org/officeDocument/2006/relationships/hyperlink" Target="https://en.wiktionary.org/wiki/%E3%83%9C%E3%83%BC%E3%83%AB" TargetMode="External"/><Relationship Id="rId3582" Type="http://schemas.openxmlformats.org/officeDocument/2006/relationships/hyperlink" Target="https://en.wiktionary.org/wiki/%E3%82%AD%E3%83%A3%E3%83%AA%E3%82%A2" TargetMode="External"/><Relationship Id="rId2251" Type="http://schemas.openxmlformats.org/officeDocument/2006/relationships/hyperlink" Target="https://en.wiktionary.org/wiki/%E3%82%B3%E3%83%AC%E3%82%AF%E3%82%B7%E3%83%A7%E3%83%B3" TargetMode="External"/><Relationship Id="rId3581" Type="http://schemas.openxmlformats.org/officeDocument/2006/relationships/hyperlink" Target="https://en.wiktionary.org/wiki/%E5%90%88%E5%90%8C" TargetMode="External"/><Relationship Id="rId2252" Type="http://schemas.openxmlformats.org/officeDocument/2006/relationships/hyperlink" Target="https://en.wiktionary.org/wiki/%E9%9B%A2%E3%82%8C" TargetMode="External"/><Relationship Id="rId3584" Type="http://schemas.openxmlformats.org/officeDocument/2006/relationships/hyperlink" Target="https://en.wiktionary.org/wiki/%E3%83%9F" TargetMode="External"/><Relationship Id="rId2253" Type="http://schemas.openxmlformats.org/officeDocument/2006/relationships/hyperlink" Target="https://en.wiktionary.org/wiki/%E6%81%B5" TargetMode="External"/><Relationship Id="rId3583" Type="http://schemas.openxmlformats.org/officeDocument/2006/relationships/hyperlink" Target="https://en.wiktionary.org/wiki/%E8%81%96%E6%9B%B8" TargetMode="External"/><Relationship Id="rId2254" Type="http://schemas.openxmlformats.org/officeDocument/2006/relationships/hyperlink" Target="https://en.wiktionary.org/wiki/%E5%82%BE%E5%90%91" TargetMode="External"/><Relationship Id="rId3586" Type="http://schemas.openxmlformats.org/officeDocument/2006/relationships/hyperlink" Target="https://en.wiktionary.org/wiki/%E7%AD%96" TargetMode="External"/><Relationship Id="rId2255" Type="http://schemas.openxmlformats.org/officeDocument/2006/relationships/hyperlink" Target="https://en.wiktionary.org/wiki/%E8%A3%81%E5%88%A4%E6%89%80" TargetMode="External"/><Relationship Id="rId3585" Type="http://schemas.openxmlformats.org/officeDocument/2006/relationships/hyperlink" Target="https://en.wiktionary.org/w/index.php?title=%E5%8F%96%E3%82%8A%E4%B8%8A%E3%81%92&amp;action=edit&amp;redlink=1" TargetMode="External"/><Relationship Id="rId2256" Type="http://schemas.openxmlformats.org/officeDocument/2006/relationships/hyperlink" Target="https://en.wiktionary.org/wiki/%E5%8F%82%E6%88%A6" TargetMode="External"/><Relationship Id="rId3588" Type="http://schemas.openxmlformats.org/officeDocument/2006/relationships/hyperlink" Target="https://en.wiktionary.org/w/index.php?title=%E9%80%B2%E3%82%93&amp;action=edit&amp;redlink=1" TargetMode="External"/><Relationship Id="rId2257" Type="http://schemas.openxmlformats.org/officeDocument/2006/relationships/hyperlink" Target="https://en.wiktionary.org/wiki/%E8%96%AC" TargetMode="External"/><Relationship Id="rId3587" Type="http://schemas.openxmlformats.org/officeDocument/2006/relationships/hyperlink" Target="https://en.wiktionary.org/wiki/%E3%83%89%E3%83%A9%E3%83%A0" TargetMode="External"/><Relationship Id="rId2280" Type="http://schemas.openxmlformats.org/officeDocument/2006/relationships/hyperlink" Target="https://en.wiktionary.org/wiki/%E5%AD%A6%E9%99%A2" TargetMode="External"/><Relationship Id="rId2281" Type="http://schemas.openxmlformats.org/officeDocument/2006/relationships/hyperlink" Target="https://en.wiktionary.org/wiki/%E8%A8%98%E8%80%85" TargetMode="External"/><Relationship Id="rId2282" Type="http://schemas.openxmlformats.org/officeDocument/2006/relationships/hyperlink" Target="https://en.wiktionary.org/wiki/%E9%87%91%E6%B2%A2" TargetMode="External"/><Relationship Id="rId2283" Type="http://schemas.openxmlformats.org/officeDocument/2006/relationships/hyperlink" Target="https://en.wiktionary.org/wiki/%E3%83%80%E3%83%B3%E3%82%B9" TargetMode="External"/><Relationship Id="rId2284" Type="http://schemas.openxmlformats.org/officeDocument/2006/relationships/hyperlink" Target="https://en.wiktionary.org/wiki/%E3%83%9C%E3%82%AF%E3%82%B7%E3%83%B3%E3%82%B0" TargetMode="External"/><Relationship Id="rId2285" Type="http://schemas.openxmlformats.org/officeDocument/2006/relationships/hyperlink" Target="https://en.wiktionary.org/wiki/%E5%86%92%E9%A0%AD" TargetMode="External"/><Relationship Id="rId2286" Type="http://schemas.openxmlformats.org/officeDocument/2006/relationships/hyperlink" Target="https://en.wiktionary.org/wiki/%E4%BA%A4%E6%8F%9B" TargetMode="External"/><Relationship Id="rId2287" Type="http://schemas.openxmlformats.org/officeDocument/2006/relationships/hyperlink" Target="https://en.wiktionary.org/wiki/%E3%82%AA%E3%83%BC%E3%83%97%E3%83%8B%E3%83%B3%E3%82%B0" TargetMode="External"/><Relationship Id="rId2288" Type="http://schemas.openxmlformats.org/officeDocument/2006/relationships/hyperlink" Target="https://en.wiktionary.org/wiki/%E8%B2%B4" TargetMode="External"/><Relationship Id="rId2289" Type="http://schemas.openxmlformats.org/officeDocument/2006/relationships/hyperlink" Target="https://en.wiktionary.org/wiki/%E3%81%84%E3%81%8D" TargetMode="External"/><Relationship Id="rId2270" Type="http://schemas.openxmlformats.org/officeDocument/2006/relationships/hyperlink" Target="https://en.wiktionary.org/wiki/%E6%B4%8B" TargetMode="External"/><Relationship Id="rId2271" Type="http://schemas.openxmlformats.org/officeDocument/2006/relationships/hyperlink" Target="https://en.wiktionary.org/wiki/%E3%82%AD%E3%83%B3%E3%82%B0" TargetMode="External"/><Relationship Id="rId2272" Type="http://schemas.openxmlformats.org/officeDocument/2006/relationships/hyperlink" Target="https://en.wiktionary.org/wiki/%E7%AB%A3%E5%B7%A5" TargetMode="External"/><Relationship Id="rId2273" Type="http://schemas.openxmlformats.org/officeDocument/2006/relationships/hyperlink" Target="https://en.wiktionary.org/wiki/%EF%BC%90" TargetMode="External"/><Relationship Id="rId2274" Type="http://schemas.openxmlformats.org/officeDocument/2006/relationships/hyperlink" Target="https://en.wiktionary.org/wiki/%E5%B0%91%E3%81%AA%E3%81%84" TargetMode="External"/><Relationship Id="rId2275" Type="http://schemas.openxmlformats.org/officeDocument/2006/relationships/hyperlink" Target="https://en.wiktionary.org/wiki/%E5%9B%BD%E4%BC%9A" TargetMode="External"/><Relationship Id="rId2276" Type="http://schemas.openxmlformats.org/officeDocument/2006/relationships/hyperlink" Target="https://en.wiktionary.org/wiki/%E5%AE%9A%E6%9C%9F" TargetMode="External"/><Relationship Id="rId2277" Type="http://schemas.openxmlformats.org/officeDocument/2006/relationships/hyperlink" Target="https://en.wiktionary.org/wiki/%E5%B7%A8%E5%A4%A7" TargetMode="External"/><Relationship Id="rId2278" Type="http://schemas.openxmlformats.org/officeDocument/2006/relationships/hyperlink" Target="https://en.wiktionary.org/wiki/%E4%BA%BA%E7%94%9F" TargetMode="External"/><Relationship Id="rId2279" Type="http://schemas.openxmlformats.org/officeDocument/2006/relationships/hyperlink" Target="https://en.wiktionary.org/wiki/%E5%A1%94" TargetMode="External"/><Relationship Id="rId2225" Type="http://schemas.openxmlformats.org/officeDocument/2006/relationships/hyperlink" Target="https://en.wiktionary.org/wiki/%E5%89%8D%E4%BD%9C" TargetMode="External"/><Relationship Id="rId3557" Type="http://schemas.openxmlformats.org/officeDocument/2006/relationships/hyperlink" Target="https://en.wiktionary.org/wiki/%E6%AC%A1%E3%81%AB" TargetMode="External"/><Relationship Id="rId4888" Type="http://schemas.openxmlformats.org/officeDocument/2006/relationships/hyperlink" Target="https://en.wiktionary.org/wiki/%E9%AB%98%E9%87%8E" TargetMode="External"/><Relationship Id="rId2226" Type="http://schemas.openxmlformats.org/officeDocument/2006/relationships/hyperlink" Target="https://en.wiktionary.org/wiki/%E5%8F%82%E8%AD%B0%E9%99%A2" TargetMode="External"/><Relationship Id="rId3556" Type="http://schemas.openxmlformats.org/officeDocument/2006/relationships/hyperlink" Target="https://en.wiktionary.org/wiki/%E3%82%AB%E3%83%BC%E3%83%AB" TargetMode="External"/><Relationship Id="rId4887" Type="http://schemas.openxmlformats.org/officeDocument/2006/relationships/hyperlink" Target="https://en.wiktionary.org/wiki/%E6%90%AD%E4%B9%97" TargetMode="External"/><Relationship Id="rId2227" Type="http://schemas.openxmlformats.org/officeDocument/2006/relationships/hyperlink" Target="https://en.wiktionary.org/wiki/%E3%81%A4%E3%81%84" TargetMode="External"/><Relationship Id="rId3559" Type="http://schemas.openxmlformats.org/officeDocument/2006/relationships/hyperlink" Target="https://en.wiktionary.org/wiki/%E6%B1%BA%E7%AE%97" TargetMode="External"/><Relationship Id="rId2228" Type="http://schemas.openxmlformats.org/officeDocument/2006/relationships/hyperlink" Target="https://en.wiktionary.org/wiki/%E6%9C%9D%E6%97%A5" TargetMode="External"/><Relationship Id="rId3558" Type="http://schemas.openxmlformats.org/officeDocument/2006/relationships/hyperlink" Target="https://en.wiktionary.org/wiki/%E5%B1%80%E9%95%B7" TargetMode="External"/><Relationship Id="rId4889" Type="http://schemas.openxmlformats.org/officeDocument/2006/relationships/hyperlink" Target="https://en.wiktionary.org/wiki/%E6%AC%B2%E3%81%97%E3%81%84" TargetMode="External"/><Relationship Id="rId2229" Type="http://schemas.openxmlformats.org/officeDocument/2006/relationships/hyperlink" Target="https://en.wiktionary.org/wiki/%E4%BF%AE" TargetMode="External"/><Relationship Id="rId4880" Type="http://schemas.openxmlformats.org/officeDocument/2006/relationships/hyperlink" Target="https://en.wiktionary.org/wiki/%E8%B5%B0%E3%82%8B" TargetMode="External"/><Relationship Id="rId3551" Type="http://schemas.openxmlformats.org/officeDocument/2006/relationships/hyperlink" Target="https://en.wiktionary.org/wiki/%E8%A8%AA%E5%95%8F" TargetMode="External"/><Relationship Id="rId4882" Type="http://schemas.openxmlformats.org/officeDocument/2006/relationships/hyperlink" Target="https://en.wiktionary.org/wiki/%E3%83%AF%E3%82%A4%E3%83%B3" TargetMode="External"/><Relationship Id="rId2220" Type="http://schemas.openxmlformats.org/officeDocument/2006/relationships/hyperlink" Target="https://en.wiktionary.org/wiki/%E3%81%A9" TargetMode="External"/><Relationship Id="rId3550" Type="http://schemas.openxmlformats.org/officeDocument/2006/relationships/hyperlink" Target="https://en.wiktionary.org/wiki/%E6%B0%8F%E6%97%8F" TargetMode="External"/><Relationship Id="rId4881" Type="http://schemas.openxmlformats.org/officeDocument/2006/relationships/hyperlink" Target="https://en.wiktionary.org/wiki/%E5%85%AC%E7%9B%8A" TargetMode="External"/><Relationship Id="rId2221" Type="http://schemas.openxmlformats.org/officeDocument/2006/relationships/hyperlink" Target="https://en.wiktionary.org/wiki/%E5%B0%86" TargetMode="External"/><Relationship Id="rId3553" Type="http://schemas.openxmlformats.org/officeDocument/2006/relationships/hyperlink" Target="https://en.wiktionary.org/wiki/%E3%83%A9%E3%82%A6%E3%83%B3%E3%83%89" TargetMode="External"/><Relationship Id="rId4884" Type="http://schemas.openxmlformats.org/officeDocument/2006/relationships/hyperlink" Target="https://en.wiktionary.org/wiki/%E8%BE%B2" TargetMode="External"/><Relationship Id="rId2222" Type="http://schemas.openxmlformats.org/officeDocument/2006/relationships/hyperlink" Target="https://en.wiktionary.org/wiki/%E6%B2%B3" TargetMode="External"/><Relationship Id="rId3552" Type="http://schemas.openxmlformats.org/officeDocument/2006/relationships/hyperlink" Target="https://en.wiktionary.org/wiki/%E7%99%BA%E9%9F%B3" TargetMode="External"/><Relationship Id="rId4883" Type="http://schemas.openxmlformats.org/officeDocument/2006/relationships/hyperlink" Target="https://en.wiktionary.org/wiki/%E3%83%91%E3%82%B9" TargetMode="External"/><Relationship Id="rId2223" Type="http://schemas.openxmlformats.org/officeDocument/2006/relationships/hyperlink" Target="https://en.wiktionary.org/wiki/%E9%9B%A8" TargetMode="External"/><Relationship Id="rId3555" Type="http://schemas.openxmlformats.org/officeDocument/2006/relationships/hyperlink" Target="https://en.wiktionary.org/wiki/%E3%81%8A%E3%81%99%E3%81%99%E3%82%81" TargetMode="External"/><Relationship Id="rId4886" Type="http://schemas.openxmlformats.org/officeDocument/2006/relationships/hyperlink" Target="https://en.wiktionary.org/wiki/%E3%82%B0%E3%83%AD%E3%83%BC%E3%83%90%E3%83%AB" TargetMode="External"/><Relationship Id="rId2224" Type="http://schemas.openxmlformats.org/officeDocument/2006/relationships/hyperlink" Target="https://en.wiktionary.org/wiki/%E9%9A%8E%E7%B4%9A" TargetMode="External"/><Relationship Id="rId3554" Type="http://schemas.openxmlformats.org/officeDocument/2006/relationships/hyperlink" Target="https://en.wiktionary.org/wiki/%E3%83%AF%E3%83%B3" TargetMode="External"/><Relationship Id="rId4885" Type="http://schemas.openxmlformats.org/officeDocument/2006/relationships/hyperlink" Target="https://en.wiktionary.org/wiki/%E4%BE%9B%E7%94%A8" TargetMode="External"/><Relationship Id="rId2214" Type="http://schemas.openxmlformats.org/officeDocument/2006/relationships/hyperlink" Target="https://en.wiktionary.org/wiki/%E5%88%86%E6%9E%90" TargetMode="External"/><Relationship Id="rId3546" Type="http://schemas.openxmlformats.org/officeDocument/2006/relationships/hyperlink" Target="https://en.wiktionary.org/wiki/%E5%B0%8F%E3%81%95%E3%81%84" TargetMode="External"/><Relationship Id="rId4877" Type="http://schemas.openxmlformats.org/officeDocument/2006/relationships/hyperlink" Target="https://en.wiktionary.org/wiki/%E8%A5%BF%E5%B7%9D" TargetMode="External"/><Relationship Id="rId2215" Type="http://schemas.openxmlformats.org/officeDocument/2006/relationships/hyperlink" Target="https://en.wiktionary.org/wiki/%E9%9B%B2" TargetMode="External"/><Relationship Id="rId3545" Type="http://schemas.openxmlformats.org/officeDocument/2006/relationships/hyperlink" Target="https://en.wiktionary.org/wiki/%E5%B9%B3%E6%96%B9" TargetMode="External"/><Relationship Id="rId4876" Type="http://schemas.openxmlformats.org/officeDocument/2006/relationships/hyperlink" Target="https://en.wiktionary.org/w/index.php?title=%E7%9C%8C%E7%9F%A5%E4%BA%8B&amp;action=edit&amp;redlink=1" TargetMode="External"/><Relationship Id="rId2216" Type="http://schemas.openxmlformats.org/officeDocument/2006/relationships/hyperlink" Target="https://en.wiktionary.org/wiki/%E3%82%A4%E3%82%AA%E3%83%B3" TargetMode="External"/><Relationship Id="rId3548" Type="http://schemas.openxmlformats.org/officeDocument/2006/relationships/hyperlink" Target="https://en.wiktionary.org/wiki/%E6%B2%A2" TargetMode="External"/><Relationship Id="rId4879" Type="http://schemas.openxmlformats.org/officeDocument/2006/relationships/hyperlink" Target="https://en.wiktionary.org/wiki/%E6%9C%89%E5%8A%9B" TargetMode="External"/><Relationship Id="rId2217" Type="http://schemas.openxmlformats.org/officeDocument/2006/relationships/hyperlink" Target="https://en.wiktionary.org/wiki/%E8%A9%A9" TargetMode="External"/><Relationship Id="rId3547" Type="http://schemas.openxmlformats.org/officeDocument/2006/relationships/hyperlink" Target="https://en.wiktionary.org/wiki/%E6%95%AC" TargetMode="External"/><Relationship Id="rId4878" Type="http://schemas.openxmlformats.org/officeDocument/2006/relationships/hyperlink" Target="https://en.wiktionary.org/wiki/%E6%9C%89%E7%94%A8" TargetMode="External"/><Relationship Id="rId2218" Type="http://schemas.openxmlformats.org/officeDocument/2006/relationships/hyperlink" Target="https://en.wiktionary.org/wiki/%E3%83%A2%E3%83%BC%E3%83%89" TargetMode="External"/><Relationship Id="rId2219" Type="http://schemas.openxmlformats.org/officeDocument/2006/relationships/hyperlink" Target="https://en.wiktionary.org/wiki/%E5%B1%95" TargetMode="External"/><Relationship Id="rId3549" Type="http://schemas.openxmlformats.org/officeDocument/2006/relationships/hyperlink" Target="https://en.wiktionary.org/wiki/%E8%8C%B6" TargetMode="External"/><Relationship Id="rId3540" Type="http://schemas.openxmlformats.org/officeDocument/2006/relationships/hyperlink" Target="https://en.wiktionary.org/wiki/%E5%B9%B3%E5%AE%89" TargetMode="External"/><Relationship Id="rId4871" Type="http://schemas.openxmlformats.org/officeDocument/2006/relationships/hyperlink" Target="https://en.wiktionary.org/wiki/%E6%B1%BA%E6%84%8F" TargetMode="External"/><Relationship Id="rId4870" Type="http://schemas.openxmlformats.org/officeDocument/2006/relationships/hyperlink" Target="https://en.wiktionary.org/wiki/%E5%AF%8C" TargetMode="External"/><Relationship Id="rId2210" Type="http://schemas.openxmlformats.org/officeDocument/2006/relationships/hyperlink" Target="https://en.wiktionary.org/wiki/%E9%85%B8" TargetMode="External"/><Relationship Id="rId3542" Type="http://schemas.openxmlformats.org/officeDocument/2006/relationships/hyperlink" Target="https://en.wiktionary.org/wiki/%E6%80%A7%E8%B3%AA" TargetMode="External"/><Relationship Id="rId4873" Type="http://schemas.openxmlformats.org/officeDocument/2006/relationships/hyperlink" Target="https://en.wiktionary.org/wiki/%E3%83%9E%E3%83%AA%E3%82%AA" TargetMode="External"/><Relationship Id="rId2211" Type="http://schemas.openxmlformats.org/officeDocument/2006/relationships/hyperlink" Target="https://en.wiktionary.org/wiki/%E5%BD%B9%E5%89%B2" TargetMode="External"/><Relationship Id="rId3541" Type="http://schemas.openxmlformats.org/officeDocument/2006/relationships/hyperlink" Target="https://en.wiktionary.org/wiki/%E6%B7%B1" TargetMode="External"/><Relationship Id="rId4872" Type="http://schemas.openxmlformats.org/officeDocument/2006/relationships/hyperlink" Target="https://en.wiktionary.org/wiki/%E5%B0%91%E6%95%B0" TargetMode="External"/><Relationship Id="rId2212" Type="http://schemas.openxmlformats.org/officeDocument/2006/relationships/hyperlink" Target="https://en.wiktionary.org/wiki/%E6%98%AF%E9%9D%9E" TargetMode="External"/><Relationship Id="rId3544" Type="http://schemas.openxmlformats.org/officeDocument/2006/relationships/hyperlink" Target="https://en.wiktionary.org/wiki/%E4%BB%A3%E6%9B%BF" TargetMode="External"/><Relationship Id="rId4875" Type="http://schemas.openxmlformats.org/officeDocument/2006/relationships/hyperlink" Target="https://en.wiktionary.org/wiki/%E7%AB%8B%E5%B7%9D" TargetMode="External"/><Relationship Id="rId2213" Type="http://schemas.openxmlformats.org/officeDocument/2006/relationships/hyperlink" Target="https://en.wiktionary.org/wiki/%E3%83%97%E3%83%AD%E3%82%B0%E3%83%A9%E3%83%A0" TargetMode="External"/><Relationship Id="rId3543" Type="http://schemas.openxmlformats.org/officeDocument/2006/relationships/hyperlink" Target="https://en.wiktionary.org/wiki/%E6%89%8B%E7%B6%9A%E3%81%8D" TargetMode="External"/><Relationship Id="rId4874" Type="http://schemas.openxmlformats.org/officeDocument/2006/relationships/hyperlink" Target="https://en.wiktionary.org/wiki/%E3%81%95%E3%81%A6" TargetMode="External"/><Relationship Id="rId2247" Type="http://schemas.openxmlformats.org/officeDocument/2006/relationships/hyperlink" Target="https://en.wiktionary.org/wiki/%EF%BC%93" TargetMode="External"/><Relationship Id="rId3579" Type="http://schemas.openxmlformats.org/officeDocument/2006/relationships/hyperlink" Target="https://en.wiktionary.org/w/index.php?title=%E6%B2%BF%E3%81%A3&amp;action=edit&amp;redlink=1" TargetMode="External"/><Relationship Id="rId2248" Type="http://schemas.openxmlformats.org/officeDocument/2006/relationships/hyperlink" Target="https://en.wiktionary.org/wiki/%E5%BB%BA%E9%80%A0" TargetMode="External"/><Relationship Id="rId3578" Type="http://schemas.openxmlformats.org/officeDocument/2006/relationships/hyperlink" Target="https://en.wiktionary.org/wiki/%E3%80%87" TargetMode="External"/><Relationship Id="rId2249" Type="http://schemas.openxmlformats.org/officeDocument/2006/relationships/hyperlink" Target="https://en.wiktionary.org/wiki/%E5%BE%B3" TargetMode="External"/><Relationship Id="rId3571" Type="http://schemas.openxmlformats.org/officeDocument/2006/relationships/hyperlink" Target="https://en.wiktionary.org/wiki/%E4%BA%BA%E5%B7%A5" TargetMode="External"/><Relationship Id="rId2240" Type="http://schemas.openxmlformats.org/officeDocument/2006/relationships/hyperlink" Target="https://en.wiktionary.org/wiki/%E5%AE%9F%E7%8F%BE" TargetMode="External"/><Relationship Id="rId3570" Type="http://schemas.openxmlformats.org/officeDocument/2006/relationships/hyperlink" Target="https://en.wiktionary.org/wiki/%E7%8B%BC" TargetMode="External"/><Relationship Id="rId2241" Type="http://schemas.openxmlformats.org/officeDocument/2006/relationships/hyperlink" Target="https://en.wiktionary.org/wiki/%E7%9B%A3%E4%BF%AE" TargetMode="External"/><Relationship Id="rId3573" Type="http://schemas.openxmlformats.org/officeDocument/2006/relationships/hyperlink" Target="https://en.wiktionary.org/wiki/%E5%BD%93%E3%81%9F%E3%82%8A" TargetMode="External"/><Relationship Id="rId2242" Type="http://schemas.openxmlformats.org/officeDocument/2006/relationships/hyperlink" Target="https://en.wiktionary.org/wiki/%E7%82%8E" TargetMode="External"/><Relationship Id="rId3572" Type="http://schemas.openxmlformats.org/officeDocument/2006/relationships/hyperlink" Target="https://en.wiktionary.org/wiki/%E8%AC%9B%E5%BA%A7" TargetMode="External"/><Relationship Id="rId2243" Type="http://schemas.openxmlformats.org/officeDocument/2006/relationships/hyperlink" Target="https://en.wiktionary.org/wiki/%E7%A6%8F%E7%A5%89" TargetMode="External"/><Relationship Id="rId3575" Type="http://schemas.openxmlformats.org/officeDocument/2006/relationships/hyperlink" Target="https://en.wiktionary.org/wiki/%E4%BD%9C%E4%B8%AD" TargetMode="External"/><Relationship Id="rId2244" Type="http://schemas.openxmlformats.org/officeDocument/2006/relationships/hyperlink" Target="https://en.wiktionary.org/wiki/%E3%82%B9%E3%82%A6%E3%82%A7%E3%83%BC%E3%83%87%E3%83%B3" TargetMode="External"/><Relationship Id="rId3574" Type="http://schemas.openxmlformats.org/officeDocument/2006/relationships/hyperlink" Target="https://en.wiktionary.org/wiki/%E6%AD%BB%E5%88%91" TargetMode="External"/><Relationship Id="rId2245" Type="http://schemas.openxmlformats.org/officeDocument/2006/relationships/hyperlink" Target="https://en.wiktionary.org/w/index.php?title=%E3%82%82%E3%81%A3&amp;action=edit&amp;redlink=1" TargetMode="External"/><Relationship Id="rId3577" Type="http://schemas.openxmlformats.org/officeDocument/2006/relationships/hyperlink" Target="https://en.wiktionary.org/wiki/%E3%82%B8%E3%83%A3%E3%83%83%E3%82%AF" TargetMode="External"/><Relationship Id="rId2246" Type="http://schemas.openxmlformats.org/officeDocument/2006/relationships/hyperlink" Target="https://en.wiktionary.org/wiki/%E5%8C%BB%E5%B8%AB" TargetMode="External"/><Relationship Id="rId3576" Type="http://schemas.openxmlformats.org/officeDocument/2006/relationships/hyperlink" Target="https://en.wiktionary.org/wiki/%E7%A9%BA%E6%B0%97" TargetMode="External"/><Relationship Id="rId2236" Type="http://schemas.openxmlformats.org/officeDocument/2006/relationships/hyperlink" Target="https://en.wiktionary.org/wiki/%E6%BA%80" TargetMode="External"/><Relationship Id="rId3568" Type="http://schemas.openxmlformats.org/officeDocument/2006/relationships/hyperlink" Target="https://en.wiktionary.org/wiki/%E3%81%B2%E3%81%A8" TargetMode="External"/><Relationship Id="rId4899" Type="http://schemas.openxmlformats.org/officeDocument/2006/relationships/hyperlink" Target="https://en.wiktionary.org/wiki/%E5%AE%B6%E8%87%A3" TargetMode="External"/><Relationship Id="rId2237" Type="http://schemas.openxmlformats.org/officeDocument/2006/relationships/hyperlink" Target="https://en.wiktionary.org/wiki/%E9%9F%B3%E5%A3%B0" TargetMode="External"/><Relationship Id="rId3567" Type="http://schemas.openxmlformats.org/officeDocument/2006/relationships/hyperlink" Target="https://en.wiktionary.org/wiki/%E3%83%95%E3%82%A1%E3%83%9F%E3%83%AA%E3%83%BC" TargetMode="External"/><Relationship Id="rId4898" Type="http://schemas.openxmlformats.org/officeDocument/2006/relationships/hyperlink" Target="https://en.wiktionary.org/wiki/%E3%81%AF%E3%82%8B%E3%81%8B" TargetMode="External"/><Relationship Id="rId2238" Type="http://schemas.openxmlformats.org/officeDocument/2006/relationships/hyperlink" Target="https://en.wiktionary.org/wiki/%E5%B1%A4" TargetMode="External"/><Relationship Id="rId2239" Type="http://schemas.openxmlformats.org/officeDocument/2006/relationships/hyperlink" Target="https://en.wiktionary.org/wiki/%E3%82%BD%E3%82%A6%E3%83%AB" TargetMode="External"/><Relationship Id="rId3569" Type="http://schemas.openxmlformats.org/officeDocument/2006/relationships/hyperlink" Target="https://en.wiktionary.org/wiki/%E3%81%82%E3%81%9F%E3%82%8B" TargetMode="External"/><Relationship Id="rId3560" Type="http://schemas.openxmlformats.org/officeDocument/2006/relationships/hyperlink" Target="https://en.wiktionary.org/w/index.php?title=%E6%85%B6%E6%87%89%E7%BE%A9%E5%A1%BE&amp;action=edit&amp;redlink=1" TargetMode="External"/><Relationship Id="rId4891" Type="http://schemas.openxmlformats.org/officeDocument/2006/relationships/hyperlink" Target="https://en.wiktionary.org/wiki/%E6%B5%B7%E6%88%A6" TargetMode="External"/><Relationship Id="rId4890" Type="http://schemas.openxmlformats.org/officeDocument/2006/relationships/hyperlink" Target="https://en.wiktionary.org/w/index.php?title=%E3%83%A4%E3%83%9E%E3%83%88&amp;action=edit&amp;redlink=1" TargetMode="External"/><Relationship Id="rId2230" Type="http://schemas.openxmlformats.org/officeDocument/2006/relationships/hyperlink" Target="https://en.wiktionary.org/wiki/%E4%B8%8B%E4%BD%8D" TargetMode="External"/><Relationship Id="rId3562" Type="http://schemas.openxmlformats.org/officeDocument/2006/relationships/hyperlink" Target="https://en.wiktionary.org/wiki/%E5%AD%A6%E6%9C%9F" TargetMode="External"/><Relationship Id="rId4893" Type="http://schemas.openxmlformats.org/officeDocument/2006/relationships/hyperlink" Target="https://en.wiktionary.org/wiki/%E7%99%BA%E6%8F%AE" TargetMode="External"/><Relationship Id="rId2231" Type="http://schemas.openxmlformats.org/officeDocument/2006/relationships/hyperlink" Target="https://en.wiktionary.org/wiki/%E5%8F%8B" TargetMode="External"/><Relationship Id="rId3561" Type="http://schemas.openxmlformats.org/officeDocument/2006/relationships/hyperlink" Target="https://en.wiktionary.org/wiki/%E3%81%93%E3%82%93" TargetMode="External"/><Relationship Id="rId4892" Type="http://schemas.openxmlformats.org/officeDocument/2006/relationships/hyperlink" Target="https://en.wiktionary.org/wiki/%E3%82%A4%E3%83%A9%E3%82%AF" TargetMode="External"/><Relationship Id="rId2232" Type="http://schemas.openxmlformats.org/officeDocument/2006/relationships/hyperlink" Target="https://en.wiktionary.org/wiki/%E8%A1%8C%E3%81%8F" TargetMode="External"/><Relationship Id="rId3564" Type="http://schemas.openxmlformats.org/officeDocument/2006/relationships/hyperlink" Target="https://en.wiktionary.org/wiki/%E6%9D%90%E6%96%99" TargetMode="External"/><Relationship Id="rId4895" Type="http://schemas.openxmlformats.org/officeDocument/2006/relationships/hyperlink" Target="https://en.wiktionary.org/wiki/%E4%B9%85%E4%BF%9D" TargetMode="External"/><Relationship Id="rId2233" Type="http://schemas.openxmlformats.org/officeDocument/2006/relationships/hyperlink" Target="https://en.wiktionary.org/wiki/%E4%BB%A3%E3%82%8F%E3%82%8A" TargetMode="External"/><Relationship Id="rId3563" Type="http://schemas.openxmlformats.org/officeDocument/2006/relationships/hyperlink" Target="https://en.wiktionary.org/wiki/%E5%A4%A9%E6%96%87" TargetMode="External"/><Relationship Id="rId4894" Type="http://schemas.openxmlformats.org/officeDocument/2006/relationships/hyperlink" Target="https://en.wiktionary.org/wiki/%E9%AD%94%E7%8E%8B" TargetMode="External"/><Relationship Id="rId2234" Type="http://schemas.openxmlformats.org/officeDocument/2006/relationships/hyperlink" Target="https://en.wiktionary.org/wiki/%E3%83%AC%E3%83%83%E3%83%89" TargetMode="External"/><Relationship Id="rId3566" Type="http://schemas.openxmlformats.org/officeDocument/2006/relationships/hyperlink" Target="https://en.wiktionary.org/wiki/%E6%85%8B%E5%BA%A6" TargetMode="External"/><Relationship Id="rId4897" Type="http://schemas.openxmlformats.org/officeDocument/2006/relationships/hyperlink" Target="https://en.wiktionary.org/wiki/%E4%BD%93%E6%93%8D" TargetMode="External"/><Relationship Id="rId2235" Type="http://schemas.openxmlformats.org/officeDocument/2006/relationships/hyperlink" Target="https://en.wiktionary.org/wiki/%E5%85%AC%E5%85%B1" TargetMode="External"/><Relationship Id="rId3565" Type="http://schemas.openxmlformats.org/officeDocument/2006/relationships/hyperlink" Target="https://en.wiktionary.org/wiki/%E7%A4%BE%E5%9B%A3" TargetMode="External"/><Relationship Id="rId4896" Type="http://schemas.openxmlformats.org/officeDocument/2006/relationships/hyperlink" Target="https://en.wiktionary.org/wiki/%E5%85%AB%E6%88%B8" TargetMode="External"/><Relationship Id="rId8409" Type="http://schemas.openxmlformats.org/officeDocument/2006/relationships/hyperlink" Target="https://en.wiktionary.org/wiki/%E7%BE%BD%E7%94%9F" TargetMode="External"/><Relationship Id="rId8408" Type="http://schemas.openxmlformats.org/officeDocument/2006/relationships/hyperlink" Target="https://en.wiktionary.org/wiki/%E3%81%9F%E3%81%91%E3%81%97" TargetMode="External"/><Relationship Id="rId8407" Type="http://schemas.openxmlformats.org/officeDocument/2006/relationships/hyperlink" Target="https://en.wiktionary.org/wiki/%E9%87%8F%E5%AD%90" TargetMode="External"/><Relationship Id="rId9738" Type="http://schemas.openxmlformats.org/officeDocument/2006/relationships/hyperlink" Target="https://en.wiktionary.org/wiki/%E8%AA%9E%E5%B0%BE" TargetMode="External"/><Relationship Id="rId9739" Type="http://schemas.openxmlformats.org/officeDocument/2006/relationships/hyperlink" Target="https://en.wiktionary.org/w/index.php?title=%E4%B9%9D%E5%B7%9E%E6%97%85%E5%AE%A2%E9%89%84%E9%81%93&amp;action=edit&amp;redlink=1" TargetMode="External"/><Relationship Id="rId8402" Type="http://schemas.openxmlformats.org/officeDocument/2006/relationships/hyperlink" Target="https://en.wiktionary.org/wiki/%E4%B8%8D%E5%BD%93" TargetMode="External"/><Relationship Id="rId9734" Type="http://schemas.openxmlformats.org/officeDocument/2006/relationships/hyperlink" Target="https://en.wiktionary.org/wiki/%E5%91%BC%E3%81%B3%E5%87%BA%E3%81%97" TargetMode="External"/><Relationship Id="rId8401" Type="http://schemas.openxmlformats.org/officeDocument/2006/relationships/hyperlink" Target="https://en.wiktionary.org/wiki/%E6%B5%9C%E5%B4%8E" TargetMode="External"/><Relationship Id="rId9735" Type="http://schemas.openxmlformats.org/officeDocument/2006/relationships/hyperlink" Target="https://en.wiktionary.org/wiki/%E9%96%8B%E6%88%A6" TargetMode="External"/><Relationship Id="rId8400" Type="http://schemas.openxmlformats.org/officeDocument/2006/relationships/hyperlink" Target="https://en.wiktionary.org/wiki/%E9%B6%8F" TargetMode="External"/><Relationship Id="rId9736" Type="http://schemas.openxmlformats.org/officeDocument/2006/relationships/hyperlink" Target="https://en.wiktionary.org/wiki/%E9%96%8B%E5%B1%B1" TargetMode="External"/><Relationship Id="rId9737" Type="http://schemas.openxmlformats.org/officeDocument/2006/relationships/hyperlink" Target="https://en.wiktionary.org/wiki/%E3%82%AA%E3%83%AC" TargetMode="External"/><Relationship Id="rId8406" Type="http://schemas.openxmlformats.org/officeDocument/2006/relationships/hyperlink" Target="https://en.wiktionary.org/wiki/%E5%B1%8A%E3%81%91" TargetMode="External"/><Relationship Id="rId9730" Type="http://schemas.openxmlformats.org/officeDocument/2006/relationships/hyperlink" Target="https://en.wiktionary.org/wiki/%E4%B8%BB%E3%81%A8%E3%81%97%E3%81%A6" TargetMode="External"/><Relationship Id="rId8405" Type="http://schemas.openxmlformats.org/officeDocument/2006/relationships/hyperlink" Target="https://en.wiktionary.org/wiki/%E6%B7%B1%E5%B7%9D" TargetMode="External"/><Relationship Id="rId9731" Type="http://schemas.openxmlformats.org/officeDocument/2006/relationships/hyperlink" Target="https://en.wiktionary.org/wiki/%E3%83%AC%E3%83%90%E3%83%8E%E3%83%B3" TargetMode="External"/><Relationship Id="rId8404" Type="http://schemas.openxmlformats.org/officeDocument/2006/relationships/hyperlink" Target="https://en.wiktionary.org/wiki/%E3%83%AD%E3%83%BC%E3%83%97" TargetMode="External"/><Relationship Id="rId9732" Type="http://schemas.openxmlformats.org/officeDocument/2006/relationships/hyperlink" Target="https://en.wiktionary.org/wiki/%E3%83%A9%E3%82%A4%E3%83%B3%E3%83%8A%E3%83%83%E3%83%97" TargetMode="External"/><Relationship Id="rId8403" Type="http://schemas.openxmlformats.org/officeDocument/2006/relationships/hyperlink" Target="https://en.wiktionary.org/wiki/%E5%8D%9A%E4%B9%8B" TargetMode="External"/><Relationship Id="rId9733" Type="http://schemas.openxmlformats.org/officeDocument/2006/relationships/hyperlink" Target="https://en.wiktionary.org/w/index.php?title=%E7%A7%BB%E3%81%95&amp;action=edit&amp;redlink=1" TargetMode="External"/><Relationship Id="rId9727" Type="http://schemas.openxmlformats.org/officeDocument/2006/relationships/hyperlink" Target="https://en.wiktionary.org/wiki/%E3%81%B6%E3%82%8B" TargetMode="External"/><Relationship Id="rId9728" Type="http://schemas.openxmlformats.org/officeDocument/2006/relationships/hyperlink" Target="https://en.wiktionary.org/wiki/%E5%86%99%E6%9C%AC" TargetMode="External"/><Relationship Id="rId9729" Type="http://schemas.openxmlformats.org/officeDocument/2006/relationships/hyperlink" Target="https://en.wiktionary.org/wiki/%E2%97%8E" TargetMode="External"/><Relationship Id="rId9723" Type="http://schemas.openxmlformats.org/officeDocument/2006/relationships/hyperlink" Target="https://en.wiktionary.org/wiki/%E6%B8%89" TargetMode="External"/><Relationship Id="rId9724" Type="http://schemas.openxmlformats.org/officeDocument/2006/relationships/hyperlink" Target="https://en.wiktionary.org/wiki/%E9%9D%99%E3%81%8B" TargetMode="External"/><Relationship Id="rId9725" Type="http://schemas.openxmlformats.org/officeDocument/2006/relationships/hyperlink" Target="https://en.wiktionary.org/wiki/%E7%84%A1%E6%84%8F%E5%91%B3" TargetMode="External"/><Relationship Id="rId9726" Type="http://schemas.openxmlformats.org/officeDocument/2006/relationships/hyperlink" Target="https://en.wiktionary.org/wiki/%E3%82%A6%E3%82%BA%E3%83%99%E3%82%AD%E3%82%B9%E3%82%BF%E3%83%B3" TargetMode="External"/><Relationship Id="rId9720" Type="http://schemas.openxmlformats.org/officeDocument/2006/relationships/hyperlink" Target="https://en.wiktionary.org/wiki/%E5%BC%81%E5%BD%93" TargetMode="External"/><Relationship Id="rId9721" Type="http://schemas.openxmlformats.org/officeDocument/2006/relationships/hyperlink" Target="https://en.wiktionary.org/wiki/%E4%BF%82%E6%95%B0" TargetMode="External"/><Relationship Id="rId9722" Type="http://schemas.openxmlformats.org/officeDocument/2006/relationships/hyperlink" Target="https://en.wiktionary.org/wiki/%E5%85%9A%E5%93%A1" TargetMode="External"/><Relationship Id="rId8429" Type="http://schemas.openxmlformats.org/officeDocument/2006/relationships/hyperlink" Target="https://en.wiktionary.org/wiki/%E3%81%84%E3%81%9A%E3%81%BF" TargetMode="External"/><Relationship Id="rId9750" Type="http://schemas.openxmlformats.org/officeDocument/2006/relationships/hyperlink" Target="https://en.wiktionary.org/wiki/%E5%8E%9F%E5%AE%BF" TargetMode="External"/><Relationship Id="rId9751" Type="http://schemas.openxmlformats.org/officeDocument/2006/relationships/hyperlink" Target="https://en.wiktionary.org/w/index.php?title=%E5%B0%8F%E4%B8%AD%E5%AD%A6%E6%A0%A1&amp;action=edit&amp;redlink=1" TargetMode="External"/><Relationship Id="rId8420" Type="http://schemas.openxmlformats.org/officeDocument/2006/relationships/hyperlink" Target="https://en.wiktionary.org/wiki/%E5%B9%BE%E3%81%A4" TargetMode="External"/><Relationship Id="rId8424" Type="http://schemas.openxmlformats.org/officeDocument/2006/relationships/hyperlink" Target="https://en.wiktionary.org/wiki/%E5%9B%9B%E5%AD%A3" TargetMode="External"/><Relationship Id="rId9756" Type="http://schemas.openxmlformats.org/officeDocument/2006/relationships/hyperlink" Target="https://en.wiktionary.org/wiki/%E5%85%AC%E5%B8%83" TargetMode="External"/><Relationship Id="rId8423" Type="http://schemas.openxmlformats.org/officeDocument/2006/relationships/hyperlink" Target="https://en.wiktionary.org/w/index.php?title=%E3%83%96%E3%83%AC%E3%83%BC%E3%83%96%E3%82%B9&amp;action=edit&amp;redlink=1" TargetMode="External"/><Relationship Id="rId9757" Type="http://schemas.openxmlformats.org/officeDocument/2006/relationships/hyperlink" Target="https://en.wiktionary.org/w/index.php?title=%E6%B4%BB%E3%81%8B%E3%81%97&amp;action=edit&amp;redlink=1" TargetMode="External"/><Relationship Id="rId8422" Type="http://schemas.openxmlformats.org/officeDocument/2006/relationships/hyperlink" Target="https://en.wiktionary.org/wiki/%E5%B0%BC" TargetMode="External"/><Relationship Id="rId9758" Type="http://schemas.openxmlformats.org/officeDocument/2006/relationships/hyperlink" Target="https://en.wiktionary.org/wiki/%E3%83%96%E3%83%80%E3%83%9A%E3%82%B9%E3%83%88" TargetMode="External"/><Relationship Id="rId8421" Type="http://schemas.openxmlformats.org/officeDocument/2006/relationships/hyperlink" Target="https://en.wiktionary.org/w/index.php?title=%E3%83%AA%E3%82%A8&amp;action=edit&amp;redlink=1" TargetMode="External"/><Relationship Id="rId9759" Type="http://schemas.openxmlformats.org/officeDocument/2006/relationships/hyperlink" Target="https://en.wiktionary.org/wiki/%E3%82%AA%E3%82%BB%E3%82%A2%E3%83%8B%E3%82%A2" TargetMode="External"/><Relationship Id="rId8428" Type="http://schemas.openxmlformats.org/officeDocument/2006/relationships/hyperlink" Target="https://en.wiktionary.org/wiki/%E8%B2%A0%E8%8D%B7" TargetMode="External"/><Relationship Id="rId9752" Type="http://schemas.openxmlformats.org/officeDocument/2006/relationships/hyperlink" Target="https://en.wiktionary.org/wiki/%E8%87%AA%E4%BC%9D" TargetMode="External"/><Relationship Id="rId8427" Type="http://schemas.openxmlformats.org/officeDocument/2006/relationships/hyperlink" Target="https://en.wiktionary.org/w/index.php?title=%E6%96%87%E9%83%A8%E7%9C%81&amp;action=edit&amp;redlink=1" TargetMode="External"/><Relationship Id="rId9753" Type="http://schemas.openxmlformats.org/officeDocument/2006/relationships/hyperlink" Target="https://en.wiktionary.org/w/index.php?title=%E3%83%98%E3%83%83%E3%83%89%E3%82%B3%E3%83%BC%E3%83%81&amp;action=edit&amp;redlink=1" TargetMode="External"/><Relationship Id="rId8426" Type="http://schemas.openxmlformats.org/officeDocument/2006/relationships/hyperlink" Target="https://en.wiktionary.org/wiki/%E5%86%85%E5%B1%B1" TargetMode="External"/><Relationship Id="rId9754" Type="http://schemas.openxmlformats.org/officeDocument/2006/relationships/hyperlink" Target="https://en.wiktionary.org/wiki/%E7%95%B0%E4%BE%8B" TargetMode="External"/><Relationship Id="rId8425" Type="http://schemas.openxmlformats.org/officeDocument/2006/relationships/hyperlink" Target="https://en.wiktionary.org/wiki/%E7%84%A1%E5%8F%8C" TargetMode="External"/><Relationship Id="rId9755" Type="http://schemas.openxmlformats.org/officeDocument/2006/relationships/hyperlink" Target="https://en.wiktionary.org/w/index.php?title=%E6%9C%80%E5%B9%B4%E5%B0%91&amp;action=edit&amp;redlink=1" TargetMode="External"/><Relationship Id="rId8419" Type="http://schemas.openxmlformats.org/officeDocument/2006/relationships/hyperlink" Target="https://en.wiktionary.org/wiki/%E5%A6%82%E4%BD%95" TargetMode="External"/><Relationship Id="rId8418" Type="http://schemas.openxmlformats.org/officeDocument/2006/relationships/hyperlink" Target="https://en.wiktionary.org/wiki/%E3%83%90%E3%83%AC%E3%83%BC" TargetMode="External"/><Relationship Id="rId9749" Type="http://schemas.openxmlformats.org/officeDocument/2006/relationships/hyperlink" Target="https://en.wiktionary.org/w/index.php?title=%E3%81%93%E3%81%A0%E3%82%8F%E3%82%8A&amp;action=edit&amp;redlink=1" TargetMode="External"/><Relationship Id="rId9740" Type="http://schemas.openxmlformats.org/officeDocument/2006/relationships/hyperlink" Target="https://en.wiktionary.org/wiki/%E8%B5%B4%E4%BB%BB" TargetMode="External"/><Relationship Id="rId8413" Type="http://schemas.openxmlformats.org/officeDocument/2006/relationships/hyperlink" Target="https://en.wiktionary.org/wiki/%E3%82%A8%E3%82%B9%E3%83%88%E3%83%8B%E3%82%A2" TargetMode="External"/><Relationship Id="rId9745" Type="http://schemas.openxmlformats.org/officeDocument/2006/relationships/hyperlink" Target="https://en.wiktionary.org/w/index.php?title=%E7%B5%84%E3%81%BF%E8%BE%BC%E3%81%BE&amp;action=edit&amp;redlink=1" TargetMode="External"/><Relationship Id="rId8412" Type="http://schemas.openxmlformats.org/officeDocument/2006/relationships/hyperlink" Target="https://en.wiktionary.org/wiki/%E5%AF%8C%E5%A3%AB%E8%A6%8B" TargetMode="External"/><Relationship Id="rId9746" Type="http://schemas.openxmlformats.org/officeDocument/2006/relationships/hyperlink" Target="https://en.wiktionary.org/wiki/%E5%86%99" TargetMode="External"/><Relationship Id="rId8411" Type="http://schemas.openxmlformats.org/officeDocument/2006/relationships/hyperlink" Target="https://en.wiktionary.org/wiki/%E3%82%B7%E3%83%B3%E3%83%87%E3%83%AC%E3%83%A9" TargetMode="External"/><Relationship Id="rId9747" Type="http://schemas.openxmlformats.org/officeDocument/2006/relationships/hyperlink" Target="https://en.wiktionary.org/wiki/%E3%81%BE%E3%81%A9%E3%81%8B" TargetMode="External"/><Relationship Id="rId8410" Type="http://schemas.openxmlformats.org/officeDocument/2006/relationships/hyperlink" Target="https://en.wiktionary.org/wiki/%E5%AE%9F%E8%A8%BC" TargetMode="External"/><Relationship Id="rId9748" Type="http://schemas.openxmlformats.org/officeDocument/2006/relationships/hyperlink" Target="https://en.wiktionary.org/wiki/%E5%89%8D%E5%B7%9D" TargetMode="External"/><Relationship Id="rId8417" Type="http://schemas.openxmlformats.org/officeDocument/2006/relationships/hyperlink" Target="https://en.wiktionary.org/wiki/%E5%8F%8E%E7%9B%8A" TargetMode="External"/><Relationship Id="rId9741" Type="http://schemas.openxmlformats.org/officeDocument/2006/relationships/hyperlink" Target="https://en.wiktionary.org/wiki/%E6%AD%A3%E6%A8%B9" TargetMode="External"/><Relationship Id="rId8416" Type="http://schemas.openxmlformats.org/officeDocument/2006/relationships/hyperlink" Target="https://en.wiktionary.org/wiki/%E3%82%A2%E3%82%B9%E3%82%AD%E3%83%BC" TargetMode="External"/><Relationship Id="rId9742" Type="http://schemas.openxmlformats.org/officeDocument/2006/relationships/hyperlink" Target="https://en.wiktionary.org/wiki/%E5%AE%89%E9%83%A8" TargetMode="External"/><Relationship Id="rId8415" Type="http://schemas.openxmlformats.org/officeDocument/2006/relationships/hyperlink" Target="https://en.wiktionary.org/wiki/%E6%9B%B8%E7%B0%A1" TargetMode="External"/><Relationship Id="rId9743" Type="http://schemas.openxmlformats.org/officeDocument/2006/relationships/hyperlink" Target="https://en.wiktionary.org/w/index.php?title=%E3%83%8F%E3%83%89%E3%82%BD%E3%83%B3&amp;action=edit&amp;redlink=1" TargetMode="External"/><Relationship Id="rId8414" Type="http://schemas.openxmlformats.org/officeDocument/2006/relationships/hyperlink" Target="https://en.wiktionary.org/wiki/%E3%82%B3%E3%83%BC%E3%83%B3" TargetMode="External"/><Relationship Id="rId9744" Type="http://schemas.openxmlformats.org/officeDocument/2006/relationships/hyperlink" Target="https://en.wiktionary.org/wiki/%E6%8A%B1%E3%81%8F" TargetMode="External"/><Relationship Id="rId2290" Type="http://schemas.openxmlformats.org/officeDocument/2006/relationships/hyperlink" Target="https://en.wiktionary.org/wiki/%E4%B8%8A%E3%81%92" TargetMode="External"/><Relationship Id="rId2291" Type="http://schemas.openxmlformats.org/officeDocument/2006/relationships/hyperlink" Target="https://en.wiktionary.org/wiki/%E5%AE%9A%E3%82%81" TargetMode="External"/><Relationship Id="rId2292" Type="http://schemas.openxmlformats.org/officeDocument/2006/relationships/hyperlink" Target="https://en.wiktionary.org/wiki/%E3%82%AB%E3%83%BC" TargetMode="External"/><Relationship Id="rId2293" Type="http://schemas.openxmlformats.org/officeDocument/2006/relationships/hyperlink" Target="https://en.wiktionary.org/wiki/%E5%AF%8C%E5%A3%AB" TargetMode="External"/><Relationship Id="rId2294" Type="http://schemas.openxmlformats.org/officeDocument/2006/relationships/hyperlink" Target="https://en.wiktionary.org/wiki/%E5%8D%B1%E9%99%BA" TargetMode="External"/><Relationship Id="rId2295" Type="http://schemas.openxmlformats.org/officeDocument/2006/relationships/hyperlink" Target="https://en.wiktionary.org/wiki/%E7%89%B9%E6%80%A5" TargetMode="External"/><Relationship Id="rId2296" Type="http://schemas.openxmlformats.org/officeDocument/2006/relationships/hyperlink" Target="https://en.wiktionary.org/wiki/%E7%B4%80" TargetMode="External"/><Relationship Id="rId2297" Type="http://schemas.openxmlformats.org/officeDocument/2006/relationships/hyperlink" Target="https://en.wiktionary.org/wiki/%E9%8E%8C%E5%80%89" TargetMode="External"/><Relationship Id="rId2298" Type="http://schemas.openxmlformats.org/officeDocument/2006/relationships/hyperlink" Target="https://en.wiktionary.org/wiki/%E5%B2%A1%E7%94%B0" TargetMode="External"/><Relationship Id="rId2299" Type="http://schemas.openxmlformats.org/officeDocument/2006/relationships/hyperlink" Target="https://en.wiktionary.org/wiki/%E8%A8%93%E7%B7%B4" TargetMode="External"/><Relationship Id="rId9716" Type="http://schemas.openxmlformats.org/officeDocument/2006/relationships/hyperlink" Target="https://en.wiktionary.org/wiki/%E5%A4%AA%E4%B8%80" TargetMode="External"/><Relationship Id="rId9717" Type="http://schemas.openxmlformats.org/officeDocument/2006/relationships/hyperlink" Target="https://en.wiktionary.org/wiki/%E9%AD%94%E7%89%A9" TargetMode="External"/><Relationship Id="rId9718" Type="http://schemas.openxmlformats.org/officeDocument/2006/relationships/hyperlink" Target="https://en.wiktionary.org/wiki/%E6%98%8E%E6%97%A5%E9%A6%99" TargetMode="External"/><Relationship Id="rId9719" Type="http://schemas.openxmlformats.org/officeDocument/2006/relationships/hyperlink" Target="https://en.wiktionary.org/wiki/%E6%9F%8F%E6%9C%A8" TargetMode="External"/><Relationship Id="rId9712" Type="http://schemas.openxmlformats.org/officeDocument/2006/relationships/hyperlink" Target="https://en.wiktionary.org/wiki/%E4%B8%BB%E5%A9%A6" TargetMode="External"/><Relationship Id="rId9713" Type="http://schemas.openxmlformats.org/officeDocument/2006/relationships/hyperlink" Target="https://en.wiktionary.org/wiki/%E9%A2%A8%E9%96%93" TargetMode="External"/><Relationship Id="rId9714" Type="http://schemas.openxmlformats.org/officeDocument/2006/relationships/hyperlink" Target="https://en.wiktionary.org/wiki/%E7%94%A3%E5%9C%B0" TargetMode="External"/><Relationship Id="rId9715" Type="http://schemas.openxmlformats.org/officeDocument/2006/relationships/hyperlink" Target="https://en.wiktionary.org/wiki/%E3%82%A8%E3%83%AA%E3%83%BC%E3%83%88" TargetMode="External"/><Relationship Id="rId9710" Type="http://schemas.openxmlformats.org/officeDocument/2006/relationships/hyperlink" Target="https://en.wiktionary.org/wiki/%E5%A4%A7%E5%9B%BD" TargetMode="External"/><Relationship Id="rId9711" Type="http://schemas.openxmlformats.org/officeDocument/2006/relationships/hyperlink" Target="https://en.wiktionary.org/wiki/%E5%8D%A0%E3%81%84" TargetMode="External"/><Relationship Id="rId9709" Type="http://schemas.openxmlformats.org/officeDocument/2006/relationships/hyperlink" Target="https://en.wiktionary.org/wiki/%E8%92%99" TargetMode="External"/><Relationship Id="rId9705" Type="http://schemas.openxmlformats.org/officeDocument/2006/relationships/hyperlink" Target="https://en.wiktionary.org/w/index.php?title=%E9%99%90%E3%81%A3&amp;action=edit&amp;redlink=1" TargetMode="External"/><Relationship Id="rId9706" Type="http://schemas.openxmlformats.org/officeDocument/2006/relationships/hyperlink" Target="https://en.wiktionary.org/wiki/%E6%B1%BA%E3%81%BE%E3%82%8B" TargetMode="External"/><Relationship Id="rId9707" Type="http://schemas.openxmlformats.org/officeDocument/2006/relationships/hyperlink" Target="https://en.wiktionary.org/wiki/%E3%82%A6%E3%83%AB%E3%83%95" TargetMode="External"/><Relationship Id="rId9708" Type="http://schemas.openxmlformats.org/officeDocument/2006/relationships/hyperlink" Target="https://en.wiktionary.org/wiki/%E7%89%A9%E6%B5%81" TargetMode="External"/><Relationship Id="rId9701" Type="http://schemas.openxmlformats.org/officeDocument/2006/relationships/hyperlink" Target="https://en.wiktionary.org/wiki/%E5%B9%B4%E6%9C%AB" TargetMode="External"/><Relationship Id="rId9702" Type="http://schemas.openxmlformats.org/officeDocument/2006/relationships/hyperlink" Target="https://en.wiktionary.org/wiki/%E5%A4%A9%E5%B9%B3" TargetMode="External"/><Relationship Id="rId9703" Type="http://schemas.openxmlformats.org/officeDocument/2006/relationships/hyperlink" Target="https://en.wiktionary.org/wiki/%E3%83%97%E3%83%AD%E3%83%95%E3%82%A7%E3%83%83%E3%82%B7%E3%83%A7%E3%83%8A%E3%83%AB" TargetMode="External"/><Relationship Id="rId9704" Type="http://schemas.openxmlformats.org/officeDocument/2006/relationships/hyperlink" Target="https://en.wiktionary.org/wiki/%E6%99%A9" TargetMode="External"/><Relationship Id="rId9700" Type="http://schemas.openxmlformats.org/officeDocument/2006/relationships/hyperlink" Target="https://en.wiktionary.org/wiki/%E5%A4%9A%E7%9B%AE%E7%9A%84" TargetMode="External"/><Relationship Id="rId7151" Type="http://schemas.openxmlformats.org/officeDocument/2006/relationships/hyperlink" Target="https://en.wiktionary.org/wiki/%E5%85%89%E5%AD%A6" TargetMode="External"/><Relationship Id="rId8482" Type="http://schemas.openxmlformats.org/officeDocument/2006/relationships/hyperlink" Target="https://en.wiktionary.org/wiki/%E3%83%99%E3%83%AA%E3%83%BC" TargetMode="External"/><Relationship Id="rId7150" Type="http://schemas.openxmlformats.org/officeDocument/2006/relationships/hyperlink" Target="https://en.wiktionary.org/wiki/%E5%8F%8B%E5%A5%BD" TargetMode="External"/><Relationship Id="rId8481" Type="http://schemas.openxmlformats.org/officeDocument/2006/relationships/hyperlink" Target="https://en.wiktionary.org/w/index.php?title=%E8%91%97%E3%81%97%E3%81%8F&amp;action=edit&amp;redlink=1" TargetMode="External"/><Relationship Id="rId8480" Type="http://schemas.openxmlformats.org/officeDocument/2006/relationships/hyperlink" Target="https://en.wiktionary.org/wiki/%E3%83%8D%E3%83%91%E3%83%BC%E3%83%AB" TargetMode="External"/><Relationship Id="rId7155" Type="http://schemas.openxmlformats.org/officeDocument/2006/relationships/hyperlink" Target="https://en.wiktionary.org/wiki/%E5%B0%8E" TargetMode="External"/><Relationship Id="rId8486" Type="http://schemas.openxmlformats.org/officeDocument/2006/relationships/hyperlink" Target="https://en.wiktionary.org/w/index.php?title=%E3%82%AF%E3%82%B9&amp;action=edit&amp;redlink=1" TargetMode="External"/><Relationship Id="rId7154" Type="http://schemas.openxmlformats.org/officeDocument/2006/relationships/hyperlink" Target="https://en.wiktionary.org/wiki/%E6%B3%95%E5%BB%B7" TargetMode="External"/><Relationship Id="rId8485" Type="http://schemas.openxmlformats.org/officeDocument/2006/relationships/hyperlink" Target="https://en.wiktionary.org/wiki/%E6%89%BF%E7%9F%A5" TargetMode="External"/><Relationship Id="rId7153" Type="http://schemas.openxmlformats.org/officeDocument/2006/relationships/hyperlink" Target="https://en.wiktionary.org/wiki/%E5%A4%A7%E4%BA%8B" TargetMode="External"/><Relationship Id="rId8484" Type="http://schemas.openxmlformats.org/officeDocument/2006/relationships/hyperlink" Target="https://en.wiktionary.org/wiki/%E9%81%8E%E6%BF%80" TargetMode="External"/><Relationship Id="rId7152" Type="http://schemas.openxmlformats.org/officeDocument/2006/relationships/hyperlink" Target="https://en.wiktionary.org/w/index.php?title=%E5%9C%B0%E6%96%B9%E8%A3%81%E5%88%A4%E6%89%80&amp;action=edit&amp;redlink=1" TargetMode="External"/><Relationship Id="rId8483" Type="http://schemas.openxmlformats.org/officeDocument/2006/relationships/hyperlink" Target="https://en.wiktionary.org/w/index.php?title=%E3%83%9F%E3%83%83%E3%82%AF%E3%82%B9&amp;action=edit&amp;redlink=1" TargetMode="External"/><Relationship Id="rId7159" Type="http://schemas.openxmlformats.org/officeDocument/2006/relationships/hyperlink" Target="https://en.wiktionary.org/w/index.php?title=%E7%B7%8F%E8%A6%A7&amp;action=edit&amp;redlink=1" TargetMode="External"/><Relationship Id="rId7158" Type="http://schemas.openxmlformats.org/officeDocument/2006/relationships/hyperlink" Target="https://en.wiktionary.org/wiki/%E3%81%A9%E3%81%86%E3%81%97%E3%81%A6%E3%82%82" TargetMode="External"/><Relationship Id="rId8489" Type="http://schemas.openxmlformats.org/officeDocument/2006/relationships/hyperlink" Target="https://en.wiktionary.org/wiki/%E5%B9%85%E5%BA%83%E3%81%84" TargetMode="External"/><Relationship Id="rId7157" Type="http://schemas.openxmlformats.org/officeDocument/2006/relationships/hyperlink" Target="https://en.wiktionary.org/wiki/%E7%8F%BE%E6%B3%81" TargetMode="External"/><Relationship Id="rId8488" Type="http://schemas.openxmlformats.org/officeDocument/2006/relationships/hyperlink" Target="https://en.wiktionary.org/wiki/%E4%BA%88%E3%82%81" TargetMode="External"/><Relationship Id="rId7156" Type="http://schemas.openxmlformats.org/officeDocument/2006/relationships/hyperlink" Target="https://en.wiktionary.org/w/index.php?title=%E5%B0%8F%E7%94%B0%E6%80%A5&amp;action=edit&amp;redlink=1" TargetMode="External"/><Relationship Id="rId8487" Type="http://schemas.openxmlformats.org/officeDocument/2006/relationships/hyperlink" Target="https://en.wiktionary.org/wiki/%E3%83%9B%E3%83%BC%E3%83%A0%E3%82%BA" TargetMode="External"/><Relationship Id="rId7140" Type="http://schemas.openxmlformats.org/officeDocument/2006/relationships/hyperlink" Target="https://en.wiktionary.org/wiki/%E3%82%A8%E3%83%AC%E3%82%AF%E3%83%88%E3%83%AA%E3%83%83%E3%82%AF" TargetMode="External"/><Relationship Id="rId8471" Type="http://schemas.openxmlformats.org/officeDocument/2006/relationships/hyperlink" Target="https://en.wiktionary.org/wiki/%E5%85%AC%E7%A4%BA" TargetMode="External"/><Relationship Id="rId8470" Type="http://schemas.openxmlformats.org/officeDocument/2006/relationships/hyperlink" Target="https://en.wiktionary.org/wiki/%E4%B8%80%E8%89%B2" TargetMode="External"/><Relationship Id="rId7144" Type="http://schemas.openxmlformats.org/officeDocument/2006/relationships/hyperlink" Target="https://en.wiktionary.org/wiki/%E5%AE%B6%E7%9D%A3" TargetMode="External"/><Relationship Id="rId8475" Type="http://schemas.openxmlformats.org/officeDocument/2006/relationships/hyperlink" Target="https://en.wiktionary.org/wiki/%E6%AD%A6%E5%AE%B6" TargetMode="External"/><Relationship Id="rId7143" Type="http://schemas.openxmlformats.org/officeDocument/2006/relationships/hyperlink" Target="https://en.wiktionary.org/wiki/%E5%8B%9D%E7%8E%87" TargetMode="External"/><Relationship Id="rId8474" Type="http://schemas.openxmlformats.org/officeDocument/2006/relationships/hyperlink" Target="https://en.wiktionary.org/w/index.php?title=%E8%B9%B4%E3%82%8A&amp;action=edit&amp;redlink=1" TargetMode="External"/><Relationship Id="rId7142" Type="http://schemas.openxmlformats.org/officeDocument/2006/relationships/hyperlink" Target="https://en.wiktionary.org/wiki/%E5%BE%8C%E6%97%A5" TargetMode="External"/><Relationship Id="rId8473" Type="http://schemas.openxmlformats.org/officeDocument/2006/relationships/hyperlink" Target="https://en.wiktionary.org/wiki/%E5%BF%97%E6%9D%91" TargetMode="External"/><Relationship Id="rId7141" Type="http://schemas.openxmlformats.org/officeDocument/2006/relationships/hyperlink" Target="https://en.wiktionary.org/wiki/%E5%8D%97%E5%8F%A3" TargetMode="External"/><Relationship Id="rId8472" Type="http://schemas.openxmlformats.org/officeDocument/2006/relationships/hyperlink" Target="https://en.wiktionary.org/w/index.php?title=%E6%B2%B3%E5%87%BA%E6%9B%B8%E6%88%BF%E6%96%B0%E7%A4%BE&amp;action=edit&amp;redlink=1" TargetMode="External"/><Relationship Id="rId7148" Type="http://schemas.openxmlformats.org/officeDocument/2006/relationships/hyperlink" Target="https://en.wiktionary.org/wiki/%E3%83%9F%E3%82%B7%E3%82%AC%E3%83%B3" TargetMode="External"/><Relationship Id="rId8479" Type="http://schemas.openxmlformats.org/officeDocument/2006/relationships/hyperlink" Target="https://en.wiktionary.org/wiki/%E6%AF%80%E6%90%8D" TargetMode="External"/><Relationship Id="rId7147" Type="http://schemas.openxmlformats.org/officeDocument/2006/relationships/hyperlink" Target="https://en.wiktionary.org/wiki/%E7%82%AD%E7%B4%A0" TargetMode="External"/><Relationship Id="rId8478" Type="http://schemas.openxmlformats.org/officeDocument/2006/relationships/hyperlink" Target="https://en.wiktionary.org/wiki/%E7%80%A7" TargetMode="External"/><Relationship Id="rId7146" Type="http://schemas.openxmlformats.org/officeDocument/2006/relationships/hyperlink" Target="https://en.wiktionary.org/wiki/%E3%82%B7%E3%83%A5%E3%83%BC%E3%83%88" TargetMode="External"/><Relationship Id="rId8477" Type="http://schemas.openxmlformats.org/officeDocument/2006/relationships/hyperlink" Target="https://en.wiktionary.org/wiki/%E7%BF%92%E6%85%A3" TargetMode="External"/><Relationship Id="rId7145" Type="http://schemas.openxmlformats.org/officeDocument/2006/relationships/hyperlink" Target="https://en.wiktionary.org/w/index.php?title=%E5%BA%83%E3%81%8C%E3%82%8A&amp;action=edit&amp;redlink=1" TargetMode="External"/><Relationship Id="rId8476" Type="http://schemas.openxmlformats.org/officeDocument/2006/relationships/hyperlink" Target="https://en.wiktionary.org/wiki/%E4%BF%A1%E5%A4%AB" TargetMode="External"/><Relationship Id="rId7149" Type="http://schemas.openxmlformats.org/officeDocument/2006/relationships/hyperlink" Target="https://en.wiktionary.org/wiki/%E2%97%86" TargetMode="External"/><Relationship Id="rId4901" Type="http://schemas.openxmlformats.org/officeDocument/2006/relationships/hyperlink" Target="https://en.wiktionary.org/wiki/%E5%AE%B9%E7%96%91" TargetMode="External"/><Relationship Id="rId4900" Type="http://schemas.openxmlformats.org/officeDocument/2006/relationships/hyperlink" Target="https://en.wiktionary.org/wiki/%E3%83%9C%E3%82%AF%E3%82%B5%E3%83%BC" TargetMode="External"/><Relationship Id="rId4903" Type="http://schemas.openxmlformats.org/officeDocument/2006/relationships/hyperlink" Target="https://en.wiktionary.org/wiki/%E6%88%BB%E3%81%99" TargetMode="External"/><Relationship Id="rId4902" Type="http://schemas.openxmlformats.org/officeDocument/2006/relationships/hyperlink" Target="https://en.wiktionary.org/wiki/%E5%A4%A7%E4%BA%95" TargetMode="External"/><Relationship Id="rId4905" Type="http://schemas.openxmlformats.org/officeDocument/2006/relationships/hyperlink" Target="https://en.wiktionary.org/wiki/%E6%A2%85%E7%94%B0" TargetMode="External"/><Relationship Id="rId4904" Type="http://schemas.openxmlformats.org/officeDocument/2006/relationships/hyperlink" Target="https://en.wiktionary.org/w/index.php?title=%E3%82%BD%E3%83%95%E3%83%88%E3%83%90%E3%83%B3%E3%82%AF&amp;action=edit&amp;redlink=1" TargetMode="External"/><Relationship Id="rId4907" Type="http://schemas.openxmlformats.org/officeDocument/2006/relationships/hyperlink" Target="https://en.wiktionary.org/wiki/%E5%88%B0%E9%81%94" TargetMode="External"/><Relationship Id="rId4906" Type="http://schemas.openxmlformats.org/officeDocument/2006/relationships/hyperlink" Target="https://en.wiktionary.org/wiki/%E6%BB%91%E8%B5%B0" TargetMode="External"/><Relationship Id="rId4909" Type="http://schemas.openxmlformats.org/officeDocument/2006/relationships/hyperlink" Target="https://en.wiktionary.org/wiki/%E4%BA%BA%E6%A8%A9" TargetMode="External"/><Relationship Id="rId4908" Type="http://schemas.openxmlformats.org/officeDocument/2006/relationships/hyperlink" Target="https://en.wiktionary.org/wiki/%E4%BD%99" TargetMode="External"/><Relationship Id="rId7180" Type="http://schemas.openxmlformats.org/officeDocument/2006/relationships/hyperlink" Target="https://en.wiktionary.org/w/index.php?title=%E5%8E%BB%E3%81%A3&amp;action=edit&amp;redlink=1" TargetMode="External"/><Relationship Id="rId7173" Type="http://schemas.openxmlformats.org/officeDocument/2006/relationships/hyperlink" Target="https://en.wiktionary.org/wiki/%E6%B2%B3%E5%8C%97" TargetMode="External"/><Relationship Id="rId7172" Type="http://schemas.openxmlformats.org/officeDocument/2006/relationships/hyperlink" Target="https://en.wiktionary.org/wiki/%E5%88%87%E3%82%8A%E6%9B%BF%E3%81%88" TargetMode="External"/><Relationship Id="rId7171" Type="http://schemas.openxmlformats.org/officeDocument/2006/relationships/hyperlink" Target="https://en.wiktionary.org/wiki/%E3%83%95%E3%82%A9%E3%83%BC%E3%83%A0" TargetMode="External"/><Relationship Id="rId7170" Type="http://schemas.openxmlformats.org/officeDocument/2006/relationships/hyperlink" Target="https://en.wiktionary.org/wiki/%E6%88%AF%E6%9B%B2" TargetMode="External"/><Relationship Id="rId7177" Type="http://schemas.openxmlformats.org/officeDocument/2006/relationships/hyperlink" Target="https://en.wiktionary.org/wiki/%E9%83%B5%E6%94%BF" TargetMode="External"/><Relationship Id="rId7176" Type="http://schemas.openxmlformats.org/officeDocument/2006/relationships/hyperlink" Target="https://en.wiktionary.org/wiki/%E7%89%87%E5%B1%B1" TargetMode="External"/><Relationship Id="rId7175" Type="http://schemas.openxmlformats.org/officeDocument/2006/relationships/hyperlink" Target="https://en.wiktionary.org/wiki/%E3%82%A2%E3%83%B3%E3%83%80%E3%83%BC" TargetMode="External"/><Relationship Id="rId7174" Type="http://schemas.openxmlformats.org/officeDocument/2006/relationships/hyperlink" Target="https://en.wiktionary.org/wiki/%E7%9B%B4%E4%BA%BA" TargetMode="External"/><Relationship Id="rId7179" Type="http://schemas.openxmlformats.org/officeDocument/2006/relationships/hyperlink" Target="https://en.wiktionary.org/wiki/%E4%BC%9D%E3%82%8F%E3%82%8B" TargetMode="External"/><Relationship Id="rId7178" Type="http://schemas.openxmlformats.org/officeDocument/2006/relationships/hyperlink" Target="https://en.wiktionary.org/wiki/%E5%BE%93%E8%BB%8D" TargetMode="External"/><Relationship Id="rId7162" Type="http://schemas.openxmlformats.org/officeDocument/2006/relationships/hyperlink" Target="https://en.wiktionary.org/w/index.php?title=%E5%B1%B1%E6%89%8B&amp;action=edit&amp;redlink=1" TargetMode="External"/><Relationship Id="rId8493" Type="http://schemas.openxmlformats.org/officeDocument/2006/relationships/hyperlink" Target="https://en.wiktionary.org/w/index.php?title=%E3%83%A6%E3%83%AA%E3%82%A6%E3%82%B9&amp;action=edit&amp;redlink=1" TargetMode="External"/><Relationship Id="rId7161" Type="http://schemas.openxmlformats.org/officeDocument/2006/relationships/hyperlink" Target="https://en.wiktionary.org/wiki/%E9%87%9C%E5%B1%B1" TargetMode="External"/><Relationship Id="rId8492" Type="http://schemas.openxmlformats.org/officeDocument/2006/relationships/hyperlink" Target="https://en.wiktionary.org/wiki/%E5%8C%85%E6%8B%AC" TargetMode="External"/><Relationship Id="rId7160" Type="http://schemas.openxmlformats.org/officeDocument/2006/relationships/hyperlink" Target="https://en.wiktionary.org/wiki/%E7%9B%97%E5%A1%81" TargetMode="External"/><Relationship Id="rId8491" Type="http://schemas.openxmlformats.org/officeDocument/2006/relationships/hyperlink" Target="https://en.wiktionary.org/w/index.php?title=%E4%B8%8B%E3%81%92&amp;action=edit&amp;redlink=1" TargetMode="External"/><Relationship Id="rId8490" Type="http://schemas.openxmlformats.org/officeDocument/2006/relationships/hyperlink" Target="https://en.wiktionary.org/wiki/%E6%9A%B4%E8%A8%80" TargetMode="External"/><Relationship Id="rId7166" Type="http://schemas.openxmlformats.org/officeDocument/2006/relationships/hyperlink" Target="https://en.wiktionary.org/wiki/%E2%96%B2" TargetMode="External"/><Relationship Id="rId8497" Type="http://schemas.openxmlformats.org/officeDocument/2006/relationships/hyperlink" Target="https://en.wiktionary.org/wiki/%E5%89%B2%E5%BC%95" TargetMode="External"/><Relationship Id="rId7165" Type="http://schemas.openxmlformats.org/officeDocument/2006/relationships/hyperlink" Target="https://en.wiktionary.org/wiki/%E5%BE%93%E3%81%86" TargetMode="External"/><Relationship Id="rId8496" Type="http://schemas.openxmlformats.org/officeDocument/2006/relationships/hyperlink" Target="https://en.wiktionary.org/wiki/%E5%86%85%E5%8B%99" TargetMode="External"/><Relationship Id="rId7164" Type="http://schemas.openxmlformats.org/officeDocument/2006/relationships/hyperlink" Target="https://en.wiktionary.org/wiki/%E7%84%BC" TargetMode="External"/><Relationship Id="rId8495" Type="http://schemas.openxmlformats.org/officeDocument/2006/relationships/hyperlink" Target="https://en.wiktionary.org/w/index.php?title=%E5%BC%95%E3%81%8D%E8%B5%B7%E3%81%93%E3%81%97&amp;action=edit&amp;redlink=1" TargetMode="External"/><Relationship Id="rId7163" Type="http://schemas.openxmlformats.org/officeDocument/2006/relationships/hyperlink" Target="https://en.wiktionary.org/wiki/%E5%B0%8A%E9%87%8D" TargetMode="External"/><Relationship Id="rId8494" Type="http://schemas.openxmlformats.org/officeDocument/2006/relationships/hyperlink" Target="https://en.wiktionary.org/wiki/%E7%93%B6" TargetMode="External"/><Relationship Id="rId7169" Type="http://schemas.openxmlformats.org/officeDocument/2006/relationships/hyperlink" Target="https://en.wiktionary.org/wiki/%E9%96%93%E9%9A%94" TargetMode="External"/><Relationship Id="rId7168" Type="http://schemas.openxmlformats.org/officeDocument/2006/relationships/hyperlink" Target="https://en.wiktionary.org/wiki/%E6%89%80%E8%A6%81" TargetMode="External"/><Relationship Id="rId8499" Type="http://schemas.openxmlformats.org/officeDocument/2006/relationships/hyperlink" Target="https://en.wiktionary.org/wiki/%E5%B8%BD%E5%AD%90" TargetMode="External"/><Relationship Id="rId7167" Type="http://schemas.openxmlformats.org/officeDocument/2006/relationships/hyperlink" Target="https://en.wiktionary.org/wiki/%E6%8E%92%E6%B0%97" TargetMode="External"/><Relationship Id="rId8498" Type="http://schemas.openxmlformats.org/officeDocument/2006/relationships/hyperlink" Target="https://en.wiktionary.org/w/index.php?title=%E3%83%8F%E3%83%B3&amp;action=edit&amp;redlink=1" TargetMode="External"/><Relationship Id="rId9770" Type="http://schemas.openxmlformats.org/officeDocument/2006/relationships/hyperlink" Target="https://en.wiktionary.org/wiki/%E7%B7%8F%E7%B5%B1" TargetMode="External"/><Relationship Id="rId9771" Type="http://schemas.openxmlformats.org/officeDocument/2006/relationships/hyperlink" Target="https://en.wiktionary.org/wiki/%E5%AF%BE%E7%A7%B0" TargetMode="External"/><Relationship Id="rId9772" Type="http://schemas.openxmlformats.org/officeDocument/2006/relationships/hyperlink" Target="https://en.wiktionary.org/wiki/%E9%82%84%E5%85%83" TargetMode="External"/><Relationship Id="rId9773" Type="http://schemas.openxmlformats.org/officeDocument/2006/relationships/hyperlink" Target="https://en.wiktionary.org/wiki/%E3%83%AC%E3%82%B9%E3%83%A9%E3%83%BC" TargetMode="External"/><Relationship Id="rId7111" Type="http://schemas.openxmlformats.org/officeDocument/2006/relationships/hyperlink" Target="https://en.wiktionary.org/wiki/%E4%B8%80%E8%88%AC%E4%BA%BA" TargetMode="External"/><Relationship Id="rId8442" Type="http://schemas.openxmlformats.org/officeDocument/2006/relationships/hyperlink" Target="https://en.wiktionary.org/wiki/%E3%83%90%E3%83%B3%E3%82%B3%E3%82%AF" TargetMode="External"/><Relationship Id="rId7110" Type="http://schemas.openxmlformats.org/officeDocument/2006/relationships/hyperlink" Target="https://en.wiktionary.org/wiki/%E9%83%BD%E5%96%B6" TargetMode="External"/><Relationship Id="rId8441" Type="http://schemas.openxmlformats.org/officeDocument/2006/relationships/hyperlink" Target="https://en.wiktionary.org/wiki/%E5%B9%BC" TargetMode="External"/><Relationship Id="rId8440" Type="http://schemas.openxmlformats.org/officeDocument/2006/relationships/hyperlink" Target="https://en.wiktionary.org/wiki/%E6%8E%A2%E7%B4%A2" TargetMode="External"/><Relationship Id="rId7115" Type="http://schemas.openxmlformats.org/officeDocument/2006/relationships/hyperlink" Target="https://en.wiktionary.org/wiki/%E7%AB%B9%E7%94%B0" TargetMode="External"/><Relationship Id="rId8446" Type="http://schemas.openxmlformats.org/officeDocument/2006/relationships/hyperlink" Target="https://en.wiktionary.org/wiki/%E6%A8%B9%E7%AB%8B" TargetMode="External"/><Relationship Id="rId9778" Type="http://schemas.openxmlformats.org/officeDocument/2006/relationships/hyperlink" Target="https://en.wiktionary.org/wiki/%E4%BA%BA%E5%A6%BB" TargetMode="External"/><Relationship Id="rId7114" Type="http://schemas.openxmlformats.org/officeDocument/2006/relationships/hyperlink" Target="https://en.wiktionary.org/wiki/%E3%82%B5%E3%82%B9%E3%83%9A%E3%83%B3%E3%82%B9" TargetMode="External"/><Relationship Id="rId8445" Type="http://schemas.openxmlformats.org/officeDocument/2006/relationships/hyperlink" Target="https://en.wiktionary.org/wiki/%E3%81%82%E3%82%8F" TargetMode="External"/><Relationship Id="rId9779" Type="http://schemas.openxmlformats.org/officeDocument/2006/relationships/hyperlink" Target="https://en.wiktionary.org/wiki/%E9%8E%8C%E7%94%B0" TargetMode="External"/><Relationship Id="rId7113" Type="http://schemas.openxmlformats.org/officeDocument/2006/relationships/hyperlink" Target="https://en.wiktionary.org/wiki/%E4%BD%90%E4%B9%85%E9%96%93" TargetMode="External"/><Relationship Id="rId8444" Type="http://schemas.openxmlformats.org/officeDocument/2006/relationships/hyperlink" Target="https://en.wiktionary.org/wiki/%E4%B8%98%E9%99%B5" TargetMode="External"/><Relationship Id="rId7112" Type="http://schemas.openxmlformats.org/officeDocument/2006/relationships/hyperlink" Target="https://en.wiktionary.org/wiki/%E3%81%8A%E3%81%A8" TargetMode="External"/><Relationship Id="rId8443" Type="http://schemas.openxmlformats.org/officeDocument/2006/relationships/hyperlink" Target="https://en.wiktionary.org/w/index.php?title=%E3%81%A4%E3%81%AA%E3%81%8C%E3%82%8A&amp;action=edit&amp;redlink=1" TargetMode="External"/><Relationship Id="rId7119" Type="http://schemas.openxmlformats.org/officeDocument/2006/relationships/hyperlink" Target="https://en.wiktionary.org/wiki/%E5%8C%97%E5%8F%A3" TargetMode="External"/><Relationship Id="rId9774" Type="http://schemas.openxmlformats.org/officeDocument/2006/relationships/hyperlink" Target="https://en.wiktionary.org/w/index.php?title=%E5%BC%95%E3%81%8D%E4%B8%8A%E3%81%92&amp;action=edit&amp;redlink=1" TargetMode="External"/><Relationship Id="rId7118" Type="http://schemas.openxmlformats.org/officeDocument/2006/relationships/hyperlink" Target="https://en.wiktionary.org/wiki/%E6%BA%9D" TargetMode="External"/><Relationship Id="rId8449" Type="http://schemas.openxmlformats.org/officeDocument/2006/relationships/hyperlink" Target="https://en.wiktionary.org/wiki/%E5%9C%B0%E9%9D%A2" TargetMode="External"/><Relationship Id="rId9775" Type="http://schemas.openxmlformats.org/officeDocument/2006/relationships/hyperlink" Target="https://en.wiktionary.org/wiki/%E7%A7%80%E9%9B%84" TargetMode="External"/><Relationship Id="rId7117" Type="http://schemas.openxmlformats.org/officeDocument/2006/relationships/hyperlink" Target="https://en.wiktionary.org/wiki/%E3%81%9C%E3%81%B2" TargetMode="External"/><Relationship Id="rId8448" Type="http://schemas.openxmlformats.org/officeDocument/2006/relationships/hyperlink" Target="https://en.wiktionary.org/wiki/%E3%81%8B%E3%82%8A" TargetMode="External"/><Relationship Id="rId9776" Type="http://schemas.openxmlformats.org/officeDocument/2006/relationships/hyperlink" Target="https://en.wiktionary.org/w/index.php?title=%E5%A4%AA%E6%9C%97&amp;action=edit&amp;redlink=1" TargetMode="External"/><Relationship Id="rId7116" Type="http://schemas.openxmlformats.org/officeDocument/2006/relationships/hyperlink" Target="https://en.wiktionary.org/wiki/%E6%B5%AA" TargetMode="External"/><Relationship Id="rId8447" Type="http://schemas.openxmlformats.org/officeDocument/2006/relationships/hyperlink" Target="https://en.wiktionary.org/wiki/%E6%B3%A8%E6%96%87" TargetMode="External"/><Relationship Id="rId9777" Type="http://schemas.openxmlformats.org/officeDocument/2006/relationships/hyperlink" Target="https://en.wiktionary.org/wiki/%E7%B7%8A%E5%BC%B5" TargetMode="External"/><Relationship Id="rId7109" Type="http://schemas.openxmlformats.org/officeDocument/2006/relationships/hyperlink" Target="https://en.wiktionary.org/w/index.php?title=%E5%AE%A2%E6%95%B0&amp;action=edit&amp;redlink=1" TargetMode="External"/><Relationship Id="rId9760" Type="http://schemas.openxmlformats.org/officeDocument/2006/relationships/hyperlink" Target="https://en.wiktionary.org/wiki/%E3%82%AD%E3%83%BC%E3%83%AF%E3%83%BC%E3%83%89" TargetMode="External"/><Relationship Id="rId9761" Type="http://schemas.openxmlformats.org/officeDocument/2006/relationships/hyperlink" Target="https://en.wiktionary.org/wiki/%E3%82%B9%E3%83%88%E3%82%A2" TargetMode="External"/><Relationship Id="rId9762" Type="http://schemas.openxmlformats.org/officeDocument/2006/relationships/hyperlink" Target="https://en.wiktionary.org/wiki/%E9%9B%86%E3%81%BE%E3%82%8A" TargetMode="External"/><Relationship Id="rId7100" Type="http://schemas.openxmlformats.org/officeDocument/2006/relationships/hyperlink" Target="https://en.wiktionary.org/wiki/%E4%B8%8B%E9%87%8E" TargetMode="External"/><Relationship Id="rId8431" Type="http://schemas.openxmlformats.org/officeDocument/2006/relationships/hyperlink" Target="https://en.wiktionary.org/wiki/%E4%BA%BA%E8%B3%AA" TargetMode="External"/><Relationship Id="rId8430" Type="http://schemas.openxmlformats.org/officeDocument/2006/relationships/hyperlink" Target="https://en.wiktionary.org/wiki/%E5%B4%94" TargetMode="External"/><Relationship Id="rId7104" Type="http://schemas.openxmlformats.org/officeDocument/2006/relationships/hyperlink" Target="https://en.wiktionary.org/wiki/%E3%82%A4%E3%83%A9%E3%82%B9%E3%83%88%E3%83%AC%E3%83%BC%E3%82%BF%E3%83%BC" TargetMode="External"/><Relationship Id="rId8435" Type="http://schemas.openxmlformats.org/officeDocument/2006/relationships/hyperlink" Target="https://en.wiktionary.org/wiki/%E7%88%86%E7%A0%B4" TargetMode="External"/><Relationship Id="rId9767" Type="http://schemas.openxmlformats.org/officeDocument/2006/relationships/hyperlink" Target="https://en.wiktionary.org/w/index.php?title=%E3%82%B7%E3%83%A7%E3%82%A6&amp;action=edit&amp;redlink=1" TargetMode="External"/><Relationship Id="rId7103" Type="http://schemas.openxmlformats.org/officeDocument/2006/relationships/hyperlink" Target="https://en.wiktionary.org/wiki/%E6%82%B2%E5%8A%87" TargetMode="External"/><Relationship Id="rId8434" Type="http://schemas.openxmlformats.org/officeDocument/2006/relationships/hyperlink" Target="https://en.wiktionary.org/wiki/%E6%91%82%E6%B4%A5" TargetMode="External"/><Relationship Id="rId9768" Type="http://schemas.openxmlformats.org/officeDocument/2006/relationships/hyperlink" Target="https://en.wiktionary.org/wiki/%E5%85%88%E7%A5%96" TargetMode="External"/><Relationship Id="rId7102" Type="http://schemas.openxmlformats.org/officeDocument/2006/relationships/hyperlink" Target="https://en.wiktionary.org/wiki/%E3%82%A6%E3%82%A9%E3%83%BC%E3%82%BF%E3%83%BC" TargetMode="External"/><Relationship Id="rId8433" Type="http://schemas.openxmlformats.org/officeDocument/2006/relationships/hyperlink" Target="https://en.wiktionary.org/wiki/%E6%9C%80%E6%9C%9F" TargetMode="External"/><Relationship Id="rId9769" Type="http://schemas.openxmlformats.org/officeDocument/2006/relationships/hyperlink" Target="https://en.wiktionary.org/w/index.php?title=%E3%83%95%E3%82%A1%E3%83%BC%E3%83%A0&amp;action=edit&amp;redlink=1" TargetMode="External"/><Relationship Id="rId7101" Type="http://schemas.openxmlformats.org/officeDocument/2006/relationships/hyperlink" Target="https://en.wiktionary.org/wiki/%E5%A5%BD%E6%84%8F" TargetMode="External"/><Relationship Id="rId8432" Type="http://schemas.openxmlformats.org/officeDocument/2006/relationships/hyperlink" Target="https://en.wiktionary.org/wiki/%E3%81%A8%E3%81%8F%E3%81%AB" TargetMode="External"/><Relationship Id="rId7108" Type="http://schemas.openxmlformats.org/officeDocument/2006/relationships/hyperlink" Target="https://en.wiktionary.org/wiki/%E8%96%84%E3%81%84" TargetMode="External"/><Relationship Id="rId8439" Type="http://schemas.openxmlformats.org/officeDocument/2006/relationships/hyperlink" Target="https://en.wiktionary.org/wiki/%E5%A0%85" TargetMode="External"/><Relationship Id="rId9763" Type="http://schemas.openxmlformats.org/officeDocument/2006/relationships/hyperlink" Target="https://en.wiktionary.org/wiki/%E6%99%82%E5%B7%AE" TargetMode="External"/><Relationship Id="rId7107" Type="http://schemas.openxmlformats.org/officeDocument/2006/relationships/hyperlink" Target="https://en.wiktionary.org/wiki/%E8%90%A9" TargetMode="External"/><Relationship Id="rId8438" Type="http://schemas.openxmlformats.org/officeDocument/2006/relationships/hyperlink" Target="https://en.wiktionary.org/wiki/%E8%8F%A9%E8%96%A9" TargetMode="External"/><Relationship Id="rId9764" Type="http://schemas.openxmlformats.org/officeDocument/2006/relationships/hyperlink" Target="https://en.wiktionary.org/wiki/%E6%9D%91%E4%BA%95" TargetMode="External"/><Relationship Id="rId7106" Type="http://schemas.openxmlformats.org/officeDocument/2006/relationships/hyperlink" Target="https://en.wiktionary.org/wiki/%E9%8E%96" TargetMode="External"/><Relationship Id="rId8437" Type="http://schemas.openxmlformats.org/officeDocument/2006/relationships/hyperlink" Target="https://en.wiktionary.org/wiki/%E5%88%A5%E9%80%94" TargetMode="External"/><Relationship Id="rId9765" Type="http://schemas.openxmlformats.org/officeDocument/2006/relationships/hyperlink" Target="https://en.wiktionary.org/wiki/%E8%89%AF%E5%A5%BD" TargetMode="External"/><Relationship Id="rId7105" Type="http://schemas.openxmlformats.org/officeDocument/2006/relationships/hyperlink" Target="https://en.wiktionary.org/w/index.php?title=%E5%B0%8F%E3%83%BB%E4%B8%AD%E5%AD%A6%E6%A0%A1&amp;action=edit&amp;redlink=1" TargetMode="External"/><Relationship Id="rId8436" Type="http://schemas.openxmlformats.org/officeDocument/2006/relationships/hyperlink" Target="https://en.wiktionary.org/wiki/%E5%9D%82%E5%8F%A3" TargetMode="External"/><Relationship Id="rId9766" Type="http://schemas.openxmlformats.org/officeDocument/2006/relationships/hyperlink" Target="https://en.wiktionary.org/wiki/%E4%BB%8A%E9%80%B1" TargetMode="External"/><Relationship Id="rId8460" Type="http://schemas.openxmlformats.org/officeDocument/2006/relationships/hyperlink" Target="https://en.wiktionary.org/wiki/%E3%82%B1%E3%83%8D%E3%83%87%E3%82%A3" TargetMode="External"/><Relationship Id="rId9792" Type="http://schemas.openxmlformats.org/officeDocument/2006/relationships/hyperlink" Target="https://en.wiktionary.org/wiki/%E3%83%A2%E3%83%8B%E3%82%BF%E3%83%BC" TargetMode="External"/><Relationship Id="rId9793" Type="http://schemas.openxmlformats.org/officeDocument/2006/relationships/hyperlink" Target="https://en.wiktionary.org/wiki/%E9%BA%BB%E7%BE%8E" TargetMode="External"/><Relationship Id="rId9794" Type="http://schemas.openxmlformats.org/officeDocument/2006/relationships/hyperlink" Target="https://en.wiktionary.org/wiki/%E3%82%B5%E3%83%A9%E3%83%AA%E3%83%BC%E3%83%9E%E3%83%B3" TargetMode="External"/><Relationship Id="rId9795" Type="http://schemas.openxmlformats.org/officeDocument/2006/relationships/hyperlink" Target="https://en.wiktionary.org/wiki/%E3%82%B3%E3%82%A6" TargetMode="External"/><Relationship Id="rId7133" Type="http://schemas.openxmlformats.org/officeDocument/2006/relationships/hyperlink" Target="https://en.wiktionary.org/w/index.php?title=%E3%83%90%E3%83%BC%E3%83%89&amp;action=edit&amp;redlink=1" TargetMode="External"/><Relationship Id="rId8464" Type="http://schemas.openxmlformats.org/officeDocument/2006/relationships/hyperlink" Target="https://en.wiktionary.org/wiki/%E5%88%A5%E7%A7%B0" TargetMode="External"/><Relationship Id="rId7132" Type="http://schemas.openxmlformats.org/officeDocument/2006/relationships/hyperlink" Target="https://en.wiktionary.org/wiki/%E3%82%A2%E3%82%A4%E3%83%87%E3%82%A2" TargetMode="External"/><Relationship Id="rId8463" Type="http://schemas.openxmlformats.org/officeDocument/2006/relationships/hyperlink" Target="https://en.wiktionary.org/wiki/%E5%85%AC%E6%AD%A3" TargetMode="External"/><Relationship Id="rId7131" Type="http://schemas.openxmlformats.org/officeDocument/2006/relationships/hyperlink" Target="https://en.wiktionary.org/wiki/%E5%96%AA%E5%A4%B1" TargetMode="External"/><Relationship Id="rId8462" Type="http://schemas.openxmlformats.org/officeDocument/2006/relationships/hyperlink" Target="https://en.wiktionary.org/wiki/%E5%88%A9%E3%81%8D%E8%85%95" TargetMode="External"/><Relationship Id="rId9790" Type="http://schemas.openxmlformats.org/officeDocument/2006/relationships/hyperlink" Target="https://en.wiktionary.org/wiki/%E6%B5%A6%E5%AE%89" TargetMode="External"/><Relationship Id="rId7130" Type="http://schemas.openxmlformats.org/officeDocument/2006/relationships/hyperlink" Target="https://en.wiktionary.org/wiki/%E4%B8%B9%E5%BE%8C" TargetMode="External"/><Relationship Id="rId8461" Type="http://schemas.openxmlformats.org/officeDocument/2006/relationships/hyperlink" Target="https://en.wiktionary.org/wiki/%E5%AE%89%E6%94%BF" TargetMode="External"/><Relationship Id="rId9791" Type="http://schemas.openxmlformats.org/officeDocument/2006/relationships/hyperlink" Target="https://en.wiktionary.org/wiki/%E5%A6%82%E3%81%8F" TargetMode="External"/><Relationship Id="rId7137" Type="http://schemas.openxmlformats.org/officeDocument/2006/relationships/hyperlink" Target="https://en.wiktionary.org/w/index.php?title=%E4%B8%A6%E3%81%B9&amp;action=edit&amp;redlink=1" TargetMode="External"/><Relationship Id="rId8468" Type="http://schemas.openxmlformats.org/officeDocument/2006/relationships/hyperlink" Target="https://en.wiktionary.org/wiki/%E5%BF%A0%E5%AE%9F" TargetMode="External"/><Relationship Id="rId7136" Type="http://schemas.openxmlformats.org/officeDocument/2006/relationships/hyperlink" Target="https://en.wiktionary.org/wiki/%E6%80%AA%E7%89%A9" TargetMode="External"/><Relationship Id="rId8467" Type="http://schemas.openxmlformats.org/officeDocument/2006/relationships/hyperlink" Target="https://en.wiktionary.org/wiki/%E5%BC%81%E8%AD%B7" TargetMode="External"/><Relationship Id="rId7135" Type="http://schemas.openxmlformats.org/officeDocument/2006/relationships/hyperlink" Target="https://en.wiktionary.org/wiki/%E6%A8%AA%E7%B6%B1" TargetMode="External"/><Relationship Id="rId8466" Type="http://schemas.openxmlformats.org/officeDocument/2006/relationships/hyperlink" Target="https://en.wiktionary.org/w/index.php?title=%E3%81%B2%E3%81%A7&amp;action=edit&amp;redlink=1" TargetMode="External"/><Relationship Id="rId7134" Type="http://schemas.openxmlformats.org/officeDocument/2006/relationships/hyperlink" Target="https://en.wiktionary.org/wiki/%E4%BA%8B%E8%B1%A1" TargetMode="External"/><Relationship Id="rId8465" Type="http://schemas.openxmlformats.org/officeDocument/2006/relationships/hyperlink" Target="https://en.wiktionary.org/wiki/%E4%B8%8A%E6%97%AC" TargetMode="External"/><Relationship Id="rId9796" Type="http://schemas.openxmlformats.org/officeDocument/2006/relationships/hyperlink" Target="https://en.wiktionary.org/w/index.php?title=%E6%B5%81%E3%81%95&amp;action=edit&amp;redlink=1" TargetMode="External"/><Relationship Id="rId9797" Type="http://schemas.openxmlformats.org/officeDocument/2006/relationships/hyperlink" Target="https://en.wiktionary.org/wiki/%E6%9F%B3%E5%B7%9D" TargetMode="External"/><Relationship Id="rId7139" Type="http://schemas.openxmlformats.org/officeDocument/2006/relationships/hyperlink" Target="https://en.wiktionary.org/wiki/%E3%82%A2%E3%82%A4%E3%82%AA%E3%83%AF" TargetMode="External"/><Relationship Id="rId9798" Type="http://schemas.openxmlformats.org/officeDocument/2006/relationships/hyperlink" Target="https://en.wiktionary.org/w/index.php?title=%E4%B8%80%E6%B0%97%E3%81%AB&amp;action=edit&amp;redlink=1" TargetMode="External"/><Relationship Id="rId7138" Type="http://schemas.openxmlformats.org/officeDocument/2006/relationships/hyperlink" Target="https://en.wiktionary.org/wiki/%E9%83%BD%E9%81%93" TargetMode="External"/><Relationship Id="rId8469" Type="http://schemas.openxmlformats.org/officeDocument/2006/relationships/hyperlink" Target="https://en.wiktionary.org/wiki/%E3%81%A8%E3%81%93%E3%82%8D%E3%81%A7" TargetMode="External"/><Relationship Id="rId9799" Type="http://schemas.openxmlformats.org/officeDocument/2006/relationships/hyperlink" Target="https://en.wiktionary.org/wiki/%E5%9C%9F%E5%B2%90" TargetMode="External"/><Relationship Id="rId9781" Type="http://schemas.openxmlformats.org/officeDocument/2006/relationships/hyperlink" Target="https://en.wiktionary.org/w/index.php?title=%E4%BB%A3%E3%80%85%E6%9C%A8&amp;action=edit&amp;redlink=1" TargetMode="External"/><Relationship Id="rId9782" Type="http://schemas.openxmlformats.org/officeDocument/2006/relationships/hyperlink" Target="https://en.wiktionary.org/wiki/%E3%82%B5%E3%83%B3%E3%82%AF%E3%83%88%E3%83%9A%E3%83%86%E3%83%AB%E3%83%96%E3%83%AB%E3%82%AF" TargetMode="External"/><Relationship Id="rId9783" Type="http://schemas.openxmlformats.org/officeDocument/2006/relationships/hyperlink" Target="https://en.wiktionary.org/w/index.php?title=%E5%9B%9E%E3%81%97&amp;action=edit&amp;redlink=1" TargetMode="External"/><Relationship Id="rId9784" Type="http://schemas.openxmlformats.org/officeDocument/2006/relationships/hyperlink" Target="https://en.wiktionary.org/wiki/%CE%96" TargetMode="External"/><Relationship Id="rId7122" Type="http://schemas.openxmlformats.org/officeDocument/2006/relationships/hyperlink" Target="https://en.wiktionary.org/wiki/%E6%A8%99%E7%9A%84" TargetMode="External"/><Relationship Id="rId8453" Type="http://schemas.openxmlformats.org/officeDocument/2006/relationships/hyperlink" Target="https://en.wiktionary.org/wiki/%E3%82%AB%E3%82%A6%E3%83%B3%E3%83%88" TargetMode="External"/><Relationship Id="rId7121" Type="http://schemas.openxmlformats.org/officeDocument/2006/relationships/hyperlink" Target="https://en.wiktionary.org/wiki/%E3%81%A1%E3%82%87" TargetMode="External"/><Relationship Id="rId8452" Type="http://schemas.openxmlformats.org/officeDocument/2006/relationships/hyperlink" Target="https://en.wiktionary.org/wiki/%E3%82%86%E3%82%8B" TargetMode="External"/><Relationship Id="rId7120" Type="http://schemas.openxmlformats.org/officeDocument/2006/relationships/hyperlink" Target="https://en.wiktionary.org/wiki/%E6%9C%AD" TargetMode="External"/><Relationship Id="rId8451" Type="http://schemas.openxmlformats.org/officeDocument/2006/relationships/hyperlink" Target="https://en.wiktionary.org/wiki/%E5%89%8D%E7%B7%9A" TargetMode="External"/><Relationship Id="rId8450" Type="http://schemas.openxmlformats.org/officeDocument/2006/relationships/hyperlink" Target="https://en.wiktionary.org/w/index.php?title=%E6%A7%8B%E3%82%8F&amp;action=edit&amp;redlink=1" TargetMode="External"/><Relationship Id="rId9780" Type="http://schemas.openxmlformats.org/officeDocument/2006/relationships/hyperlink" Target="https://en.wiktionary.org/wiki/%E6%91%A9" TargetMode="External"/><Relationship Id="rId7126" Type="http://schemas.openxmlformats.org/officeDocument/2006/relationships/hyperlink" Target="https://en.wiktionary.org/wiki/%E7%AA%81%E6%92%83" TargetMode="External"/><Relationship Id="rId8457" Type="http://schemas.openxmlformats.org/officeDocument/2006/relationships/hyperlink" Target="https://en.wiktionary.org/wiki/%E6%9C%AC%E6%AE%BF" TargetMode="External"/><Relationship Id="rId9789" Type="http://schemas.openxmlformats.org/officeDocument/2006/relationships/hyperlink" Target="https://en.wiktionary.org/wiki/%E5%B2%A9%E6%9C%AC" TargetMode="External"/><Relationship Id="rId7125" Type="http://schemas.openxmlformats.org/officeDocument/2006/relationships/hyperlink" Target="https://en.wiktionary.org/wiki/%E5%BF%97%E6%91%A9" TargetMode="External"/><Relationship Id="rId8456" Type="http://schemas.openxmlformats.org/officeDocument/2006/relationships/hyperlink" Target="https://en.wiktionary.org/wiki/%E5%92%B2%E3%81%8F" TargetMode="External"/><Relationship Id="rId7124" Type="http://schemas.openxmlformats.org/officeDocument/2006/relationships/hyperlink" Target="https://en.wiktionary.org/wiki/%E5%AE%B9" TargetMode="External"/><Relationship Id="rId8455" Type="http://schemas.openxmlformats.org/officeDocument/2006/relationships/hyperlink" Target="https://en.wiktionary.org/wiki/%E6%B6%BC%E5%AD%90" TargetMode="External"/><Relationship Id="rId7123" Type="http://schemas.openxmlformats.org/officeDocument/2006/relationships/hyperlink" Target="https://en.wiktionary.org/wiki/%E9%91%91" TargetMode="External"/><Relationship Id="rId8454" Type="http://schemas.openxmlformats.org/officeDocument/2006/relationships/hyperlink" Target="https://en.wiktionary.org/wiki/%E5%8D%83%E4%BB%A3" TargetMode="External"/><Relationship Id="rId9785" Type="http://schemas.openxmlformats.org/officeDocument/2006/relationships/hyperlink" Target="https://en.wiktionary.org/wiki/%E9%81%93%E4%B8%AD" TargetMode="External"/><Relationship Id="rId7129" Type="http://schemas.openxmlformats.org/officeDocument/2006/relationships/hyperlink" Target="https://en.wiktionary.org/wiki/%E5%A4%A7%E5%B4%8E" TargetMode="External"/><Relationship Id="rId9786" Type="http://schemas.openxmlformats.org/officeDocument/2006/relationships/hyperlink" Target="https://en.wiktionary.org/wiki/%E3%83%9E%E3%82%A4%E3%82%A2%E3%83%9F" TargetMode="External"/><Relationship Id="rId7128" Type="http://schemas.openxmlformats.org/officeDocument/2006/relationships/hyperlink" Target="https://en.wiktionary.org/wiki/%E6%96%87%E8%A8%80" TargetMode="External"/><Relationship Id="rId8459" Type="http://schemas.openxmlformats.org/officeDocument/2006/relationships/hyperlink" Target="https://en.wiktionary.org/wiki/%E6%8F%9A%E9%99%B8" TargetMode="External"/><Relationship Id="rId9787" Type="http://schemas.openxmlformats.org/officeDocument/2006/relationships/hyperlink" Target="https://en.wiktionary.org/wiki/%E5%84%AA%E4%BD%8D" TargetMode="External"/><Relationship Id="rId7127" Type="http://schemas.openxmlformats.org/officeDocument/2006/relationships/hyperlink" Target="https://en.wiktionary.org/wiki/%E5%A0%80%E6%B1%9F" TargetMode="External"/><Relationship Id="rId8458" Type="http://schemas.openxmlformats.org/officeDocument/2006/relationships/hyperlink" Target="https://en.wiktionary.org/wiki/%E8%8B%91" TargetMode="External"/><Relationship Id="rId9788" Type="http://schemas.openxmlformats.org/officeDocument/2006/relationships/hyperlink" Target="https://en.wiktionary.org/wiki/%E6%A1%83%E5%AD%90" TargetMode="External"/><Relationship Id="rId2302" Type="http://schemas.openxmlformats.org/officeDocument/2006/relationships/hyperlink" Target="https://en.wiktionary.org/wiki/%E6%A0%84" TargetMode="External"/><Relationship Id="rId3634" Type="http://schemas.openxmlformats.org/officeDocument/2006/relationships/hyperlink" Target="https://en.wiktionary.org/wiki/%E7%9B%AE%E6%8C%87%E3%81%99" TargetMode="External"/><Relationship Id="rId4965" Type="http://schemas.openxmlformats.org/officeDocument/2006/relationships/hyperlink" Target="https://en.wiktionary.org/wiki/%E6%AD%AF%E7%A7%91" TargetMode="External"/><Relationship Id="rId2303" Type="http://schemas.openxmlformats.org/officeDocument/2006/relationships/hyperlink" Target="https://en.wiktionary.org/wiki/%E5%86%92%E9%99%BA" TargetMode="External"/><Relationship Id="rId3633" Type="http://schemas.openxmlformats.org/officeDocument/2006/relationships/hyperlink" Target="https://en.wiktionary.org/wiki/%E6%95%99%E7%9A%87" TargetMode="External"/><Relationship Id="rId4964" Type="http://schemas.openxmlformats.org/officeDocument/2006/relationships/hyperlink" Target="https://en.wiktionary.org/wiki/%E4%BA%AB" TargetMode="External"/><Relationship Id="rId2304" Type="http://schemas.openxmlformats.org/officeDocument/2006/relationships/hyperlink" Target="https://en.wiktionary.org/wiki/%E4%BC%AF%E7%88%B5" TargetMode="External"/><Relationship Id="rId3636" Type="http://schemas.openxmlformats.org/officeDocument/2006/relationships/hyperlink" Target="https://en.wiktionary.org/wiki/%E8%A6%8B%E5%87%BA%E3%81%97" TargetMode="External"/><Relationship Id="rId4967" Type="http://schemas.openxmlformats.org/officeDocument/2006/relationships/hyperlink" Target="https://en.wiktionary.org/wiki/%E3%81%B5%E3%82%8B%E3%81%95%E3%81%A8" TargetMode="External"/><Relationship Id="rId2305" Type="http://schemas.openxmlformats.org/officeDocument/2006/relationships/hyperlink" Target="https://en.wiktionary.org/wiki/%E6%9C%88%E6%9B%9C" TargetMode="External"/><Relationship Id="rId3635" Type="http://schemas.openxmlformats.org/officeDocument/2006/relationships/hyperlink" Target="https://en.wiktionary.org/wiki/%E5%BE%80%E5%BE%A9" TargetMode="External"/><Relationship Id="rId4966" Type="http://schemas.openxmlformats.org/officeDocument/2006/relationships/hyperlink" Target="https://en.wiktionary.org/wiki/%E6%B1%BA%E3%82%81%E3%82%8B" TargetMode="External"/><Relationship Id="rId2306" Type="http://schemas.openxmlformats.org/officeDocument/2006/relationships/hyperlink" Target="https://en.wiktionary.org/w/index.php?title=%E4%BC%9D%E3%81%88&amp;action=edit&amp;redlink=1" TargetMode="External"/><Relationship Id="rId3638" Type="http://schemas.openxmlformats.org/officeDocument/2006/relationships/hyperlink" Target="https://en.wiktionary.org/wiki/%E5%85%A5%E9%96%80" TargetMode="External"/><Relationship Id="rId4969" Type="http://schemas.openxmlformats.org/officeDocument/2006/relationships/hyperlink" Target="https://en.wiktionary.org/wiki/%E5%90%8C%E4%B8%8A" TargetMode="External"/><Relationship Id="rId2307" Type="http://schemas.openxmlformats.org/officeDocument/2006/relationships/hyperlink" Target="https://en.wiktionary.org/wiki/%E8%AB%B8%E5%B3%B6" TargetMode="External"/><Relationship Id="rId3637" Type="http://schemas.openxmlformats.org/officeDocument/2006/relationships/hyperlink" Target="https://en.wiktionary.org/wiki/%E7%B5%90%E5%90%88" TargetMode="External"/><Relationship Id="rId4968" Type="http://schemas.openxmlformats.org/officeDocument/2006/relationships/hyperlink" Target="https://en.wiktionary.org/wiki/%E3%83%95%E3%83%AD%E3%83%AA%E3%83%80" TargetMode="External"/><Relationship Id="rId2308" Type="http://schemas.openxmlformats.org/officeDocument/2006/relationships/hyperlink" Target="https://en.wiktionary.org/wiki/%E3%81%A4%E3%81%BE%E3%82%8A" TargetMode="External"/><Relationship Id="rId2309" Type="http://schemas.openxmlformats.org/officeDocument/2006/relationships/hyperlink" Target="https://en.wiktionary.org/wiki/%E7%95%A5%E6%AD%B4" TargetMode="External"/><Relationship Id="rId3639" Type="http://schemas.openxmlformats.org/officeDocument/2006/relationships/hyperlink" Target="https://en.wiktionary.org/wiki/%E5%B9%B9%E9%83%A8" TargetMode="External"/><Relationship Id="rId3630" Type="http://schemas.openxmlformats.org/officeDocument/2006/relationships/hyperlink" Target="https://en.wiktionary.org/wiki/%E5%AE%BF" TargetMode="External"/><Relationship Id="rId4961" Type="http://schemas.openxmlformats.org/officeDocument/2006/relationships/hyperlink" Target="https://en.wiktionary.org/wiki/%E6%B2%B3%E9%87%8E" TargetMode="External"/><Relationship Id="rId4960" Type="http://schemas.openxmlformats.org/officeDocument/2006/relationships/hyperlink" Target="https://en.wiktionary.org/wiki/%E8%AA%AC%E5%BE%97" TargetMode="External"/><Relationship Id="rId2300" Type="http://schemas.openxmlformats.org/officeDocument/2006/relationships/hyperlink" Target="https://en.wiktionary.org/wiki/%E6%B4%BB%E7%94%A8" TargetMode="External"/><Relationship Id="rId3632" Type="http://schemas.openxmlformats.org/officeDocument/2006/relationships/hyperlink" Target="https://en.wiktionary.org/wiki/%E6%9D%BE%E4%BA%95" TargetMode="External"/><Relationship Id="rId4963" Type="http://schemas.openxmlformats.org/officeDocument/2006/relationships/hyperlink" Target="https://en.wiktionary.org/wiki/%E5%AE%A2%E8%A6%B3" TargetMode="External"/><Relationship Id="rId2301" Type="http://schemas.openxmlformats.org/officeDocument/2006/relationships/hyperlink" Target="https://en.wiktionary.org/wiki/%E6%83%91%E6%98%9F" TargetMode="External"/><Relationship Id="rId3631" Type="http://schemas.openxmlformats.org/officeDocument/2006/relationships/hyperlink" Target="https://en.wiktionary.org/wiki/%E5%96%84" TargetMode="External"/><Relationship Id="rId4962" Type="http://schemas.openxmlformats.org/officeDocument/2006/relationships/hyperlink" Target="https://en.wiktionary.org/wiki/%E5%99%82" TargetMode="External"/><Relationship Id="rId3623" Type="http://schemas.openxmlformats.org/officeDocument/2006/relationships/hyperlink" Target="https://en.wiktionary.org/wiki/%E9%99%B8" TargetMode="External"/><Relationship Id="rId4954" Type="http://schemas.openxmlformats.org/officeDocument/2006/relationships/hyperlink" Target="https://en.wiktionary.org/wiki/%E5%B2%A9%E6%B3%A2" TargetMode="External"/><Relationship Id="rId3622" Type="http://schemas.openxmlformats.org/officeDocument/2006/relationships/hyperlink" Target="https://en.wiktionary.org/wiki/%E3%81%BD" TargetMode="External"/><Relationship Id="rId4953" Type="http://schemas.openxmlformats.org/officeDocument/2006/relationships/hyperlink" Target="https://en.wiktionary.org/w/index.php?title=%E6%9C%9D%E6%97%A5%E6%96%B0%E8%81%9E%E7%A4%BE&amp;action=edit&amp;redlink=1" TargetMode="External"/><Relationship Id="rId3625" Type="http://schemas.openxmlformats.org/officeDocument/2006/relationships/hyperlink" Target="https://en.wiktionary.org/wiki/%E5%85%A5%E6%89%8B" TargetMode="External"/><Relationship Id="rId4956" Type="http://schemas.openxmlformats.org/officeDocument/2006/relationships/hyperlink" Target="https://en.wiktionary.org/wiki/%E7%94%9F%E3%81%98%E3%82%8B" TargetMode="External"/><Relationship Id="rId3624" Type="http://schemas.openxmlformats.org/officeDocument/2006/relationships/hyperlink" Target="https://en.wiktionary.org/wiki/%E3%83%97%E3%83%AC%E3%83%9F%E3%82%A2%E3%83%A0" TargetMode="External"/><Relationship Id="rId4955" Type="http://schemas.openxmlformats.org/officeDocument/2006/relationships/hyperlink" Target="https://en.wiktionary.org/wiki/%E8%A5%BF%E7%B5%8C" TargetMode="External"/><Relationship Id="rId3627" Type="http://schemas.openxmlformats.org/officeDocument/2006/relationships/hyperlink" Target="https://en.wiktionary.org/wiki/%E8%80%B3" TargetMode="External"/><Relationship Id="rId4958" Type="http://schemas.openxmlformats.org/officeDocument/2006/relationships/hyperlink" Target="https://en.wiktionary.org/wiki/%E4%B8%89%E4%BA%95" TargetMode="External"/><Relationship Id="rId3626" Type="http://schemas.openxmlformats.org/officeDocument/2006/relationships/hyperlink" Target="https://en.wiktionary.org/wiki/%E5%86%85%E7%94%B0" TargetMode="External"/><Relationship Id="rId4957" Type="http://schemas.openxmlformats.org/officeDocument/2006/relationships/hyperlink" Target="https://en.wiktionary.org/wiki/%E8%B5%A4%E5%9D%82" TargetMode="External"/><Relationship Id="rId3629" Type="http://schemas.openxmlformats.org/officeDocument/2006/relationships/hyperlink" Target="https://en.wiktionary.org/wiki/%E3%83%95%E3%83%AB" TargetMode="External"/><Relationship Id="rId3628" Type="http://schemas.openxmlformats.org/officeDocument/2006/relationships/hyperlink" Target="https://en.wiktionary.org/wiki/%E6%B5%9C" TargetMode="External"/><Relationship Id="rId4959" Type="http://schemas.openxmlformats.org/officeDocument/2006/relationships/hyperlink" Target="https://en.wiktionary.org/wiki/%E5%B1%B1%E4%B8%AD" TargetMode="External"/><Relationship Id="rId4950" Type="http://schemas.openxmlformats.org/officeDocument/2006/relationships/hyperlink" Target="https://en.wiktionary.org/wiki/%E3%83%AA%E3%82%A2%E3%83%AB" TargetMode="External"/><Relationship Id="rId3621" Type="http://schemas.openxmlformats.org/officeDocument/2006/relationships/hyperlink" Target="https://en.wiktionary.org/wiki/%E4%BA%88%E6%83%B3" TargetMode="External"/><Relationship Id="rId4952" Type="http://schemas.openxmlformats.org/officeDocument/2006/relationships/hyperlink" Target="https://en.wiktionary.org/wiki/%E5%8F%8B%E9%81%94" TargetMode="External"/><Relationship Id="rId3620" Type="http://schemas.openxmlformats.org/officeDocument/2006/relationships/hyperlink" Target="https://en.wiktionary.org/wiki/%E9%A7%BF" TargetMode="External"/><Relationship Id="rId4951" Type="http://schemas.openxmlformats.org/officeDocument/2006/relationships/hyperlink" Target="https://en.wiktionary.org/wiki/%E5%BD%AB%E5%88%BB" TargetMode="External"/><Relationship Id="rId2324" Type="http://schemas.openxmlformats.org/officeDocument/2006/relationships/hyperlink" Target="https://en.wiktionary.org/wiki/%E6%97%85%E8%A1%8C" TargetMode="External"/><Relationship Id="rId3656" Type="http://schemas.openxmlformats.org/officeDocument/2006/relationships/hyperlink" Target="https://en.wiktionary.org/wiki/%E4%B8%80%E6%8B%AC" TargetMode="External"/><Relationship Id="rId4987" Type="http://schemas.openxmlformats.org/officeDocument/2006/relationships/hyperlink" Target="https://en.wiktionary.org/wiki/%E5%8A%B9%E7%8E%87" TargetMode="External"/><Relationship Id="rId2325" Type="http://schemas.openxmlformats.org/officeDocument/2006/relationships/hyperlink" Target="https://en.wiktionary.org/wiki/%E9%9A%BB" TargetMode="External"/><Relationship Id="rId3655" Type="http://schemas.openxmlformats.org/officeDocument/2006/relationships/hyperlink" Target="https://en.wiktionary.org/wiki/%E4%BA%88%E5%82%99" TargetMode="External"/><Relationship Id="rId4986" Type="http://schemas.openxmlformats.org/officeDocument/2006/relationships/hyperlink" Target="https://en.wiktionary.org/wiki/%E9%BA%BB%E9%9B%80" TargetMode="External"/><Relationship Id="rId2326" Type="http://schemas.openxmlformats.org/officeDocument/2006/relationships/hyperlink" Target="https://en.wiktionary.org/wiki/%E3%83%89%E3%83%A9%E3%82%B4%E3%83%B3" TargetMode="External"/><Relationship Id="rId3658" Type="http://schemas.openxmlformats.org/officeDocument/2006/relationships/hyperlink" Target="https://en.wiktionary.org/wiki/%E5%BC%9F%E5%AD%90" TargetMode="External"/><Relationship Id="rId4989" Type="http://schemas.openxmlformats.org/officeDocument/2006/relationships/hyperlink" Target="https://en.wiktionary.org/wiki/%E6%B1%BA%E3%81%BE%E3%82%8A" TargetMode="External"/><Relationship Id="rId2327" Type="http://schemas.openxmlformats.org/officeDocument/2006/relationships/hyperlink" Target="https://en.wiktionary.org/wiki/%E3%82%B9%E3%82%B3%E3%82%A2" TargetMode="External"/><Relationship Id="rId3657" Type="http://schemas.openxmlformats.org/officeDocument/2006/relationships/hyperlink" Target="https://en.wiktionary.org/wiki/%E5%AF%84%E3%81%9B" TargetMode="External"/><Relationship Id="rId4988" Type="http://schemas.openxmlformats.org/officeDocument/2006/relationships/hyperlink" Target="https://en.wiktionary.org/wiki/%E5%AD%A6%E4%BD%8D" TargetMode="External"/><Relationship Id="rId2328" Type="http://schemas.openxmlformats.org/officeDocument/2006/relationships/hyperlink" Target="https://en.wiktionary.org/wiki/%E5%85%AC%E8%A1%A8" TargetMode="External"/><Relationship Id="rId2329" Type="http://schemas.openxmlformats.org/officeDocument/2006/relationships/hyperlink" Target="https://en.wiktionary.org/wiki/%E4%BF%9D" TargetMode="External"/><Relationship Id="rId3659" Type="http://schemas.openxmlformats.org/officeDocument/2006/relationships/hyperlink" Target="https://en.wiktionary.org/wiki/%E4%B8%BB%E4%BD%93" TargetMode="External"/><Relationship Id="rId3650" Type="http://schemas.openxmlformats.org/officeDocument/2006/relationships/hyperlink" Target="https://en.wiktionary.org/wiki/%E5%90%88%E5%94%B1" TargetMode="External"/><Relationship Id="rId4981" Type="http://schemas.openxmlformats.org/officeDocument/2006/relationships/hyperlink" Target="https://en.wiktionary.org/wiki/%E4%B9%99" TargetMode="External"/><Relationship Id="rId4980" Type="http://schemas.openxmlformats.org/officeDocument/2006/relationships/hyperlink" Target="https://en.wiktionary.org/w/index.php?title=%E3%82%A8%E3%83%B3&amp;action=edit&amp;redlink=1" TargetMode="External"/><Relationship Id="rId2320" Type="http://schemas.openxmlformats.org/officeDocument/2006/relationships/hyperlink" Target="https://en.wiktionary.org/wiki/%E7%B5%8C%E7%B7%AF" TargetMode="External"/><Relationship Id="rId3652" Type="http://schemas.openxmlformats.org/officeDocument/2006/relationships/hyperlink" Target="https://en.wiktionary.org/wiki/%E6%B3%95%E5%AD%A6" TargetMode="External"/><Relationship Id="rId4983" Type="http://schemas.openxmlformats.org/officeDocument/2006/relationships/hyperlink" Target="https://en.wiktionary.org/wiki/%E5%B1%B1%E8%84%88" TargetMode="External"/><Relationship Id="rId2321" Type="http://schemas.openxmlformats.org/officeDocument/2006/relationships/hyperlink" Target="https://en.wiktionary.org/wiki/%E5%AD%A6%E8%A1%93" TargetMode="External"/><Relationship Id="rId3651" Type="http://schemas.openxmlformats.org/officeDocument/2006/relationships/hyperlink" Target="https://en.wiktionary.org/wiki/%E8%A7%A3%E4%BD%93" TargetMode="External"/><Relationship Id="rId4982" Type="http://schemas.openxmlformats.org/officeDocument/2006/relationships/hyperlink" Target="https://en.wiktionary.org/wiki/%E3%83%96%E3%83%AB%E3%82%AC%E3%83%AA%E3%82%A2" TargetMode="External"/><Relationship Id="rId2322" Type="http://schemas.openxmlformats.org/officeDocument/2006/relationships/hyperlink" Target="https://en.wiktionary.org/wiki/%E3%82%B4%E3%83%BC%E3%83%AB%E3%83%87%E3%83%B3" TargetMode="External"/><Relationship Id="rId3654" Type="http://schemas.openxmlformats.org/officeDocument/2006/relationships/hyperlink" Target="https://en.wiktionary.org/wiki/%E6%89%89" TargetMode="External"/><Relationship Id="rId4985" Type="http://schemas.openxmlformats.org/officeDocument/2006/relationships/hyperlink" Target="https://en.wiktionary.org/wiki/%E4%BD%99%E5%9C%B0" TargetMode="External"/><Relationship Id="rId2323" Type="http://schemas.openxmlformats.org/officeDocument/2006/relationships/hyperlink" Target="https://en.wiktionary.org/wiki/%E3%82%AC%E3%82%B9" TargetMode="External"/><Relationship Id="rId3653" Type="http://schemas.openxmlformats.org/officeDocument/2006/relationships/hyperlink" Target="https://en.wiktionary.org/wiki/%E4%BB%BB" TargetMode="External"/><Relationship Id="rId4984" Type="http://schemas.openxmlformats.org/officeDocument/2006/relationships/hyperlink" Target="https://en.wiktionary.org/wiki/%E3%81%84%E3%81%88%E3%82%8B" TargetMode="External"/><Relationship Id="rId2313" Type="http://schemas.openxmlformats.org/officeDocument/2006/relationships/hyperlink" Target="https://en.wiktionary.org/wiki/%E3%81%84%E3%82%8D%E3%81%84%E3%82%8D" TargetMode="External"/><Relationship Id="rId3645" Type="http://schemas.openxmlformats.org/officeDocument/2006/relationships/hyperlink" Target="https://en.wiktionary.org/wiki/%E3%82%B9%E3%83%86%E3%83%BC%E3%82%B7%E3%83%A7%E3%83%B3" TargetMode="External"/><Relationship Id="rId4976" Type="http://schemas.openxmlformats.org/officeDocument/2006/relationships/hyperlink" Target="https://en.wiktionary.org/wiki/%E3%83%95%E3%82%A7%E3%82%B9%E3%83%86%E3%82%A3%E3%83%90%E3%83%AB" TargetMode="External"/><Relationship Id="rId2314" Type="http://schemas.openxmlformats.org/officeDocument/2006/relationships/hyperlink" Target="https://en.wiktionary.org/wiki/%E3%83%A2%E3%83%B3%E3%82%B9%E3%82%BF%E3%83%BC" TargetMode="External"/><Relationship Id="rId3644" Type="http://schemas.openxmlformats.org/officeDocument/2006/relationships/hyperlink" Target="https://en.wiktionary.org/w/index.php?title=%E9%96%A2%E8%A5%BF%E3%83%86%E3%83%AC%E3%83%93&amp;action=edit&amp;redlink=1" TargetMode="External"/><Relationship Id="rId4975" Type="http://schemas.openxmlformats.org/officeDocument/2006/relationships/hyperlink" Target="https://en.wiktionary.org/wiki/%E9%81%8B%E8%88%AA" TargetMode="External"/><Relationship Id="rId2315" Type="http://schemas.openxmlformats.org/officeDocument/2006/relationships/hyperlink" Target="https://en.wiktionary.org/wiki/%E5%8F%8D" TargetMode="External"/><Relationship Id="rId3647" Type="http://schemas.openxmlformats.org/officeDocument/2006/relationships/hyperlink" Target="https://en.wiktionary.org/wiki/%E6%8E%A2%E3%81%97" TargetMode="External"/><Relationship Id="rId4978" Type="http://schemas.openxmlformats.org/officeDocument/2006/relationships/hyperlink" Target="https://en.wiktionary.org/wiki/%E8%91%B5" TargetMode="External"/><Relationship Id="rId2316" Type="http://schemas.openxmlformats.org/officeDocument/2006/relationships/hyperlink" Target="https://en.wiktionary.org/wiki/%E8%8A%9D" TargetMode="External"/><Relationship Id="rId3646" Type="http://schemas.openxmlformats.org/officeDocument/2006/relationships/hyperlink" Target="https://en.wiktionary.org/wiki/%E5%91%B3" TargetMode="External"/><Relationship Id="rId4977" Type="http://schemas.openxmlformats.org/officeDocument/2006/relationships/hyperlink" Target="https://en.wiktionary.org/w/index.php?title=%E7%95%AA%E5%8F%B0&amp;action=edit&amp;redlink=1" TargetMode="External"/><Relationship Id="rId2317" Type="http://schemas.openxmlformats.org/officeDocument/2006/relationships/hyperlink" Target="https://en.wiktionary.org/wiki/%E6%B2%BB%E7%99%82" TargetMode="External"/><Relationship Id="rId3649" Type="http://schemas.openxmlformats.org/officeDocument/2006/relationships/hyperlink" Target="https://en.wiktionary.org/wiki/%E9%96%8B" TargetMode="External"/><Relationship Id="rId2318" Type="http://schemas.openxmlformats.org/officeDocument/2006/relationships/hyperlink" Target="https://en.wiktionary.org/wiki/%E3%82%AB%E3%83%A1%E3%83%A9" TargetMode="External"/><Relationship Id="rId3648" Type="http://schemas.openxmlformats.org/officeDocument/2006/relationships/hyperlink" Target="https://en.wiktionary.org/wiki/%E5%8B%B2" TargetMode="External"/><Relationship Id="rId4979" Type="http://schemas.openxmlformats.org/officeDocument/2006/relationships/hyperlink" Target="https://en.wiktionary.org/wiki/%E6%97%AD%E5%B7%9D" TargetMode="External"/><Relationship Id="rId2319" Type="http://schemas.openxmlformats.org/officeDocument/2006/relationships/hyperlink" Target="https://en.wiktionary.org/wiki/%E8%AC%8E" TargetMode="External"/><Relationship Id="rId4970" Type="http://schemas.openxmlformats.org/officeDocument/2006/relationships/hyperlink" Target="https://en.wiktionary.org/wiki/%E5%BB%B6%E6%9C%9F" TargetMode="External"/><Relationship Id="rId3641" Type="http://schemas.openxmlformats.org/officeDocument/2006/relationships/hyperlink" Target="https://en.wiktionary.org/wiki/%E3%83%91%E3%82%A4%E3%83%AD%E3%83%83%E3%83%88" TargetMode="External"/><Relationship Id="rId4972" Type="http://schemas.openxmlformats.org/officeDocument/2006/relationships/hyperlink" Target="https://en.wiktionary.org/wiki/%E8%A9%A6%E4%BD%9C" TargetMode="External"/><Relationship Id="rId2310" Type="http://schemas.openxmlformats.org/officeDocument/2006/relationships/hyperlink" Target="https://en.wiktionary.org/wiki/%E8%BB%8D%E4%BA%BA" TargetMode="External"/><Relationship Id="rId3640" Type="http://schemas.openxmlformats.org/officeDocument/2006/relationships/hyperlink" Target="https://en.wiktionary.org/wiki/%E3%81%A7%E3%81%AF" TargetMode="External"/><Relationship Id="rId4971" Type="http://schemas.openxmlformats.org/officeDocument/2006/relationships/hyperlink" Target="https://en.wiktionary.org/wiki/%E7%84%A1%E4%BA%BA" TargetMode="External"/><Relationship Id="rId2311" Type="http://schemas.openxmlformats.org/officeDocument/2006/relationships/hyperlink" Target="https://en.wiktionary.org/wiki/%E5%AD%AB" TargetMode="External"/><Relationship Id="rId3643" Type="http://schemas.openxmlformats.org/officeDocument/2006/relationships/hyperlink" Target="https://en.wiktionary.org/wiki/%E7%8D%BA" TargetMode="External"/><Relationship Id="rId4974" Type="http://schemas.openxmlformats.org/officeDocument/2006/relationships/hyperlink" Target="https://en.wiktionary.org/wiki/%E3%82%B3%E3%83%AD%E3%83%B3%E3%83%93%E3%82%A2" TargetMode="External"/><Relationship Id="rId2312" Type="http://schemas.openxmlformats.org/officeDocument/2006/relationships/hyperlink" Target="https://en.wiktionary.org/wiki/%E5%B1%B1%E5%B4%8E" TargetMode="External"/><Relationship Id="rId3642" Type="http://schemas.openxmlformats.org/officeDocument/2006/relationships/hyperlink" Target="https://en.wiktionary.org/w/index.php?title=%E8%A8%B1%E3%81%95&amp;action=edit&amp;redlink=1" TargetMode="External"/><Relationship Id="rId4973" Type="http://schemas.openxmlformats.org/officeDocument/2006/relationships/hyperlink" Target="https://en.wiktionary.org/wiki/%E9%A7%85%E4%BC%9D" TargetMode="External"/><Relationship Id="rId4921" Type="http://schemas.openxmlformats.org/officeDocument/2006/relationships/hyperlink" Target="https://en.wiktionary.org/wiki/%E8%B2%BB%E7%94%A8" TargetMode="External"/><Relationship Id="rId4920" Type="http://schemas.openxmlformats.org/officeDocument/2006/relationships/hyperlink" Target="https://en.wiktionary.org/w/index.php?title=%E5%BE%90%E3%80%85%E3%81%AB&amp;action=edit&amp;redlink=1" TargetMode="External"/><Relationship Id="rId4923" Type="http://schemas.openxmlformats.org/officeDocument/2006/relationships/hyperlink" Target="https://en.wiktionary.org/wiki/%E5%B8%82%E5%8E%9F" TargetMode="External"/><Relationship Id="rId4922" Type="http://schemas.openxmlformats.org/officeDocument/2006/relationships/hyperlink" Target="https://en.wiktionary.org/wiki/%E4%BF%AE%E7%90%86" TargetMode="External"/><Relationship Id="rId4925" Type="http://schemas.openxmlformats.org/officeDocument/2006/relationships/hyperlink" Target="https://en.wiktionary.org/wiki/%E3%82%B1%E3%83%B3" TargetMode="External"/><Relationship Id="rId4924" Type="http://schemas.openxmlformats.org/officeDocument/2006/relationships/hyperlink" Target="https://en.wiktionary.org/wiki/%E3%83%97%E3%83%A9%E3%82%A4%E3%83%90%E3%82%B7%E3%83%BC" TargetMode="External"/><Relationship Id="rId4927" Type="http://schemas.openxmlformats.org/officeDocument/2006/relationships/hyperlink" Target="https://en.wiktionary.org/wiki/%E3%83%96%E3%83%A9%E3%82%A6%E3%83%B3" TargetMode="External"/><Relationship Id="rId4926" Type="http://schemas.openxmlformats.org/officeDocument/2006/relationships/hyperlink" Target="https://en.wiktionary.org/wiki/%E3%81%AF%E3%82%89" TargetMode="External"/><Relationship Id="rId4929" Type="http://schemas.openxmlformats.org/officeDocument/2006/relationships/hyperlink" Target="https://en.wiktionary.org/wiki/%E3%83%90%E3%83%AC%E3%82%A8" TargetMode="External"/><Relationship Id="rId4928" Type="http://schemas.openxmlformats.org/officeDocument/2006/relationships/hyperlink" Target="https://en.wiktionary.org/wiki/%E3%82%AD%E3%83%A3%E3%83%97%E3%83%86%E3%83%B3" TargetMode="External"/><Relationship Id="rId7195" Type="http://schemas.openxmlformats.org/officeDocument/2006/relationships/hyperlink" Target="https://en.wiktionary.org/wiki/%E8%B2%9D" TargetMode="External"/><Relationship Id="rId7194" Type="http://schemas.openxmlformats.org/officeDocument/2006/relationships/hyperlink" Target="https://en.wiktionary.org/wiki/%E3%81%B2%E3%81%BF" TargetMode="External"/><Relationship Id="rId7193" Type="http://schemas.openxmlformats.org/officeDocument/2006/relationships/hyperlink" Target="https://en.wiktionary.org/wiki/%E5%B0%B1%E5%BD%B9" TargetMode="External"/><Relationship Id="rId7192" Type="http://schemas.openxmlformats.org/officeDocument/2006/relationships/hyperlink" Target="https://en.wiktionary.org/wiki/%E3%81%B2%E3%82%93" TargetMode="External"/><Relationship Id="rId7199" Type="http://schemas.openxmlformats.org/officeDocument/2006/relationships/hyperlink" Target="https://en.wiktionary.org/wiki/%E6%97%A9%E5%B7%9D" TargetMode="External"/><Relationship Id="rId7198" Type="http://schemas.openxmlformats.org/officeDocument/2006/relationships/hyperlink" Target="https://en.wiktionary.org/wiki/%E9%99%8D%E6%9D%BF" TargetMode="External"/><Relationship Id="rId7197" Type="http://schemas.openxmlformats.org/officeDocument/2006/relationships/hyperlink" Target="https://en.wiktionary.org/wiki/%E8%84%B1" TargetMode="External"/><Relationship Id="rId7196" Type="http://schemas.openxmlformats.org/officeDocument/2006/relationships/hyperlink" Target="https://en.wiktionary.org/wiki/%E5%AD%A6%E8%8A%B8" TargetMode="External"/><Relationship Id="rId4910" Type="http://schemas.openxmlformats.org/officeDocument/2006/relationships/hyperlink" Target="https://en.wiktionary.org/wiki/%E3%82%AB%E3%83%95%E3%82%A7" TargetMode="External"/><Relationship Id="rId4912" Type="http://schemas.openxmlformats.org/officeDocument/2006/relationships/hyperlink" Target="https://en.wiktionary.org/wiki/%E6%AD%A3%E5%BD%93" TargetMode="External"/><Relationship Id="rId4911" Type="http://schemas.openxmlformats.org/officeDocument/2006/relationships/hyperlink" Target="https://en.wiktionary.org/wiki/%E3%83%8F%E3%83%B3%E3%82%BF%E3%83%BC" TargetMode="External"/><Relationship Id="rId4914" Type="http://schemas.openxmlformats.org/officeDocument/2006/relationships/hyperlink" Target="https://en.wiktionary.org/wiki/%E4%BC%B8" TargetMode="External"/><Relationship Id="rId4913" Type="http://schemas.openxmlformats.org/officeDocument/2006/relationships/hyperlink" Target="https://en.wiktionary.org/wiki/%E7%A7%80%E5%90%89" TargetMode="External"/><Relationship Id="rId4916" Type="http://schemas.openxmlformats.org/officeDocument/2006/relationships/hyperlink" Target="https://en.wiktionary.org/wiki/%E6%82%AA%E5%8C%96" TargetMode="External"/><Relationship Id="rId4915" Type="http://schemas.openxmlformats.org/officeDocument/2006/relationships/hyperlink" Target="https://en.wiktionary.org/wiki/%E3%81%9F%E3%81%A4" TargetMode="External"/><Relationship Id="rId4918" Type="http://schemas.openxmlformats.org/officeDocument/2006/relationships/hyperlink" Target="https://en.wiktionary.org/wiki/%E8%A8%BA%E7%99%82" TargetMode="External"/><Relationship Id="rId4917" Type="http://schemas.openxmlformats.org/officeDocument/2006/relationships/hyperlink" Target="https://en.wiktionary.org/wiki/%E4%B8%80%E4%BD%93" TargetMode="External"/><Relationship Id="rId4919" Type="http://schemas.openxmlformats.org/officeDocument/2006/relationships/hyperlink" Target="https://en.wiktionary.org/wiki/%E7%81%AB%E5%B1%B1" TargetMode="External"/><Relationship Id="rId7191" Type="http://schemas.openxmlformats.org/officeDocument/2006/relationships/hyperlink" Target="https://en.wiktionary.org/wiki/%E9%95%B7%E8%AA%BF" TargetMode="External"/><Relationship Id="rId7190" Type="http://schemas.openxmlformats.org/officeDocument/2006/relationships/hyperlink" Target="https://en.wiktionary.org/wiki/%E3%81%8A%E5%89%8D" TargetMode="External"/><Relationship Id="rId7184" Type="http://schemas.openxmlformats.org/officeDocument/2006/relationships/hyperlink" Target="https://en.wiktionary.org/wiki/%E6%9C%AC%E5%B0%8A" TargetMode="External"/><Relationship Id="rId7183" Type="http://schemas.openxmlformats.org/officeDocument/2006/relationships/hyperlink" Target="https://en.wiktionary.org/wiki/%E3%81%88%E3%82%8A" TargetMode="External"/><Relationship Id="rId7182" Type="http://schemas.openxmlformats.org/officeDocument/2006/relationships/hyperlink" Target="https://en.wiktionary.org/wiki/%E5%B0%BB" TargetMode="External"/><Relationship Id="rId7181" Type="http://schemas.openxmlformats.org/officeDocument/2006/relationships/hyperlink" Target="https://en.wiktionary.org/wiki/%E3%83%97%E3%83%A9%E3%83%81%E3%83%8A" TargetMode="External"/><Relationship Id="rId7188" Type="http://schemas.openxmlformats.org/officeDocument/2006/relationships/hyperlink" Target="https://en.wiktionary.org/wiki/%E4%BF%AE%E9%81%93" TargetMode="External"/><Relationship Id="rId7187" Type="http://schemas.openxmlformats.org/officeDocument/2006/relationships/hyperlink" Target="https://en.wiktionary.org/wiki/%E4%BA%8B%E7%89%A9" TargetMode="External"/><Relationship Id="rId7186" Type="http://schemas.openxmlformats.org/officeDocument/2006/relationships/hyperlink" Target="https://en.wiktionary.org/wiki/%E5%89%A3%E9%81%93" TargetMode="External"/><Relationship Id="rId7185" Type="http://schemas.openxmlformats.org/officeDocument/2006/relationships/hyperlink" Target="https://en.wiktionary.org/wiki/%E6%95%99%E5%9B%A3" TargetMode="External"/><Relationship Id="rId7189" Type="http://schemas.openxmlformats.org/officeDocument/2006/relationships/hyperlink" Target="https://en.wiktionary.org/wiki/%E3%82%AC%E3%83%BC%E3%83%89" TargetMode="External"/><Relationship Id="rId3612" Type="http://schemas.openxmlformats.org/officeDocument/2006/relationships/hyperlink" Target="https://en.wiktionary.org/wiki/%E8%A8%BC%E6%8B%A0" TargetMode="External"/><Relationship Id="rId4943" Type="http://schemas.openxmlformats.org/officeDocument/2006/relationships/hyperlink" Target="https://en.wiktionary.org/w/index.php?title=%E5%88%97%E4%BC%9D&amp;action=edit&amp;redlink=1" TargetMode="External"/><Relationship Id="rId3611" Type="http://schemas.openxmlformats.org/officeDocument/2006/relationships/hyperlink" Target="https://en.wiktionary.org/wiki/%E3%83%AB%E3%82%A4" TargetMode="External"/><Relationship Id="rId4942" Type="http://schemas.openxmlformats.org/officeDocument/2006/relationships/hyperlink" Target="https://en.wiktionary.org/wiki/%E3%81%8D%E3%82%8A" TargetMode="External"/><Relationship Id="rId3614" Type="http://schemas.openxmlformats.org/officeDocument/2006/relationships/hyperlink" Target="https://en.wiktionary.org/wiki/%E3%83%AA%E3%82%A2" TargetMode="External"/><Relationship Id="rId4945" Type="http://schemas.openxmlformats.org/officeDocument/2006/relationships/hyperlink" Target="https://en.wiktionary.org/wiki/%E7%89%8C" TargetMode="External"/><Relationship Id="rId3613" Type="http://schemas.openxmlformats.org/officeDocument/2006/relationships/hyperlink" Target="https://en.wiktionary.org/wiki/%E7%9F%AD%E7%B7%A8" TargetMode="External"/><Relationship Id="rId4944" Type="http://schemas.openxmlformats.org/officeDocument/2006/relationships/hyperlink" Target="https://en.wiktionary.org/wiki/%E3%83%91%E3%83%95%E3%82%A9%E3%83%BC%E3%83%9E%E3%83%B3%E3%82%B9" TargetMode="External"/><Relationship Id="rId3616" Type="http://schemas.openxmlformats.org/officeDocument/2006/relationships/hyperlink" Target="https://en.wiktionary.org/wiki/%E5%B1%8B%E6%95%B7" TargetMode="External"/><Relationship Id="rId4947" Type="http://schemas.openxmlformats.org/officeDocument/2006/relationships/hyperlink" Target="https://en.wiktionary.org/wiki/%E3%83%90%E3%82%AB" TargetMode="External"/><Relationship Id="rId3615" Type="http://schemas.openxmlformats.org/officeDocument/2006/relationships/hyperlink" Target="https://en.wiktionary.org/wiki/%E6%AE%8B%E3%82%8B" TargetMode="External"/><Relationship Id="rId4946" Type="http://schemas.openxmlformats.org/officeDocument/2006/relationships/hyperlink" Target="https://en.wiktionary.org/wiki/%E4%B8%8D%E5%AE%9A%E6%9C%9F" TargetMode="External"/><Relationship Id="rId3618" Type="http://schemas.openxmlformats.org/officeDocument/2006/relationships/hyperlink" Target="https://en.wiktionary.org/wiki/%E6%89%8B%E6%B3%95" TargetMode="External"/><Relationship Id="rId4949" Type="http://schemas.openxmlformats.org/officeDocument/2006/relationships/hyperlink" Target="https://en.wiktionary.org/wiki/%E5%BD%93%E6%96%B9" TargetMode="External"/><Relationship Id="rId3617" Type="http://schemas.openxmlformats.org/officeDocument/2006/relationships/hyperlink" Target="https://en.wiktionary.org/wiki/%E7%88%86%E5%BC%BE" TargetMode="External"/><Relationship Id="rId4948" Type="http://schemas.openxmlformats.org/officeDocument/2006/relationships/hyperlink" Target="https://en.wiktionary.org/wiki/%E5%B2%A9%E5%B4%8E" TargetMode="External"/><Relationship Id="rId3619" Type="http://schemas.openxmlformats.org/officeDocument/2006/relationships/hyperlink" Target="https://en.wiktionary.org/wiki/%E5%8F%B2%E6%96%99" TargetMode="External"/><Relationship Id="rId3610" Type="http://schemas.openxmlformats.org/officeDocument/2006/relationships/hyperlink" Target="https://en.wiktionary.org/wiki/%E5%8F%B2%E8%B7%A1" TargetMode="External"/><Relationship Id="rId4941" Type="http://schemas.openxmlformats.org/officeDocument/2006/relationships/hyperlink" Target="https://en.wiktionary.org/wiki/%E5%BA%AD%E5%9C%92" TargetMode="External"/><Relationship Id="rId4940" Type="http://schemas.openxmlformats.org/officeDocument/2006/relationships/hyperlink" Target="https://en.wiktionary.org/wiki/%E8%A6%B3%E5%AF%9F" TargetMode="External"/><Relationship Id="rId3601" Type="http://schemas.openxmlformats.org/officeDocument/2006/relationships/hyperlink" Target="https://en.wiktionary.org/wiki/%E5%A4%A7%E5%A1%9A" TargetMode="External"/><Relationship Id="rId4932" Type="http://schemas.openxmlformats.org/officeDocument/2006/relationships/hyperlink" Target="https://en.wiktionary.org/wiki/%E5%A4%AA%E5%AD%97" TargetMode="External"/><Relationship Id="rId3600" Type="http://schemas.openxmlformats.org/officeDocument/2006/relationships/hyperlink" Target="https://en.wiktionary.org/wiki/%E6%9F%B3" TargetMode="External"/><Relationship Id="rId4931" Type="http://schemas.openxmlformats.org/officeDocument/2006/relationships/hyperlink" Target="https://en.wiktionary.org/wiki/%E6%8C%87%E3%81%97" TargetMode="External"/><Relationship Id="rId3603" Type="http://schemas.openxmlformats.org/officeDocument/2006/relationships/hyperlink" Target="https://en.wiktionary.org/wiki/%E3%83%88%E3%83%A8%E3%82%BF" TargetMode="External"/><Relationship Id="rId4934" Type="http://schemas.openxmlformats.org/officeDocument/2006/relationships/hyperlink" Target="https://en.wiktionary.org/wiki/%E5%8C%BA%E7%AB%8B" TargetMode="External"/><Relationship Id="rId3602" Type="http://schemas.openxmlformats.org/officeDocument/2006/relationships/hyperlink" Target="https://en.wiktionary.org/w/index.php?title=%E3%81%84%E3%81%9F%E3%81%A0%E3%81%91%E3%82%8C&amp;action=edit&amp;redlink=1" TargetMode="External"/><Relationship Id="rId4933" Type="http://schemas.openxmlformats.org/officeDocument/2006/relationships/hyperlink" Target="https://en.wiktionary.org/wiki/%E6%97%A5%E8%AA%8C" TargetMode="External"/><Relationship Id="rId3605" Type="http://schemas.openxmlformats.org/officeDocument/2006/relationships/hyperlink" Target="https://en.wiktionary.org/wiki/%E4%BF%8A" TargetMode="External"/><Relationship Id="rId4936" Type="http://schemas.openxmlformats.org/officeDocument/2006/relationships/hyperlink" Target="https://en.wiktionary.org/wiki/%E3%82%B9%E3%83%88" TargetMode="External"/><Relationship Id="rId3604" Type="http://schemas.openxmlformats.org/officeDocument/2006/relationships/hyperlink" Target="https://en.wiktionary.org/wiki/%E6%9A%AE%E3%82%89%E3%81%97" TargetMode="External"/><Relationship Id="rId4935" Type="http://schemas.openxmlformats.org/officeDocument/2006/relationships/hyperlink" Target="https://en.wiktionary.org/w/index.php?title=%E3%82%AF%E3%83%AD&amp;action=edit&amp;redlink=1" TargetMode="External"/><Relationship Id="rId3607" Type="http://schemas.openxmlformats.org/officeDocument/2006/relationships/hyperlink" Target="https://en.wiktionary.org/wiki/%E5%85%B5%E5%A3%AB" TargetMode="External"/><Relationship Id="rId4938" Type="http://schemas.openxmlformats.org/officeDocument/2006/relationships/hyperlink" Target="https://en.wiktionary.org/wiki/%E3%82%B7%E3%83%AA%E3%82%A2" TargetMode="External"/><Relationship Id="rId3606" Type="http://schemas.openxmlformats.org/officeDocument/2006/relationships/hyperlink" Target="https://en.wiktionary.org/wiki/%E6%96%89%E8%97%A4" TargetMode="External"/><Relationship Id="rId4937" Type="http://schemas.openxmlformats.org/officeDocument/2006/relationships/hyperlink" Target="https://en.wiktionary.org/wiki/%E6%B2%B9" TargetMode="External"/><Relationship Id="rId3609" Type="http://schemas.openxmlformats.org/officeDocument/2006/relationships/hyperlink" Target="https://en.wiktionary.org/wiki/%E7%B4%A2%E5%BC%95" TargetMode="External"/><Relationship Id="rId3608" Type="http://schemas.openxmlformats.org/officeDocument/2006/relationships/hyperlink" Target="https://en.wiktionary.org/wiki/%E9%A7%85%E8%88%8E" TargetMode="External"/><Relationship Id="rId4939" Type="http://schemas.openxmlformats.org/officeDocument/2006/relationships/hyperlink" Target="https://en.wiktionary.org/wiki/%E8%80%81%E4%BA%BA" TargetMode="External"/><Relationship Id="rId4930" Type="http://schemas.openxmlformats.org/officeDocument/2006/relationships/hyperlink" Target="https://en.wiktionary.org/wiki/%E3%82%B3%E3%83%8A%E3%83%B3" TargetMode="External"/><Relationship Id="rId1059" Type="http://schemas.openxmlformats.org/officeDocument/2006/relationships/hyperlink" Target="https://en.wiktionary.org/wiki/%E8%B3%9B%E6%88%90" TargetMode="External"/><Relationship Id="rId2380" Type="http://schemas.openxmlformats.org/officeDocument/2006/relationships/hyperlink" Target="https://en.wiktionary.org/wiki/%E8%AD%A6%E5%91%8A" TargetMode="External"/><Relationship Id="rId1050" Type="http://schemas.openxmlformats.org/officeDocument/2006/relationships/hyperlink" Target="https://en.wiktionary.org/wiki/%E8%A1%86%E8%AD%B0%E9%99%A2" TargetMode="External"/><Relationship Id="rId2381" Type="http://schemas.openxmlformats.org/officeDocument/2006/relationships/hyperlink" Target="https://en.wiktionary.org/wiki/%E8%A9%B3%E3%81%97%E3%81%84" TargetMode="External"/><Relationship Id="rId1051" Type="http://schemas.openxmlformats.org/officeDocument/2006/relationships/hyperlink" Target="https://en.wiktionary.org/wiki/%E8%A6%B3%E5%85%89" TargetMode="External"/><Relationship Id="rId2382" Type="http://schemas.openxmlformats.org/officeDocument/2006/relationships/hyperlink" Target="https://en.wiktionary.org/wiki/%E8%A1%A8%E6%98%8E" TargetMode="External"/><Relationship Id="rId1052" Type="http://schemas.openxmlformats.org/officeDocument/2006/relationships/hyperlink" Target="https://en.wiktionary.org/wiki/%E8%81%96" TargetMode="External"/><Relationship Id="rId2383" Type="http://schemas.openxmlformats.org/officeDocument/2006/relationships/hyperlink" Target="https://en.wiktionary.org/wiki/%E5%86%8D%E9%96%8B" TargetMode="External"/><Relationship Id="rId1053" Type="http://schemas.openxmlformats.org/officeDocument/2006/relationships/hyperlink" Target="https://en.wiktionary.org/wiki/%E8%A7%A3%E9%99%A4" TargetMode="External"/><Relationship Id="rId2384" Type="http://schemas.openxmlformats.org/officeDocument/2006/relationships/hyperlink" Target="https://en.wiktionary.org/wiki/%E3%82%A6%E3%82%AF%E3%83%A9%E3%82%A4%E3%83%8A" TargetMode="External"/><Relationship Id="rId1054" Type="http://schemas.openxmlformats.org/officeDocument/2006/relationships/hyperlink" Target="https://en.wiktionary.org/wiki/%E5%B9%B3" TargetMode="External"/><Relationship Id="rId2385" Type="http://schemas.openxmlformats.org/officeDocument/2006/relationships/hyperlink" Target="https://en.wiktionary.org/wiki/%E5%80%8D" TargetMode="External"/><Relationship Id="rId1055" Type="http://schemas.openxmlformats.org/officeDocument/2006/relationships/hyperlink" Target="https://en.wiktionary.org/wiki/%E6%9C%80%E3%82%82" TargetMode="External"/><Relationship Id="rId2386" Type="http://schemas.openxmlformats.org/officeDocument/2006/relationships/hyperlink" Target="https://en.wiktionary.org/wiki/%E4%BB%8F" TargetMode="External"/><Relationship Id="rId1056" Type="http://schemas.openxmlformats.org/officeDocument/2006/relationships/hyperlink" Target="https://en.wiktionary.org/wiki/%E5%A4%A7%E7%B5%B1%E9%A0%98" TargetMode="External"/><Relationship Id="rId2387" Type="http://schemas.openxmlformats.org/officeDocument/2006/relationships/hyperlink" Target="https://en.wiktionary.org/wiki/%E6%AE%BA%E5%AE%B3" TargetMode="External"/><Relationship Id="rId1057" Type="http://schemas.openxmlformats.org/officeDocument/2006/relationships/hyperlink" Target="https://en.wiktionary.org/wiki/%EF%BC%8D" TargetMode="External"/><Relationship Id="rId2388" Type="http://schemas.openxmlformats.org/officeDocument/2006/relationships/hyperlink" Target="https://en.wiktionary.org/wiki/%E7%89%B9%E9%9B%86" TargetMode="External"/><Relationship Id="rId1058" Type="http://schemas.openxmlformats.org/officeDocument/2006/relationships/hyperlink" Target="https://en.wiktionary.org/wiki/%E4%BD%9C%E5%AE%B6" TargetMode="External"/><Relationship Id="rId2389" Type="http://schemas.openxmlformats.org/officeDocument/2006/relationships/hyperlink" Target="https://en.wiktionary.org/wiki/%E6%84%8F%E5%9B%B3" TargetMode="External"/><Relationship Id="rId1048" Type="http://schemas.openxmlformats.org/officeDocument/2006/relationships/hyperlink" Target="https://en.wiktionary.org/wiki/%E5%B1%B1%E7%94%B0" TargetMode="External"/><Relationship Id="rId2379" Type="http://schemas.openxmlformats.org/officeDocument/2006/relationships/hyperlink" Target="https://en.wiktionary.org/wiki/%E3%83%97%E3%83%AD%E3%83%80%E3%82%AF%E3%82%B7%E3%83%A7%E3%83%B3" TargetMode="External"/><Relationship Id="rId1049" Type="http://schemas.openxmlformats.org/officeDocument/2006/relationships/hyperlink" Target="https://en.wiktionary.org/wiki/%E4%BD%BF%E3%81%86" TargetMode="External"/><Relationship Id="rId2370" Type="http://schemas.openxmlformats.org/officeDocument/2006/relationships/hyperlink" Target="https://en.wiktionary.org/wiki/%E9%9B%84" TargetMode="External"/><Relationship Id="rId1040" Type="http://schemas.openxmlformats.org/officeDocument/2006/relationships/hyperlink" Target="https://en.wiktionary.org/wiki/%E5%8A%A0%E7%AD%86" TargetMode="External"/><Relationship Id="rId2371" Type="http://schemas.openxmlformats.org/officeDocument/2006/relationships/hyperlink" Target="https://en.wiktionary.org/wiki/%E9%80%B2" TargetMode="External"/><Relationship Id="rId1041" Type="http://schemas.openxmlformats.org/officeDocument/2006/relationships/hyperlink" Target="https://en.wiktionary.org/wiki/%E5%88%9D%E3%82%81%E3%81%A6" TargetMode="External"/><Relationship Id="rId2372" Type="http://schemas.openxmlformats.org/officeDocument/2006/relationships/hyperlink" Target="https://en.wiktionary.org/wiki/%E3%83%88%E3%83%B3%E3%83%8D%E3%83%AB" TargetMode="External"/><Relationship Id="rId1042" Type="http://schemas.openxmlformats.org/officeDocument/2006/relationships/hyperlink" Target="https://en.wiktionary.org/wiki/%E5%B1%8B" TargetMode="External"/><Relationship Id="rId2373" Type="http://schemas.openxmlformats.org/officeDocument/2006/relationships/hyperlink" Target="https://en.wiktionary.org/wiki/%E3%81%82%E3%81%9F%E3%82%8A" TargetMode="External"/><Relationship Id="rId1043" Type="http://schemas.openxmlformats.org/officeDocument/2006/relationships/hyperlink" Target="https://en.wiktionary.org/wiki/%E5%8E%9F" TargetMode="External"/><Relationship Id="rId2374" Type="http://schemas.openxmlformats.org/officeDocument/2006/relationships/hyperlink" Target="https://en.wiktionary.org/wiki/%E4%B8%8D%E8%A6%81" TargetMode="External"/><Relationship Id="rId1044" Type="http://schemas.openxmlformats.org/officeDocument/2006/relationships/hyperlink" Target="https://en.wiktionary.org/w/index.php?title=%E6%80%9D%E3%81%A3&amp;action=edit&amp;redlink=1" TargetMode="External"/><Relationship Id="rId2375" Type="http://schemas.openxmlformats.org/officeDocument/2006/relationships/hyperlink" Target="https://en.wiktionary.org/wiki/%E4%B8%96%E4%BB%A3" TargetMode="External"/><Relationship Id="rId1045" Type="http://schemas.openxmlformats.org/officeDocument/2006/relationships/hyperlink" Target="https://en.wiktionary.org/wiki/%E3%83%87%E3%82%B8%E3%82%BF%E3%83%AB" TargetMode="External"/><Relationship Id="rId2376" Type="http://schemas.openxmlformats.org/officeDocument/2006/relationships/hyperlink" Target="https://en.wiktionary.org/wiki/%E8%A8%88%E7%AE%97" TargetMode="External"/><Relationship Id="rId1046" Type="http://schemas.openxmlformats.org/officeDocument/2006/relationships/hyperlink" Target="https://en.wiktionary.org/wiki/%E5%A4%A7%E8%87%A3" TargetMode="External"/><Relationship Id="rId2377" Type="http://schemas.openxmlformats.org/officeDocument/2006/relationships/hyperlink" Target="https://en.wiktionary.org/wiki/%E5%9F%B7%E8%A1%8C" TargetMode="External"/><Relationship Id="rId1047" Type="http://schemas.openxmlformats.org/officeDocument/2006/relationships/hyperlink" Target="https://en.wiktionary.org/wiki/%E5%85%B5%E5%BA%AB" TargetMode="External"/><Relationship Id="rId2378" Type="http://schemas.openxmlformats.org/officeDocument/2006/relationships/hyperlink" Target="https://en.wiktionary.org/wiki/%E4%B9%85" TargetMode="External"/><Relationship Id="rId1070" Type="http://schemas.openxmlformats.org/officeDocument/2006/relationships/hyperlink" Target="https://en.wiktionary.org/wiki/%E7%94%B7%E6%80%A7" TargetMode="External"/><Relationship Id="rId1071" Type="http://schemas.openxmlformats.org/officeDocument/2006/relationships/hyperlink" Target="https://en.wiktionary.org/wiki/%E4%B8%8A%E8%A8%98" TargetMode="External"/><Relationship Id="rId1072" Type="http://schemas.openxmlformats.org/officeDocument/2006/relationships/hyperlink" Target="https://en.wiktionary.org/wiki/%E5%BD%A2%E5%BC%8F" TargetMode="External"/><Relationship Id="rId1073" Type="http://schemas.openxmlformats.org/officeDocument/2006/relationships/hyperlink" Target="https://en.wiktionary.org/wiki/%E4%B8%B8" TargetMode="External"/><Relationship Id="rId1074" Type="http://schemas.openxmlformats.org/officeDocument/2006/relationships/hyperlink" Target="https://en.wiktionary.org/w/index.php?title=%E3%81%84%E3%81%A3&amp;action=edit&amp;redlink=1" TargetMode="External"/><Relationship Id="rId1075" Type="http://schemas.openxmlformats.org/officeDocument/2006/relationships/hyperlink" Target="https://en.wiktionary.org/wiki/%E3%80%89" TargetMode="External"/><Relationship Id="rId1076" Type="http://schemas.openxmlformats.org/officeDocument/2006/relationships/hyperlink" Target="https://en.wiktionary.org/wiki/%E9%A1%9E" TargetMode="External"/><Relationship Id="rId1077" Type="http://schemas.openxmlformats.org/officeDocument/2006/relationships/hyperlink" Target="https://en.wiktionary.org/wiki/%E9%AB%98%E6%A9%8B" TargetMode="External"/><Relationship Id="rId1078" Type="http://schemas.openxmlformats.org/officeDocument/2006/relationships/hyperlink" Target="https://en.wiktionary.org/wiki/%E8%A6%81" TargetMode="External"/><Relationship Id="rId1079" Type="http://schemas.openxmlformats.org/officeDocument/2006/relationships/hyperlink" Target="https://en.wiktionary.org/wiki/%E9%83%8E" TargetMode="External"/><Relationship Id="rId2390" Type="http://schemas.openxmlformats.org/officeDocument/2006/relationships/hyperlink" Target="https://en.wiktionary.org/wiki/%E6%A7%98%E5%AD%90" TargetMode="External"/><Relationship Id="rId1060" Type="http://schemas.openxmlformats.org/officeDocument/2006/relationships/hyperlink" Target="https://en.wiktionary.org/wiki/%E8%87%AA%E6%B2%BB%E4%BD%93" TargetMode="External"/><Relationship Id="rId2391" Type="http://schemas.openxmlformats.org/officeDocument/2006/relationships/hyperlink" Target="https://en.wiktionary.org/wiki/%E9%A3%9F%E5%93%81" TargetMode="External"/><Relationship Id="rId1061" Type="http://schemas.openxmlformats.org/officeDocument/2006/relationships/hyperlink" Target="https://en.wiktionary.org/wiki/%E8%8A%B8%E8%A1%93" TargetMode="External"/><Relationship Id="rId2392" Type="http://schemas.openxmlformats.org/officeDocument/2006/relationships/hyperlink" Target="https://en.wiktionary.org/wiki/%E6%B4%A5" TargetMode="External"/><Relationship Id="rId1062" Type="http://schemas.openxmlformats.org/officeDocument/2006/relationships/hyperlink" Target="https://en.wiktionary.org/w/index.php?title=%E5%8A%A0%E3%81%88&amp;action=edit&amp;redlink=1" TargetMode="External"/><Relationship Id="rId2393" Type="http://schemas.openxmlformats.org/officeDocument/2006/relationships/hyperlink" Target="https://en.wiktionary.org/wiki/%E3%83%9C%E3%83%BC%E3%82%AB%E3%83%AB" TargetMode="External"/><Relationship Id="rId1063" Type="http://schemas.openxmlformats.org/officeDocument/2006/relationships/hyperlink" Target="https://en.wiktionary.org/wiki/%EF%BC%8C" TargetMode="External"/><Relationship Id="rId2394" Type="http://schemas.openxmlformats.org/officeDocument/2006/relationships/hyperlink" Target="https://en.wiktionary.org/wiki/%E7%A9%BA%E8%BB%8D" TargetMode="External"/><Relationship Id="rId1064" Type="http://schemas.openxmlformats.org/officeDocument/2006/relationships/hyperlink" Target="https://en.wiktionary.org/wiki/%E5%AE%8C%E6%88%90" TargetMode="External"/><Relationship Id="rId2395" Type="http://schemas.openxmlformats.org/officeDocument/2006/relationships/hyperlink" Target="https://en.wiktionary.org/wiki/%E5%8F%AF" TargetMode="External"/><Relationship Id="rId1065" Type="http://schemas.openxmlformats.org/officeDocument/2006/relationships/hyperlink" Target="https://en.wiktionary.org/wiki/%E6%AD%A3%E5%BC%8F" TargetMode="External"/><Relationship Id="rId2396" Type="http://schemas.openxmlformats.org/officeDocument/2006/relationships/hyperlink" Target="https://en.wiktionary.org/wiki/%E3%81%BE%E3%81%A1" TargetMode="External"/><Relationship Id="rId1066" Type="http://schemas.openxmlformats.org/officeDocument/2006/relationships/hyperlink" Target="https://en.wiktionary.org/wiki/%E5%A4%A9" TargetMode="External"/><Relationship Id="rId2397" Type="http://schemas.openxmlformats.org/officeDocument/2006/relationships/hyperlink" Target="https://en.wiktionary.org/wiki/%E9%85%92" TargetMode="External"/><Relationship Id="rId1067" Type="http://schemas.openxmlformats.org/officeDocument/2006/relationships/hyperlink" Target="https://en.wiktionary.org/wiki/%E6%99%82%E6%9C%9F" TargetMode="External"/><Relationship Id="rId2398" Type="http://schemas.openxmlformats.org/officeDocument/2006/relationships/hyperlink" Target="https://en.wiktionary.org/wiki/%E5%BE%8C%E6%9C%9F" TargetMode="External"/><Relationship Id="rId1068" Type="http://schemas.openxmlformats.org/officeDocument/2006/relationships/hyperlink" Target="https://en.wiktionary.org/wiki/%E7%B3%BB%E5%88%97" TargetMode="External"/><Relationship Id="rId2399" Type="http://schemas.openxmlformats.org/officeDocument/2006/relationships/hyperlink" Target="https://en.wiktionary.org/wiki/%E5%B9%B4%E9%91%91" TargetMode="External"/><Relationship Id="rId1069" Type="http://schemas.openxmlformats.org/officeDocument/2006/relationships/hyperlink" Target="https://en.wiktionary.org/wiki/%E6%97%8F" TargetMode="External"/><Relationship Id="rId1015" Type="http://schemas.openxmlformats.org/officeDocument/2006/relationships/hyperlink" Target="https://en.wiktionary.org/wiki/%E5%85%B1%E5%92%8C" TargetMode="External"/><Relationship Id="rId2346" Type="http://schemas.openxmlformats.org/officeDocument/2006/relationships/hyperlink" Target="https://en.wiktionary.org/wiki/%E4%B8%AD%E9%87%8E" TargetMode="External"/><Relationship Id="rId3678" Type="http://schemas.openxmlformats.org/officeDocument/2006/relationships/hyperlink" Target="https://en.wiktionary.org/wiki/%E3%82%A2%E3%83%8A" TargetMode="External"/><Relationship Id="rId1016" Type="http://schemas.openxmlformats.org/officeDocument/2006/relationships/hyperlink" Target="https://en.wiktionary.org/wiki/%E9%80%A3%E9%82%A6" TargetMode="External"/><Relationship Id="rId2347" Type="http://schemas.openxmlformats.org/officeDocument/2006/relationships/hyperlink" Target="https://en.wiktionary.org/w/index.php?title=%E9%AB%98%E3%81%8F&amp;action=edit&amp;redlink=1" TargetMode="External"/><Relationship Id="rId3677" Type="http://schemas.openxmlformats.org/officeDocument/2006/relationships/hyperlink" Target="https://en.wiktionary.org/wiki/%E3%81%84%E3%82%93" TargetMode="External"/><Relationship Id="rId1017" Type="http://schemas.openxmlformats.org/officeDocument/2006/relationships/hyperlink" Target="https://en.wiktionary.org/wiki/%E5%B2%A1%E5%B1%B1" TargetMode="External"/><Relationship Id="rId2348" Type="http://schemas.openxmlformats.org/officeDocument/2006/relationships/hyperlink" Target="https://en.wiktionary.org/wiki/%E8%A1%93" TargetMode="External"/><Relationship Id="rId1018" Type="http://schemas.openxmlformats.org/officeDocument/2006/relationships/hyperlink" Target="https://en.wiktionary.org/w/index.php?title=%E3%82%84%E3%82%81&amp;action=edit&amp;redlink=1" TargetMode="External"/><Relationship Id="rId2349" Type="http://schemas.openxmlformats.org/officeDocument/2006/relationships/hyperlink" Target="https://en.wiktionary.org/wiki/%E5%9C%B0%E4%B8%8B" TargetMode="External"/><Relationship Id="rId3679" Type="http://schemas.openxmlformats.org/officeDocument/2006/relationships/hyperlink" Target="https://en.wiktionary.org/wiki/%E3%82%A8%E3%83%BC%E3%82%B9" TargetMode="External"/><Relationship Id="rId1019" Type="http://schemas.openxmlformats.org/officeDocument/2006/relationships/hyperlink" Target="https://en.wiktionary.org/wiki/%E7%A5%9E%E6%88%B8" TargetMode="External"/><Relationship Id="rId3670" Type="http://schemas.openxmlformats.org/officeDocument/2006/relationships/hyperlink" Target="https://en.wiktionary.org/wiki/%E3%83%95%E3%82%A1%E3%83%B3%E3%82%BF%E3%82%B8%E3%83%BC" TargetMode="External"/><Relationship Id="rId2340" Type="http://schemas.openxmlformats.org/officeDocument/2006/relationships/hyperlink" Target="https://en.wiktionary.org/wiki/%E5%90%88%E6%88%A6" TargetMode="External"/><Relationship Id="rId3672" Type="http://schemas.openxmlformats.org/officeDocument/2006/relationships/hyperlink" Target="https://en.wiktionary.org/wiki/%E3%82%80%E3%81%97%E3%82%8D" TargetMode="External"/><Relationship Id="rId1010" Type="http://schemas.openxmlformats.org/officeDocument/2006/relationships/hyperlink" Target="https://en.wiktionary.org/wiki/%E4%B8%BB%E6%BC%94" TargetMode="External"/><Relationship Id="rId2341" Type="http://schemas.openxmlformats.org/officeDocument/2006/relationships/hyperlink" Target="https://en.wiktionary.org/wiki/%E7%A6%8F" TargetMode="External"/><Relationship Id="rId3671" Type="http://schemas.openxmlformats.org/officeDocument/2006/relationships/hyperlink" Target="https://en.wiktionary.org/wiki/%E7%B7%A0%E7%B5%90" TargetMode="External"/><Relationship Id="rId1011" Type="http://schemas.openxmlformats.org/officeDocument/2006/relationships/hyperlink" Target="https://en.wiktionary.org/w/index.php?title=%E8%AA%8D%E3%82%81&amp;action=edit&amp;redlink=1" TargetMode="External"/><Relationship Id="rId2342" Type="http://schemas.openxmlformats.org/officeDocument/2006/relationships/hyperlink" Target="https://en.wiktionary.org/wiki/%E9%80%AE%E6%8D%95" TargetMode="External"/><Relationship Id="rId3674" Type="http://schemas.openxmlformats.org/officeDocument/2006/relationships/hyperlink" Target="https://en.wiktionary.org/wiki/%E4%BA%8B%E5%89%8D" TargetMode="External"/><Relationship Id="rId1012" Type="http://schemas.openxmlformats.org/officeDocument/2006/relationships/hyperlink" Target="https://en.wiktionary.org/wiki/%E3%82%B3%E3%83%BC%E3%83%89" TargetMode="External"/><Relationship Id="rId2343" Type="http://schemas.openxmlformats.org/officeDocument/2006/relationships/hyperlink" Target="https://en.wiktionary.org/wiki/%E4%B8%80%E6%99%82" TargetMode="External"/><Relationship Id="rId3673" Type="http://schemas.openxmlformats.org/officeDocument/2006/relationships/hyperlink" Target="https://en.wiktionary.org/wiki/%E9%A1%A7%E5%95%8F" TargetMode="External"/><Relationship Id="rId1013" Type="http://schemas.openxmlformats.org/officeDocument/2006/relationships/hyperlink" Target="https://en.wiktionary.org/wiki/%E8%A8%AD%E8%A8%88" TargetMode="External"/><Relationship Id="rId2344" Type="http://schemas.openxmlformats.org/officeDocument/2006/relationships/hyperlink" Target="https://en.wiktionary.org/wiki/%E5%85%85%E5%AE%9F" TargetMode="External"/><Relationship Id="rId3676" Type="http://schemas.openxmlformats.org/officeDocument/2006/relationships/hyperlink" Target="https://en.wiktionary.org/wiki/%E6%A1%88%E4%BB%B6" TargetMode="External"/><Relationship Id="rId1014" Type="http://schemas.openxmlformats.org/officeDocument/2006/relationships/hyperlink" Target="https://en.wiktionary.org/wiki/%E5%AE%9A%E7%BE%A9" TargetMode="External"/><Relationship Id="rId2345" Type="http://schemas.openxmlformats.org/officeDocument/2006/relationships/hyperlink" Target="https://en.wiktionary.org/wiki/%E7%95%AA%E7%9B%AE" TargetMode="External"/><Relationship Id="rId3675" Type="http://schemas.openxmlformats.org/officeDocument/2006/relationships/hyperlink" Target="https://en.wiktionary.org/wiki/%E5%85%83%E9%A6%96" TargetMode="External"/><Relationship Id="rId1004" Type="http://schemas.openxmlformats.org/officeDocument/2006/relationships/hyperlink" Target="https://en.wiktionary.org/wiki/%E5%A4%9C" TargetMode="External"/><Relationship Id="rId2335" Type="http://schemas.openxmlformats.org/officeDocument/2006/relationships/hyperlink" Target="https://en.wiktionary.org/wiki/%E8%A3%81%E5%88%A4" TargetMode="External"/><Relationship Id="rId3667" Type="http://schemas.openxmlformats.org/officeDocument/2006/relationships/hyperlink" Target="https://en.wiktionary.org/wiki/%E5%A6%96%E6%80%AA" TargetMode="External"/><Relationship Id="rId4998" Type="http://schemas.openxmlformats.org/officeDocument/2006/relationships/hyperlink" Target="https://en.wiktionary.org/w/index.php?title=%E5%93%81%E7%95%AA&amp;action=edit&amp;redlink=1" TargetMode="External"/><Relationship Id="rId1005" Type="http://schemas.openxmlformats.org/officeDocument/2006/relationships/hyperlink" Target="https://en.wiktionary.org/wiki/%E8%BA%AB%E9%95%B7" TargetMode="External"/><Relationship Id="rId2336" Type="http://schemas.openxmlformats.org/officeDocument/2006/relationships/hyperlink" Target="https://en.wiktionary.org/wiki/%E6%9D%BF" TargetMode="External"/><Relationship Id="rId3666" Type="http://schemas.openxmlformats.org/officeDocument/2006/relationships/hyperlink" Target="https://en.wiktionary.org/w/index.php?title=%E7%94%A3%E7%B5%8C%E6%96%B0%E8%81%9E&amp;action=edit&amp;redlink=1" TargetMode="External"/><Relationship Id="rId4997" Type="http://schemas.openxmlformats.org/officeDocument/2006/relationships/hyperlink" Target="https://en.wiktionary.org/wiki/%E4%BB%BB%E6%9C%9F" TargetMode="External"/><Relationship Id="rId1006" Type="http://schemas.openxmlformats.org/officeDocument/2006/relationships/hyperlink" Target="https://en.wiktionary.org/wiki/%E5%AF%BE%E5%87%A6" TargetMode="External"/><Relationship Id="rId2337" Type="http://schemas.openxmlformats.org/officeDocument/2006/relationships/hyperlink" Target="https://en.wiktionary.org/wiki/%E5%9F%9F" TargetMode="External"/><Relationship Id="rId3669" Type="http://schemas.openxmlformats.org/officeDocument/2006/relationships/hyperlink" Target="https://en.wiktionary.org/wiki/%E3%83%95%E3%82%B8" TargetMode="External"/><Relationship Id="rId1007" Type="http://schemas.openxmlformats.org/officeDocument/2006/relationships/hyperlink" Target="https://en.wiktionary.org/wiki/%E7%B5%B1%E4%B8%80" TargetMode="External"/><Relationship Id="rId2338" Type="http://schemas.openxmlformats.org/officeDocument/2006/relationships/hyperlink" Target="https://en.wiktionary.org/wiki/%E4%B8%AD%E5%B3%B6" TargetMode="External"/><Relationship Id="rId3668" Type="http://schemas.openxmlformats.org/officeDocument/2006/relationships/hyperlink" Target="https://en.wiktionary.org/wiki/%E6%9C%97" TargetMode="External"/><Relationship Id="rId4999" Type="http://schemas.openxmlformats.org/officeDocument/2006/relationships/hyperlink" Target="https://en.wiktionary.org/wiki/%E3%82%A2%E3%83%B3%E3%83%89" TargetMode="External"/><Relationship Id="rId1008" Type="http://schemas.openxmlformats.org/officeDocument/2006/relationships/hyperlink" Target="https://en.wiktionary.org/wiki/%E6%8C%87%E5%B0%8E" TargetMode="External"/><Relationship Id="rId2339" Type="http://schemas.openxmlformats.org/officeDocument/2006/relationships/hyperlink" Target="https://en.wiktionary.org/wiki/%E5%A4%AA%E7%94%B0" TargetMode="External"/><Relationship Id="rId1009" Type="http://schemas.openxmlformats.org/officeDocument/2006/relationships/hyperlink" Target="https://en.wiktionary.org/wiki/%E5%AD%A6%E4%BC%9A" TargetMode="External"/><Relationship Id="rId4990" Type="http://schemas.openxmlformats.org/officeDocument/2006/relationships/hyperlink" Target="https://en.wiktionary.org/w/index.php?title=%E6%B8%A1%E3%81%A3&amp;action=edit&amp;redlink=1" TargetMode="External"/><Relationship Id="rId3661" Type="http://schemas.openxmlformats.org/officeDocument/2006/relationships/hyperlink" Target="https://en.wiktionary.org/wiki/%E5%B3%B0" TargetMode="External"/><Relationship Id="rId4992" Type="http://schemas.openxmlformats.org/officeDocument/2006/relationships/hyperlink" Target="https://en.wiktionary.org/wiki/%E3%82%B3%E3%83%BC%E3%83%AB" TargetMode="External"/><Relationship Id="rId2330" Type="http://schemas.openxmlformats.org/officeDocument/2006/relationships/hyperlink" Target="https://en.wiktionary.org/wiki/%E6%97%A5%E5%88%8A" TargetMode="External"/><Relationship Id="rId3660" Type="http://schemas.openxmlformats.org/officeDocument/2006/relationships/hyperlink" Target="https://en.wiktionary.org/wiki/%E6%8E%A8%E5%A5%A8" TargetMode="External"/><Relationship Id="rId4991" Type="http://schemas.openxmlformats.org/officeDocument/2006/relationships/hyperlink" Target="https://en.wiktionary.org/wiki/%E5%8B%87%E8%80%85" TargetMode="External"/><Relationship Id="rId1000" Type="http://schemas.openxmlformats.org/officeDocument/2006/relationships/hyperlink" Target="https://en.wiktionary.org/wiki/%E5%85%B1%E5%90%8C" TargetMode="External"/><Relationship Id="rId2331" Type="http://schemas.openxmlformats.org/officeDocument/2006/relationships/hyperlink" Target="https://en.wiktionary.org/wiki/%E8%A6%81%E6%B1%82" TargetMode="External"/><Relationship Id="rId3663" Type="http://schemas.openxmlformats.org/officeDocument/2006/relationships/hyperlink" Target="https://en.wiktionary.org/wiki/%E3%81%A1%E3%82%87%E3%81%86" TargetMode="External"/><Relationship Id="rId4994" Type="http://schemas.openxmlformats.org/officeDocument/2006/relationships/hyperlink" Target="https://en.wiktionary.org/wiki/%E5%85%A8%E5%B9%85" TargetMode="External"/><Relationship Id="rId1001" Type="http://schemas.openxmlformats.org/officeDocument/2006/relationships/hyperlink" Target="https://en.wiktionary.org/wiki/%E6%B8%AF" TargetMode="External"/><Relationship Id="rId2332" Type="http://schemas.openxmlformats.org/officeDocument/2006/relationships/hyperlink" Target="https://en.wiktionary.org/wiki/%E8%B2%A2%E7%8C%AE" TargetMode="External"/><Relationship Id="rId3662" Type="http://schemas.openxmlformats.org/officeDocument/2006/relationships/hyperlink" Target="https://en.wiktionary.org/wiki/%E3%81%8D%E3%82%93" TargetMode="External"/><Relationship Id="rId4993" Type="http://schemas.openxmlformats.org/officeDocument/2006/relationships/hyperlink" Target="https://en.wiktionary.org/wiki/%E7%9F%AD%E6%99%82%E9%96%93" TargetMode="External"/><Relationship Id="rId1002" Type="http://schemas.openxmlformats.org/officeDocument/2006/relationships/hyperlink" Target="https://en.wiktionary.org/wiki/%E7%B5%8C%E5%96%B6" TargetMode="External"/><Relationship Id="rId2333" Type="http://schemas.openxmlformats.org/officeDocument/2006/relationships/hyperlink" Target="https://en.wiktionary.org/wiki/%E6%8B%92%E5%90%A6" TargetMode="External"/><Relationship Id="rId3665" Type="http://schemas.openxmlformats.org/officeDocument/2006/relationships/hyperlink" Target="https://en.wiktionary.org/wiki/%E3%83%AC%E3%82%A4" TargetMode="External"/><Relationship Id="rId4996" Type="http://schemas.openxmlformats.org/officeDocument/2006/relationships/hyperlink" Target="https://en.wiktionary.org/wiki/%E4%B8%8A%E6%9D%89" TargetMode="External"/><Relationship Id="rId1003" Type="http://schemas.openxmlformats.org/officeDocument/2006/relationships/hyperlink" Target="https://en.wiktionary.org/wiki/%E3%82%82%E3%81%AE%E3%81%AE" TargetMode="External"/><Relationship Id="rId2334" Type="http://schemas.openxmlformats.org/officeDocument/2006/relationships/hyperlink" Target="https://en.wiktionary.org/wiki/%E7%BE%BD" TargetMode="External"/><Relationship Id="rId3664" Type="http://schemas.openxmlformats.org/officeDocument/2006/relationships/hyperlink" Target="https://en.wiktionary.org/wiki/%E8%BE%BB" TargetMode="External"/><Relationship Id="rId4995" Type="http://schemas.openxmlformats.org/officeDocument/2006/relationships/hyperlink" Target="https://en.wiktionary.org/wiki/%E6%9D%91%E7%94%B0" TargetMode="External"/><Relationship Id="rId1037" Type="http://schemas.openxmlformats.org/officeDocument/2006/relationships/hyperlink" Target="https://en.wiktionary.org/wiki/%E6%98%A5" TargetMode="External"/><Relationship Id="rId2368" Type="http://schemas.openxmlformats.org/officeDocument/2006/relationships/hyperlink" Target="https://en.wiktionary.org/wiki/%E5%89%8D%E7%94%B0" TargetMode="External"/><Relationship Id="rId1038" Type="http://schemas.openxmlformats.org/officeDocument/2006/relationships/hyperlink" Target="https://en.wiktionary.org/wiki/%E3%82%A8%E3%83%B3%E3%82%B8%E3%83%B3" TargetMode="External"/><Relationship Id="rId2369" Type="http://schemas.openxmlformats.org/officeDocument/2006/relationships/hyperlink" Target="https://en.wiktionary.org/wiki/%E6%9C%9F%E5%BE%85" TargetMode="External"/><Relationship Id="rId3699" Type="http://schemas.openxmlformats.org/officeDocument/2006/relationships/hyperlink" Target="https://en.wiktionary.org/wiki/%E4%B8%8A%E6%98%87" TargetMode="External"/><Relationship Id="rId1039" Type="http://schemas.openxmlformats.org/officeDocument/2006/relationships/hyperlink" Target="https://en.wiktionary.org/wiki/%E9%83%A8%E9%9A%8A" TargetMode="External"/><Relationship Id="rId3690" Type="http://schemas.openxmlformats.org/officeDocument/2006/relationships/hyperlink" Target="https://en.wiktionary.org/wiki/%E7%A9%B4" TargetMode="External"/><Relationship Id="rId2360" Type="http://schemas.openxmlformats.org/officeDocument/2006/relationships/hyperlink" Target="https://en.wiktionary.org/wiki/%E4%B8%8A%E4%BD%8D" TargetMode="External"/><Relationship Id="rId3692" Type="http://schemas.openxmlformats.org/officeDocument/2006/relationships/hyperlink" Target="https://en.wiktionary.org/wiki/%E5%89%8D%E6%9C%9F" TargetMode="External"/><Relationship Id="rId1030" Type="http://schemas.openxmlformats.org/officeDocument/2006/relationships/hyperlink" Target="https://en.wiktionary.org/wiki/%E5%9B%9E%E6%88%A6" TargetMode="External"/><Relationship Id="rId2361" Type="http://schemas.openxmlformats.org/officeDocument/2006/relationships/hyperlink" Target="https://en.wiktionary.org/wiki/%E9%A0%98%E5%9F%9F" TargetMode="External"/><Relationship Id="rId3691" Type="http://schemas.openxmlformats.org/officeDocument/2006/relationships/hyperlink" Target="https://en.wiktionary.org/wiki/%E6%88%90%E7%94%B0" TargetMode="External"/><Relationship Id="rId1031" Type="http://schemas.openxmlformats.org/officeDocument/2006/relationships/hyperlink" Target="https://en.wiktionary.org/wiki/%E5%9B%BD%E6%B0%91" TargetMode="External"/><Relationship Id="rId2362" Type="http://schemas.openxmlformats.org/officeDocument/2006/relationships/hyperlink" Target="https://en.wiktionary.org/wiki/%E9%96%8B%E9%80%9A" TargetMode="External"/><Relationship Id="rId3694" Type="http://schemas.openxmlformats.org/officeDocument/2006/relationships/hyperlink" Target="https://en.wiktionary.org/wiki/%E5%9B%B3%E6%9B%B8" TargetMode="External"/><Relationship Id="rId1032" Type="http://schemas.openxmlformats.org/officeDocument/2006/relationships/hyperlink" Target="https://en.wiktionary.org/wiki/%E8%A8%80%E3%81%86" TargetMode="External"/><Relationship Id="rId2363" Type="http://schemas.openxmlformats.org/officeDocument/2006/relationships/hyperlink" Target="https://en.wiktionary.org/wiki/%E5%8E%9F%E5%89%87" TargetMode="External"/><Relationship Id="rId3693" Type="http://schemas.openxmlformats.org/officeDocument/2006/relationships/hyperlink" Target="https://en.wiktionary.org/wiki/%E7%A9%BA%E6%AF%8D" TargetMode="External"/><Relationship Id="rId1033" Type="http://schemas.openxmlformats.org/officeDocument/2006/relationships/hyperlink" Target="https://en.wiktionary.org/wiki/%E9%81%8B%E8%BB%A2" TargetMode="External"/><Relationship Id="rId2364" Type="http://schemas.openxmlformats.org/officeDocument/2006/relationships/hyperlink" Target="https://en.wiktionary.org/wiki/%E9%9D%92%E5%B9%B4" TargetMode="External"/><Relationship Id="rId3696" Type="http://schemas.openxmlformats.org/officeDocument/2006/relationships/hyperlink" Target="https://en.wiktionary.org/wiki/%E6%A5%B5" TargetMode="External"/><Relationship Id="rId1034" Type="http://schemas.openxmlformats.org/officeDocument/2006/relationships/hyperlink" Target="https://en.wiktionary.org/wiki/%E6%9B%B4%E6%96%B0" TargetMode="External"/><Relationship Id="rId2365" Type="http://schemas.openxmlformats.org/officeDocument/2006/relationships/hyperlink" Target="https://en.wiktionary.org/wiki/%E9%85%8D%E7%B5%A6" TargetMode="External"/><Relationship Id="rId3695" Type="http://schemas.openxmlformats.org/officeDocument/2006/relationships/hyperlink" Target="https://en.wiktionary.org/wiki/%E3%82%B9%E3%83%94%E3%83%BC%E3%83%89" TargetMode="External"/><Relationship Id="rId1035" Type="http://schemas.openxmlformats.org/officeDocument/2006/relationships/hyperlink" Target="https://en.wiktionary.org/wiki/%E5%85%9A" TargetMode="External"/><Relationship Id="rId2366" Type="http://schemas.openxmlformats.org/officeDocument/2006/relationships/hyperlink" Target="https://en.wiktionary.org/wiki/%E5%BC%B5" TargetMode="External"/><Relationship Id="rId3698" Type="http://schemas.openxmlformats.org/officeDocument/2006/relationships/hyperlink" Target="https://en.wiktionary.org/wiki/%E8%99%B9" TargetMode="External"/><Relationship Id="rId1036" Type="http://schemas.openxmlformats.org/officeDocument/2006/relationships/hyperlink" Target="https://en.wiktionary.org/wiki/%E5%88%A5%E5%90%8D" TargetMode="External"/><Relationship Id="rId2367" Type="http://schemas.openxmlformats.org/officeDocument/2006/relationships/hyperlink" Target="https://en.wiktionary.org/wiki/%E5%A4%89%E3%82%8F%E3%82%8A" TargetMode="External"/><Relationship Id="rId3697" Type="http://schemas.openxmlformats.org/officeDocument/2006/relationships/hyperlink" Target="https://en.wiktionary.org/wiki/%E5%B2%A1%E6%9C%AC" TargetMode="External"/><Relationship Id="rId1026" Type="http://schemas.openxmlformats.org/officeDocument/2006/relationships/hyperlink" Target="https://en.wiktionary.org/wiki/%E3%81%A8%E3%81%84%E3%81%A3%E3%81%9F" TargetMode="External"/><Relationship Id="rId2357" Type="http://schemas.openxmlformats.org/officeDocument/2006/relationships/hyperlink" Target="https://en.wiktionary.org/wiki/%E7%BF%8C%E5%B9%B4" TargetMode="External"/><Relationship Id="rId3689" Type="http://schemas.openxmlformats.org/officeDocument/2006/relationships/hyperlink" Target="https://en.wiktionary.org/wiki/%E5%8D%B0" TargetMode="External"/><Relationship Id="rId1027" Type="http://schemas.openxmlformats.org/officeDocument/2006/relationships/hyperlink" Target="https://en.wiktionary.org/wiki/%E6%8C%87%E6%8F%AE" TargetMode="External"/><Relationship Id="rId2358" Type="http://schemas.openxmlformats.org/officeDocument/2006/relationships/hyperlink" Target="https://en.wiktionary.org/wiki/%E8%A5%BF%E9%83%A8" TargetMode="External"/><Relationship Id="rId3688" Type="http://schemas.openxmlformats.org/officeDocument/2006/relationships/hyperlink" Target="https://en.wiktionary.org/wiki/%E8%83%BD" TargetMode="External"/><Relationship Id="rId1028" Type="http://schemas.openxmlformats.org/officeDocument/2006/relationships/hyperlink" Target="https://en.wiktionary.org/wiki/%E6%A4%9C%E8%A8%BC" TargetMode="External"/><Relationship Id="rId2359" Type="http://schemas.openxmlformats.org/officeDocument/2006/relationships/hyperlink" Target="https://en.wiktionary.org/wiki/%E6%A0%B8" TargetMode="External"/><Relationship Id="rId1029" Type="http://schemas.openxmlformats.org/officeDocument/2006/relationships/hyperlink" Target="https://en.wiktionary.org/w/index.php?title=%E5%85%A5%E3%82%8A&amp;action=edit&amp;redlink=1" TargetMode="External"/><Relationship Id="rId3681" Type="http://schemas.openxmlformats.org/officeDocument/2006/relationships/hyperlink" Target="https://en.wiktionary.org/w/index.php?title=%E5%90%8D%E9%89%84&amp;action=edit&amp;redlink=1" TargetMode="External"/><Relationship Id="rId2350" Type="http://schemas.openxmlformats.org/officeDocument/2006/relationships/hyperlink" Target="https://en.wiktionary.org/wiki/%E6%90%BA%E5%B8%AF" TargetMode="External"/><Relationship Id="rId3680" Type="http://schemas.openxmlformats.org/officeDocument/2006/relationships/hyperlink" Target="https://en.wiktionary.org/w/index.php?title=%E8%87%B3%E3%81%A3&amp;action=edit&amp;redlink=1" TargetMode="External"/><Relationship Id="rId1020" Type="http://schemas.openxmlformats.org/officeDocument/2006/relationships/hyperlink" Target="https://en.wiktionary.org/wiki/%E3%82%8B" TargetMode="External"/><Relationship Id="rId2351" Type="http://schemas.openxmlformats.org/officeDocument/2006/relationships/hyperlink" Target="https://en.wiktionary.org/wiki/%E4%B8%8A%E6%98%A0" TargetMode="External"/><Relationship Id="rId3683" Type="http://schemas.openxmlformats.org/officeDocument/2006/relationships/hyperlink" Target="https://en.wiktionary.org/wiki/%E3%81%84%E3%81%8B" TargetMode="External"/><Relationship Id="rId1021" Type="http://schemas.openxmlformats.org/officeDocument/2006/relationships/hyperlink" Target="https://en.wiktionary.org/wiki/%E5%9F%BA" TargetMode="External"/><Relationship Id="rId2352" Type="http://schemas.openxmlformats.org/officeDocument/2006/relationships/hyperlink" Target="https://en.wiktionary.org/w/index.php?title=%E3%82%88%E3%82%8D%E3%81%97%E3%81%91%E3%82%8C&amp;action=edit&amp;redlink=1" TargetMode="External"/><Relationship Id="rId3682" Type="http://schemas.openxmlformats.org/officeDocument/2006/relationships/hyperlink" Target="https://en.wiktionary.org/wiki/%E8%A8%B4%E8%A8%9F" TargetMode="External"/><Relationship Id="rId1022" Type="http://schemas.openxmlformats.org/officeDocument/2006/relationships/hyperlink" Target="https://en.wiktionary.org/wiki/%E4%B8%AD%E6%9D%91" TargetMode="External"/><Relationship Id="rId2353" Type="http://schemas.openxmlformats.org/officeDocument/2006/relationships/hyperlink" Target="https://en.wiktionary.org/wiki/%E5%8B%9D%E3%81%A1" TargetMode="External"/><Relationship Id="rId3685" Type="http://schemas.openxmlformats.org/officeDocument/2006/relationships/hyperlink" Target="https://en.wiktionary.org/wiki/%E5%8A%A0%E5%B7%A5" TargetMode="External"/><Relationship Id="rId1023" Type="http://schemas.openxmlformats.org/officeDocument/2006/relationships/hyperlink" Target="https://en.wiktionary.org/wiki/%E9%99%B8%E8%BB%8D" TargetMode="External"/><Relationship Id="rId2354" Type="http://schemas.openxmlformats.org/officeDocument/2006/relationships/hyperlink" Target="https://en.wiktionary.org/wiki/%E9%A6%99" TargetMode="External"/><Relationship Id="rId3684" Type="http://schemas.openxmlformats.org/officeDocument/2006/relationships/hyperlink" Target="https://en.wiktionary.org/wiki/%E6%AE%BF" TargetMode="External"/><Relationship Id="rId1024" Type="http://schemas.openxmlformats.org/officeDocument/2006/relationships/hyperlink" Target="https://en.wiktionary.org/wiki/%E3%80%88" TargetMode="External"/><Relationship Id="rId2355" Type="http://schemas.openxmlformats.org/officeDocument/2006/relationships/hyperlink" Target="https://en.wiktionary.org/wiki/%E3%81%A4%E3%82%82%E3%82%8A" TargetMode="External"/><Relationship Id="rId3687" Type="http://schemas.openxmlformats.org/officeDocument/2006/relationships/hyperlink" Target="https://en.wiktionary.org/wiki/%E3%82%A4%E3%83%B3%E3%83%81" TargetMode="External"/><Relationship Id="rId1025" Type="http://schemas.openxmlformats.org/officeDocument/2006/relationships/hyperlink" Target="https://en.wiktionary.org/wiki/%E5%A4%AA" TargetMode="External"/><Relationship Id="rId2356" Type="http://schemas.openxmlformats.org/officeDocument/2006/relationships/hyperlink" Target="https://en.wiktionary.org/wiki/%E7%94%BA%E6%9D%91" TargetMode="External"/><Relationship Id="rId3686" Type="http://schemas.openxmlformats.org/officeDocument/2006/relationships/hyperlink" Target="https://en.wiktionary.org/w/index.php?title=%E5%8F%97%E3%81%91%E5%85%A5%E3%82%8C&amp;action=edit&amp;redlink=1" TargetMode="External"/><Relationship Id="rId8529" Type="http://schemas.openxmlformats.org/officeDocument/2006/relationships/hyperlink" Target="https://en.wiktionary.org/wiki/%E7%94%B0%E4%BB%A3" TargetMode="External"/><Relationship Id="rId8528" Type="http://schemas.openxmlformats.org/officeDocument/2006/relationships/hyperlink" Target="https://en.wiktionary.org/wiki/%E5%8E%9F%E6%96%99" TargetMode="External"/><Relationship Id="rId9859" Type="http://schemas.openxmlformats.org/officeDocument/2006/relationships/hyperlink" Target="https://en.wiktionary.org/wiki/%E5%90%8D%E6%9B%B2" TargetMode="External"/><Relationship Id="rId9850" Type="http://schemas.openxmlformats.org/officeDocument/2006/relationships/hyperlink" Target="https://en.wiktionary.org/wiki/%E4%BF%A1%E5%B7%9E" TargetMode="External"/><Relationship Id="rId8523" Type="http://schemas.openxmlformats.org/officeDocument/2006/relationships/hyperlink" Target="https://en.wiktionary.org/wiki/%E8%A6%AA%E5%96%84" TargetMode="External"/><Relationship Id="rId9855" Type="http://schemas.openxmlformats.org/officeDocument/2006/relationships/hyperlink" Target="https://en.wiktionary.org/wiki/%E8%A3%BD%E8%96%AC" TargetMode="External"/><Relationship Id="rId8522" Type="http://schemas.openxmlformats.org/officeDocument/2006/relationships/hyperlink" Target="https://en.wiktionary.org/wiki/%E3%83%9D%E3%83%AA%E3%82%B9" TargetMode="External"/><Relationship Id="rId9856" Type="http://schemas.openxmlformats.org/officeDocument/2006/relationships/hyperlink" Target="https://en.wiktionary.org/wiki/%E4%B8%8E%E5%85%9A" TargetMode="External"/><Relationship Id="rId8521" Type="http://schemas.openxmlformats.org/officeDocument/2006/relationships/hyperlink" Target="https://en.wiktionary.org/wiki/%E6%B6%88%E3%81%99" TargetMode="External"/><Relationship Id="rId9857" Type="http://schemas.openxmlformats.org/officeDocument/2006/relationships/hyperlink" Target="https://en.wiktionary.org/wiki/%E5%82%99%E3%81%88%E3%82%8B" TargetMode="External"/><Relationship Id="rId8520" Type="http://schemas.openxmlformats.org/officeDocument/2006/relationships/hyperlink" Target="https://en.wiktionary.org/wiki/%E3%83%81%E3%82%A7%E3%83%B3%E3%82%B8" TargetMode="External"/><Relationship Id="rId9858" Type="http://schemas.openxmlformats.org/officeDocument/2006/relationships/hyperlink" Target="https://en.wiktionary.org/wiki/%E5%B7%AB%E5%A5%B3" TargetMode="External"/><Relationship Id="rId8527" Type="http://schemas.openxmlformats.org/officeDocument/2006/relationships/hyperlink" Target="https://en.wiktionary.org/wiki/%E3%81%84%E3%81%9B" TargetMode="External"/><Relationship Id="rId9851" Type="http://schemas.openxmlformats.org/officeDocument/2006/relationships/hyperlink" Target="https://en.wiktionary.org/wiki/%E5%8B%BE%E9%85%8D" TargetMode="External"/><Relationship Id="rId8526" Type="http://schemas.openxmlformats.org/officeDocument/2006/relationships/hyperlink" Target="https://en.wiktionary.org/wiki/%E3%82%BB%E3%83%AA%E3%83%95" TargetMode="External"/><Relationship Id="rId9852" Type="http://schemas.openxmlformats.org/officeDocument/2006/relationships/hyperlink" Target="https://en.wiktionary.org/wiki/%E6%80%A5%E9%81%BD" TargetMode="External"/><Relationship Id="rId8525" Type="http://schemas.openxmlformats.org/officeDocument/2006/relationships/hyperlink" Target="https://en.wiktionary.org/w/index.php?title=%E3%81%A4%E3%81%AA%E3%81%8C%E3%81%A3&amp;action=edit&amp;redlink=1" TargetMode="External"/><Relationship Id="rId9853" Type="http://schemas.openxmlformats.org/officeDocument/2006/relationships/hyperlink" Target="https://en.wiktionary.org/wiki/%E7%AC%9B" TargetMode="External"/><Relationship Id="rId8524" Type="http://schemas.openxmlformats.org/officeDocument/2006/relationships/hyperlink" Target="https://en.wiktionary.org/wiki/%E5%B0%82%E5%8B%99" TargetMode="External"/><Relationship Id="rId9854" Type="http://schemas.openxmlformats.org/officeDocument/2006/relationships/hyperlink" Target="https://en.wiktionary.org/wiki/%E9%87%8D%E3%81%84" TargetMode="External"/><Relationship Id="rId8519" Type="http://schemas.openxmlformats.org/officeDocument/2006/relationships/hyperlink" Target="https://en.wiktionary.org/wiki/%EF%BD%80" TargetMode="External"/><Relationship Id="rId8518" Type="http://schemas.openxmlformats.org/officeDocument/2006/relationships/hyperlink" Target="https://en.wiktionary.org/wiki/%E7%85%99" TargetMode="External"/><Relationship Id="rId8517" Type="http://schemas.openxmlformats.org/officeDocument/2006/relationships/hyperlink" Target="https://en.wiktionary.org/wiki/%E6%99%AE" TargetMode="External"/><Relationship Id="rId9848" Type="http://schemas.openxmlformats.org/officeDocument/2006/relationships/hyperlink" Target="https://en.wiktionary.org/wiki/%E7%94%B0%E8%88%8E" TargetMode="External"/><Relationship Id="rId9849" Type="http://schemas.openxmlformats.org/officeDocument/2006/relationships/hyperlink" Target="https://en.wiktionary.org/wiki/%E6%BC%8F%E3%82%8C" TargetMode="External"/><Relationship Id="rId8512" Type="http://schemas.openxmlformats.org/officeDocument/2006/relationships/hyperlink" Target="https://en.wiktionary.org/wiki/%E4%BB%96%E7%A4%BE" TargetMode="External"/><Relationship Id="rId9844" Type="http://schemas.openxmlformats.org/officeDocument/2006/relationships/hyperlink" Target="https://en.wiktionary.org/wiki/%E3%83%95%E3%83%A9%E3%83%AF%E3%83%BC" TargetMode="External"/><Relationship Id="rId8511" Type="http://schemas.openxmlformats.org/officeDocument/2006/relationships/hyperlink" Target="https://en.wiktionary.org/wiki/%E8%A8%88%E6%B8%AC" TargetMode="External"/><Relationship Id="rId9845" Type="http://schemas.openxmlformats.org/officeDocument/2006/relationships/hyperlink" Target="https://en.wiktionary.org/wiki/%E9%AF%A8" TargetMode="External"/><Relationship Id="rId8510" Type="http://schemas.openxmlformats.org/officeDocument/2006/relationships/hyperlink" Target="https://en.wiktionary.org/wiki/%E3%82%B5%E3%83%AB" TargetMode="External"/><Relationship Id="rId9846" Type="http://schemas.openxmlformats.org/officeDocument/2006/relationships/hyperlink" Target="https://en.wiktionary.org/wiki/%E3%81%9F%E3%81%A3%E3%81%9F" TargetMode="External"/><Relationship Id="rId9847" Type="http://schemas.openxmlformats.org/officeDocument/2006/relationships/hyperlink" Target="https://en.wiktionary.org/wiki/%E3%82%B8%E3%83%A7%E3%82%BB%E3%83%95" TargetMode="External"/><Relationship Id="rId8516" Type="http://schemas.openxmlformats.org/officeDocument/2006/relationships/hyperlink" Target="https://en.wiktionary.org/wiki/%E9%87%91%E8%89%B2" TargetMode="External"/><Relationship Id="rId9840" Type="http://schemas.openxmlformats.org/officeDocument/2006/relationships/hyperlink" Target="https://en.wiktionary.org/wiki/%E7%B5%84%E6%9B%B2" TargetMode="External"/><Relationship Id="rId8515" Type="http://schemas.openxmlformats.org/officeDocument/2006/relationships/hyperlink" Target="https://en.wiktionary.org/wiki/%E6%89%80%E7%AE%A1" TargetMode="External"/><Relationship Id="rId9841" Type="http://schemas.openxmlformats.org/officeDocument/2006/relationships/hyperlink" Target="https://en.wiktionary.org/wiki/%E9%98%BF%E5%8D%97" TargetMode="External"/><Relationship Id="rId8514" Type="http://schemas.openxmlformats.org/officeDocument/2006/relationships/hyperlink" Target="https://en.wiktionary.org/w/index.php?title=%E3%82%A2%E3%83%B3%E3%83%91%E3%83%B3&amp;action=edit&amp;redlink=1" TargetMode="External"/><Relationship Id="rId9842" Type="http://schemas.openxmlformats.org/officeDocument/2006/relationships/hyperlink" Target="https://en.wiktionary.org/wiki/%E6%95%A6%E5%AD%90" TargetMode="External"/><Relationship Id="rId8513" Type="http://schemas.openxmlformats.org/officeDocument/2006/relationships/hyperlink" Target="https://en.wiktionary.org/w/index.php?title=%E5%90%88%E3%81%A3&amp;action=edit&amp;redlink=1" TargetMode="External"/><Relationship Id="rId9843" Type="http://schemas.openxmlformats.org/officeDocument/2006/relationships/hyperlink" Target="https://en.wiktionary.org/w/index.php?title=%E8%8B%A5%E3%81%8D&amp;action=edit&amp;redlink=1" TargetMode="External"/><Relationship Id="rId7219" Type="http://schemas.openxmlformats.org/officeDocument/2006/relationships/hyperlink" Target="https://en.wiktionary.org/wiki/%E5%A4%A9%E6%B4%A5" TargetMode="External"/><Relationship Id="rId9870" Type="http://schemas.openxmlformats.org/officeDocument/2006/relationships/hyperlink" Target="https://en.wiktionary.org/wiki/%E3%82%AA%E3%83%96%E3%82%B8%E3%82%A7%E3%82%AF%E3%83%88" TargetMode="External"/><Relationship Id="rId9871" Type="http://schemas.openxmlformats.org/officeDocument/2006/relationships/hyperlink" Target="https://en.wiktionary.org/wiki/%E5%9C%98" TargetMode="External"/><Relationship Id="rId9872" Type="http://schemas.openxmlformats.org/officeDocument/2006/relationships/hyperlink" Target="https://en.wiktionary.org/wiki/%E5%85%A5%E6%A4%8D" TargetMode="External"/><Relationship Id="rId7210" Type="http://schemas.openxmlformats.org/officeDocument/2006/relationships/hyperlink" Target="https://en.wiktionary.org/wiki/%E3%82%B8%E3%83%B3" TargetMode="External"/><Relationship Id="rId8541" Type="http://schemas.openxmlformats.org/officeDocument/2006/relationships/hyperlink" Target="https://en.wiktionary.org/wiki/%E7%B4%94%E4%B8%80" TargetMode="External"/><Relationship Id="rId8540" Type="http://schemas.openxmlformats.org/officeDocument/2006/relationships/hyperlink" Target="https://en.wiktionary.org/w/index.php?title=%E3%81%A0%E3%82%8A&amp;action=edit&amp;redlink=1" TargetMode="External"/><Relationship Id="rId7214" Type="http://schemas.openxmlformats.org/officeDocument/2006/relationships/hyperlink" Target="https://en.wiktionary.org/wiki/%E6%8E%A2%E3%81%99" TargetMode="External"/><Relationship Id="rId8545" Type="http://schemas.openxmlformats.org/officeDocument/2006/relationships/hyperlink" Target="https://en.wiktionary.org/w/index.php?title=%E8%BB%8C%E9%96%93&amp;action=edit&amp;redlink=1" TargetMode="External"/><Relationship Id="rId9877" Type="http://schemas.openxmlformats.org/officeDocument/2006/relationships/hyperlink" Target="https://en.wiktionary.org/wiki/%E5%AE%AE%E5%8F%A4" TargetMode="External"/><Relationship Id="rId7213" Type="http://schemas.openxmlformats.org/officeDocument/2006/relationships/hyperlink" Target="https://en.wiktionary.org/wiki/%E3%82%B0%E3%83%A9%E3%83%95%E3%82%A3%E3%83%83%E3%82%AF" TargetMode="External"/><Relationship Id="rId8544" Type="http://schemas.openxmlformats.org/officeDocument/2006/relationships/hyperlink" Target="https://en.wiktionary.org/wiki/%E3%83%86%E3%82%A3%E3%83%BC" TargetMode="External"/><Relationship Id="rId9878" Type="http://schemas.openxmlformats.org/officeDocument/2006/relationships/hyperlink" Target="https://en.wiktionary.org/wiki/%E6%B0%B4%E6%97%8F%E9%A4%A8" TargetMode="External"/><Relationship Id="rId7212" Type="http://schemas.openxmlformats.org/officeDocument/2006/relationships/hyperlink" Target="https://en.wiktionary.org/w/index.php?title=%E9%A0%82%E3%81%91&amp;action=edit&amp;redlink=1" TargetMode="External"/><Relationship Id="rId8543" Type="http://schemas.openxmlformats.org/officeDocument/2006/relationships/hyperlink" Target="https://en.wiktionary.org/wiki/%E7%BD%AE%E6%8F%9B" TargetMode="External"/><Relationship Id="rId9879" Type="http://schemas.openxmlformats.org/officeDocument/2006/relationships/hyperlink" Target="https://en.wiktionary.org/w/index.php?title=%E6%9B%B8%E3%81%8D%E8%BE%BC%E3%82%93&amp;action=edit&amp;redlink=1" TargetMode="External"/><Relationship Id="rId7211" Type="http://schemas.openxmlformats.org/officeDocument/2006/relationships/hyperlink" Target="https://en.wiktionary.org/w/index.php?title=%E4%B8%8B%E3%81%97&amp;action=edit&amp;redlink=1" TargetMode="External"/><Relationship Id="rId8542" Type="http://schemas.openxmlformats.org/officeDocument/2006/relationships/hyperlink" Target="https://en.wiktionary.org/wiki/%E5%8E%9F%E7%88%86" TargetMode="External"/><Relationship Id="rId7218" Type="http://schemas.openxmlformats.org/officeDocument/2006/relationships/hyperlink" Target="https://en.wiktionary.org/wiki/%E5%85%83%E7%B4%A0" TargetMode="External"/><Relationship Id="rId8549" Type="http://schemas.openxmlformats.org/officeDocument/2006/relationships/hyperlink" Target="https://en.wiktionary.org/wiki/%E6%8B%A1%E6%95%A3" TargetMode="External"/><Relationship Id="rId9873" Type="http://schemas.openxmlformats.org/officeDocument/2006/relationships/hyperlink" Target="https://en.wiktionary.org/wiki/%E3%83%95%E3%83%A9%E3%83%B3%E3%82%AF%E3%83%95%E3%83%AB%E3%83%88" TargetMode="External"/><Relationship Id="rId7217" Type="http://schemas.openxmlformats.org/officeDocument/2006/relationships/hyperlink" Target="https://en.wiktionary.org/w/index.php?title=%E3%82%B5%E3%83%BC%E3%83%90&amp;action=edit&amp;redlink=1" TargetMode="External"/><Relationship Id="rId8548" Type="http://schemas.openxmlformats.org/officeDocument/2006/relationships/hyperlink" Target="https://en.wiktionary.org/wiki/%E3%82%AB%E3%83%B3%E3%83%9C%E3%82%B8%E3%82%A2" TargetMode="External"/><Relationship Id="rId9874" Type="http://schemas.openxmlformats.org/officeDocument/2006/relationships/hyperlink" Target="https://en.wiktionary.org/wiki/%E9%81%82%E3%81%92" TargetMode="External"/><Relationship Id="rId7216" Type="http://schemas.openxmlformats.org/officeDocument/2006/relationships/hyperlink" Target="https://en.wiktionary.org/wiki/%E8%AD%B0" TargetMode="External"/><Relationship Id="rId8547" Type="http://schemas.openxmlformats.org/officeDocument/2006/relationships/hyperlink" Target="https://en.wiktionary.org/w/index.php?title=%E7%9B%B8%E6%AC%A1%E3%81%84&amp;action=edit&amp;redlink=1" TargetMode="External"/><Relationship Id="rId9875" Type="http://schemas.openxmlformats.org/officeDocument/2006/relationships/hyperlink" Target="https://en.wiktionary.org/wiki/%E6%B5%B7%E4%BA%BA" TargetMode="External"/><Relationship Id="rId7215" Type="http://schemas.openxmlformats.org/officeDocument/2006/relationships/hyperlink" Target="https://en.wiktionary.org/wiki/%E3%82%8F%E3%81%8B" TargetMode="External"/><Relationship Id="rId8546" Type="http://schemas.openxmlformats.org/officeDocument/2006/relationships/hyperlink" Target="https://en.wiktionary.org/wiki/%E6%9C%9D%E9%AE%AE%E5%8D%8A%E5%B3%B6" TargetMode="External"/><Relationship Id="rId9876" Type="http://schemas.openxmlformats.org/officeDocument/2006/relationships/hyperlink" Target="https://en.wiktionary.org/wiki/%E5%94%90%E6%B4%A5" TargetMode="External"/><Relationship Id="rId7209" Type="http://schemas.openxmlformats.org/officeDocument/2006/relationships/hyperlink" Target="https://en.wiktionary.org/wiki/%E9%BA%BA" TargetMode="External"/><Relationship Id="rId7208" Type="http://schemas.openxmlformats.org/officeDocument/2006/relationships/hyperlink" Target="https://en.wiktionary.org/wiki/%E5%84%80%E5%BC%8F" TargetMode="External"/><Relationship Id="rId8539" Type="http://schemas.openxmlformats.org/officeDocument/2006/relationships/hyperlink" Target="https://en.wiktionary.org/wiki/%E3%81%BE%E3%82%8C" TargetMode="External"/><Relationship Id="rId9860" Type="http://schemas.openxmlformats.org/officeDocument/2006/relationships/hyperlink" Target="https://en.wiktionary.org/wiki/%E3%81%91%E3%82%8C%E3%81%A9" TargetMode="External"/><Relationship Id="rId9861" Type="http://schemas.openxmlformats.org/officeDocument/2006/relationships/hyperlink" Target="https://en.wiktionary.org/wiki/%E3%82%A2%E3%83%B3%E3%82%BD%E3%83%AD%E3%82%B8%E3%83%BC" TargetMode="External"/><Relationship Id="rId8530" Type="http://schemas.openxmlformats.org/officeDocument/2006/relationships/hyperlink" Target="https://en.wiktionary.org/wiki/%E7%A2%A7" TargetMode="External"/><Relationship Id="rId7203" Type="http://schemas.openxmlformats.org/officeDocument/2006/relationships/hyperlink" Target="https://en.wiktionary.org/wiki/%E9%98%B2" TargetMode="External"/><Relationship Id="rId8534" Type="http://schemas.openxmlformats.org/officeDocument/2006/relationships/hyperlink" Target="https://en.wiktionary.org/wiki/%E5%BE%8C%E6%8F%B4" TargetMode="External"/><Relationship Id="rId9866" Type="http://schemas.openxmlformats.org/officeDocument/2006/relationships/hyperlink" Target="https://en.wiktionary.org/wiki/%E3%83%95%E3%82%A7" TargetMode="External"/><Relationship Id="rId7202" Type="http://schemas.openxmlformats.org/officeDocument/2006/relationships/hyperlink" Target="https://en.wiktionary.org/w/index.php?title=%E3%81%B5%E3%82%8C&amp;action=edit&amp;redlink=1" TargetMode="External"/><Relationship Id="rId8533" Type="http://schemas.openxmlformats.org/officeDocument/2006/relationships/hyperlink" Target="https://en.wiktionary.org/wiki/%E3%83%91%E3%82%A4%E3%83%97" TargetMode="External"/><Relationship Id="rId9867" Type="http://schemas.openxmlformats.org/officeDocument/2006/relationships/hyperlink" Target="https://en.wiktionary.org/wiki/%E9%A6%99%E7%B9%94" TargetMode="External"/><Relationship Id="rId7201" Type="http://schemas.openxmlformats.org/officeDocument/2006/relationships/hyperlink" Target="https://en.wiktionary.org/wiki/%E9%9B%A3%E6%B3%A2" TargetMode="External"/><Relationship Id="rId8532" Type="http://schemas.openxmlformats.org/officeDocument/2006/relationships/hyperlink" Target="https://en.wiktionary.org/wiki/%E8%8D%89%E6%A1%88" TargetMode="External"/><Relationship Id="rId9868" Type="http://schemas.openxmlformats.org/officeDocument/2006/relationships/hyperlink" Target="https://en.wiktionary.org/w/index.php?title=%E8%BE%9E%E3%82%81&amp;action=edit&amp;redlink=1" TargetMode="External"/><Relationship Id="rId7200" Type="http://schemas.openxmlformats.org/officeDocument/2006/relationships/hyperlink" Target="https://en.wiktionary.org/wiki/%E6%92%AD%E7%A3%A8" TargetMode="External"/><Relationship Id="rId8531" Type="http://schemas.openxmlformats.org/officeDocument/2006/relationships/hyperlink" Target="https://en.wiktionary.org/wiki/%E5%BA%8F%E7%9B%A4" TargetMode="External"/><Relationship Id="rId9869" Type="http://schemas.openxmlformats.org/officeDocument/2006/relationships/hyperlink" Target="https://en.wiktionary.org/wiki/%E5%B0%89" TargetMode="External"/><Relationship Id="rId7207" Type="http://schemas.openxmlformats.org/officeDocument/2006/relationships/hyperlink" Target="https://en.wiktionary.org/wiki/%E5%AE%AE%E7%94%B0" TargetMode="External"/><Relationship Id="rId8538" Type="http://schemas.openxmlformats.org/officeDocument/2006/relationships/hyperlink" Target="https://en.wiktionary.org/wiki/%E7%8B%AD%E3%81%84" TargetMode="External"/><Relationship Id="rId9862" Type="http://schemas.openxmlformats.org/officeDocument/2006/relationships/hyperlink" Target="https://en.wiktionary.org/w/index.php?title=%E7%AB%8B%E5%91%BD%E9%A4%A8%E5%A4%A7%E5%AD%A6&amp;action=edit&amp;redlink=1" TargetMode="External"/><Relationship Id="rId7206" Type="http://schemas.openxmlformats.org/officeDocument/2006/relationships/hyperlink" Target="https://en.wiktionary.org/wiki/%E3%82%B5%E3%82%AF%E3%83%A9" TargetMode="External"/><Relationship Id="rId8537" Type="http://schemas.openxmlformats.org/officeDocument/2006/relationships/hyperlink" Target="https://en.wiktionary.org/w/index.php?title=%E5%A4%A9%E7%84%B6%E8%A8%98%E5%BF%B5%E7%89%A9&amp;action=edit&amp;redlink=1" TargetMode="External"/><Relationship Id="rId9863" Type="http://schemas.openxmlformats.org/officeDocument/2006/relationships/hyperlink" Target="https://en.wiktionary.org/wiki/%E3%82%B9%E3%83%BC%E3%83%80%E3%83%B3" TargetMode="External"/><Relationship Id="rId7205" Type="http://schemas.openxmlformats.org/officeDocument/2006/relationships/hyperlink" Target="https://en.wiktionary.org/w/index.php?title=%E5%80%92%E3%82%8C&amp;action=edit&amp;redlink=1" TargetMode="External"/><Relationship Id="rId8536" Type="http://schemas.openxmlformats.org/officeDocument/2006/relationships/hyperlink" Target="https://en.wiktionary.org/wiki/%E3%83%90%E3%83%89%E3%83%9F%E3%83%B3%E3%83%88%E3%83%B3" TargetMode="External"/><Relationship Id="rId9864" Type="http://schemas.openxmlformats.org/officeDocument/2006/relationships/hyperlink" Target="https://en.wiktionary.org/wiki/%E3%82%AA%E3%82%A4%E3%83%AB" TargetMode="External"/><Relationship Id="rId7204" Type="http://schemas.openxmlformats.org/officeDocument/2006/relationships/hyperlink" Target="https://en.wiktionary.org/wiki/%E7%A7%91%E7%9B%AE" TargetMode="External"/><Relationship Id="rId8535" Type="http://schemas.openxmlformats.org/officeDocument/2006/relationships/hyperlink" Target="https://en.wiktionary.org/wiki/%E9%96%8B%E3%81%91" TargetMode="External"/><Relationship Id="rId9865" Type="http://schemas.openxmlformats.org/officeDocument/2006/relationships/hyperlink" Target="https://en.wiktionary.org/wiki/%E9%99%B0%E9%99%BD" TargetMode="External"/><Relationship Id="rId9819" Type="http://schemas.openxmlformats.org/officeDocument/2006/relationships/hyperlink" Target="https://en.wiktionary.org/w/index.php?title=%E3%82%AD%E3%83%83%E3%83%89&amp;action=edit&amp;redlink=1" TargetMode="External"/><Relationship Id="rId9815" Type="http://schemas.openxmlformats.org/officeDocument/2006/relationships/hyperlink" Target="https://en.wiktionary.org/wiki/%E5%87%BA%E9%A1%8C" TargetMode="External"/><Relationship Id="rId9816" Type="http://schemas.openxmlformats.org/officeDocument/2006/relationships/hyperlink" Target="https://en.wiktionary.org/wiki/%E9%95%B7%E6%9C%9F%E9%96%93" TargetMode="External"/><Relationship Id="rId9817" Type="http://schemas.openxmlformats.org/officeDocument/2006/relationships/hyperlink" Target="https://en.wiktionary.org/wiki/%E3%82%AB%E3%82%B6%E3%83%95%E3%82%B9%E3%82%BF%E3%83%B3" TargetMode="External"/><Relationship Id="rId9818" Type="http://schemas.openxmlformats.org/officeDocument/2006/relationships/hyperlink" Target="https://en.wiktionary.org/wiki/%E6%9C%AC%E5%AE%B6" TargetMode="External"/><Relationship Id="rId1090" Type="http://schemas.openxmlformats.org/officeDocument/2006/relationships/hyperlink" Target="https://en.wiktionary.org/w/index.php?title=%E3%81%97%E3%82%8C&amp;action=edit&amp;redlink=1" TargetMode="External"/><Relationship Id="rId1091" Type="http://schemas.openxmlformats.org/officeDocument/2006/relationships/hyperlink" Target="https://en.wiktionary.org/wiki/%E7%89%B9%E5%BE%B4" TargetMode="External"/><Relationship Id="rId1092" Type="http://schemas.openxmlformats.org/officeDocument/2006/relationships/hyperlink" Target="https://en.wiktionary.org/wiki/%E5%B0%91%E5%A5%B3" TargetMode="External"/><Relationship Id="rId1093" Type="http://schemas.openxmlformats.org/officeDocument/2006/relationships/hyperlink" Target="https://en.wiktionary.org/wiki/%E4%BB%98%E3%81%91" TargetMode="External"/><Relationship Id="rId1094" Type="http://schemas.openxmlformats.org/officeDocument/2006/relationships/hyperlink" Target="https://en.wiktionary.org/wiki/%E7%94%A3%E6%A5%AD" TargetMode="External"/><Relationship Id="rId1095" Type="http://schemas.openxmlformats.org/officeDocument/2006/relationships/hyperlink" Target="https://en.wiktionary.org/wiki/%E6%96%B9%E9%9D%A2" TargetMode="External"/><Relationship Id="rId9811" Type="http://schemas.openxmlformats.org/officeDocument/2006/relationships/hyperlink" Target="https://en.wiktionary.org/wiki/%E4%BD%9C%E9%A2%A8" TargetMode="External"/><Relationship Id="rId1096" Type="http://schemas.openxmlformats.org/officeDocument/2006/relationships/hyperlink" Target="https://en.wiktionary.org/wiki/%E4%BF%A1%E9%A0%BC" TargetMode="External"/><Relationship Id="rId9812" Type="http://schemas.openxmlformats.org/officeDocument/2006/relationships/hyperlink" Target="https://en.wiktionary.org/wiki/%E5%AE%9F%E4%BD%93" TargetMode="External"/><Relationship Id="rId1097" Type="http://schemas.openxmlformats.org/officeDocument/2006/relationships/hyperlink" Target="https://en.wiktionary.org/wiki/%E9%9A%8E" TargetMode="External"/><Relationship Id="rId9813" Type="http://schemas.openxmlformats.org/officeDocument/2006/relationships/hyperlink" Target="https://en.wiktionary.org/wiki/%E6%A5%95%E5%86%86" TargetMode="External"/><Relationship Id="rId1098" Type="http://schemas.openxmlformats.org/officeDocument/2006/relationships/hyperlink" Target="https://en.wiktionary.org/wiki/%E5%9B%B3%E6%9B%B8%E9%A4%A8" TargetMode="External"/><Relationship Id="rId9814" Type="http://schemas.openxmlformats.org/officeDocument/2006/relationships/hyperlink" Target="https://en.wiktionary.org/wiki/%E5%B9%B8%E9%9B%84" TargetMode="External"/><Relationship Id="rId1099" Type="http://schemas.openxmlformats.org/officeDocument/2006/relationships/hyperlink" Target="https://en.wiktionary.org/wiki/%E8%A6%B3%E7%82%B9" TargetMode="External"/><Relationship Id="rId9810" Type="http://schemas.openxmlformats.org/officeDocument/2006/relationships/hyperlink" Target="https://en.wiktionary.org/wiki/%E9%81%BA%E6%97%8F" TargetMode="External"/><Relationship Id="rId9808" Type="http://schemas.openxmlformats.org/officeDocument/2006/relationships/hyperlink" Target="https://en.wiktionary.org/w/index.php?title=%E8%91%89%E5%B1%B1&amp;action=edit&amp;redlink=1" TargetMode="External"/><Relationship Id="rId9809" Type="http://schemas.openxmlformats.org/officeDocument/2006/relationships/hyperlink" Target="https://en.wiktionary.org/w/index.php?title=%E3%82%AD%E3%83%B3%E8%82%89%E3%83%9E%E3%83%B3&amp;action=edit&amp;redlink=1" TargetMode="External"/><Relationship Id="rId9804" Type="http://schemas.openxmlformats.org/officeDocument/2006/relationships/hyperlink" Target="https://en.wiktionary.org/wiki/%E3%83%88%E3%83%A9%E3%82%A4%E3%82%A2%E3%83%AB" TargetMode="External"/><Relationship Id="rId9805" Type="http://schemas.openxmlformats.org/officeDocument/2006/relationships/hyperlink" Target="https://en.wiktionary.org/wiki/%E4%B8%8A%E9%99%90" TargetMode="External"/><Relationship Id="rId9806" Type="http://schemas.openxmlformats.org/officeDocument/2006/relationships/hyperlink" Target="https://en.wiktionary.org/wiki/%E6%9F%B3%E7%94%B0" TargetMode="External"/><Relationship Id="rId9807" Type="http://schemas.openxmlformats.org/officeDocument/2006/relationships/hyperlink" Target="https://en.wiktionary.org/wiki/%E4%B9%85%E7%B1%B3" TargetMode="External"/><Relationship Id="rId1080" Type="http://schemas.openxmlformats.org/officeDocument/2006/relationships/hyperlink" Target="https://en.wiktionary.org/wiki/%E9%9D%9E%E5%B8%B8" TargetMode="External"/><Relationship Id="rId1081" Type="http://schemas.openxmlformats.org/officeDocument/2006/relationships/hyperlink" Target="https://en.wiktionary.org/wiki/%E8%AA%95%E7%94%9F" TargetMode="External"/><Relationship Id="rId1082" Type="http://schemas.openxmlformats.org/officeDocument/2006/relationships/hyperlink" Target="https://en.wiktionary.org/wiki/%E6%9C%AC%E4%BA%BA" TargetMode="External"/><Relationship Id="rId1083" Type="http://schemas.openxmlformats.org/officeDocument/2006/relationships/hyperlink" Target="https://en.wiktionary.org/wiki/%E5%B2%90%E9%98%9C" TargetMode="External"/><Relationship Id="rId1084" Type="http://schemas.openxmlformats.org/officeDocument/2006/relationships/hyperlink" Target="https://en.wiktionary.org/wiki/%E5%A3%B0%E5%84%AA" TargetMode="External"/><Relationship Id="rId9800" Type="http://schemas.openxmlformats.org/officeDocument/2006/relationships/hyperlink" Target="https://en.wiktionary.org/wiki/%E2%96%A0" TargetMode="External"/><Relationship Id="rId1085" Type="http://schemas.openxmlformats.org/officeDocument/2006/relationships/hyperlink" Target="https://en.wiktionary.org/wiki/%E3%81%82%E3%82%8B%E3%81%84%E3%81%AF" TargetMode="External"/><Relationship Id="rId9801" Type="http://schemas.openxmlformats.org/officeDocument/2006/relationships/hyperlink" Target="https://en.wiktionary.org/wiki/%E3%82%AB%E3%83%AB%E3%83%AD%E3%82%B9" TargetMode="External"/><Relationship Id="rId1086" Type="http://schemas.openxmlformats.org/officeDocument/2006/relationships/hyperlink" Target="https://en.wiktionary.org/wiki/%E9%80%B1%E9%96%93" TargetMode="External"/><Relationship Id="rId9802" Type="http://schemas.openxmlformats.org/officeDocument/2006/relationships/hyperlink" Target="https://en.wiktionary.org/wiki/%E3%83%9E%E3%83%AB%E3%82%BF" TargetMode="External"/><Relationship Id="rId1087" Type="http://schemas.openxmlformats.org/officeDocument/2006/relationships/hyperlink" Target="https://en.wiktionary.org/wiki/%E3%83%97%E3%83%AD%E3%83%87%E3%83%A5%E3%83%BC%E3%82%B5%E3%83%BC" TargetMode="External"/><Relationship Id="rId9803" Type="http://schemas.openxmlformats.org/officeDocument/2006/relationships/hyperlink" Target="https://en.wiktionary.org/wiki/%E8%A5%BF%E6%9D%A1" TargetMode="External"/><Relationship Id="rId1088" Type="http://schemas.openxmlformats.org/officeDocument/2006/relationships/hyperlink" Target="https://en.wiktionary.org/wiki/%E4%B9%9D" TargetMode="External"/><Relationship Id="rId1089" Type="http://schemas.openxmlformats.org/officeDocument/2006/relationships/hyperlink" Target="https://en.wiktionary.org/wiki/%E8%91%89" TargetMode="External"/><Relationship Id="rId8509" Type="http://schemas.openxmlformats.org/officeDocument/2006/relationships/hyperlink" Target="https://en.wiktionary.org/wiki/%E3%81%B8%E3%82%8B" TargetMode="External"/><Relationship Id="rId8508" Type="http://schemas.openxmlformats.org/officeDocument/2006/relationships/hyperlink" Target="https://en.wiktionary.org/wiki/%E6%B2%BC%E7%94%B0" TargetMode="External"/><Relationship Id="rId8507" Type="http://schemas.openxmlformats.org/officeDocument/2006/relationships/hyperlink" Target="https://en.wiktionary.org/wiki/%E5%9D%82%E7%94%B0" TargetMode="External"/><Relationship Id="rId8506" Type="http://schemas.openxmlformats.org/officeDocument/2006/relationships/hyperlink" Target="https://en.wiktionary.org/wiki/%E6%B9%BE%E5%B2%B8" TargetMode="External"/><Relationship Id="rId9837" Type="http://schemas.openxmlformats.org/officeDocument/2006/relationships/hyperlink" Target="https://en.wiktionary.org/wiki/%E5%BE%8C%E3%81%AB" TargetMode="External"/><Relationship Id="rId9838" Type="http://schemas.openxmlformats.org/officeDocument/2006/relationships/hyperlink" Target="https://en.wiktionary.org/wiki/%E8%A1%A8%E6%83%85" TargetMode="External"/><Relationship Id="rId9839" Type="http://schemas.openxmlformats.org/officeDocument/2006/relationships/hyperlink" Target="https://en.wiktionary.org/wiki/%E7%A2%BA%E4%BF%A1" TargetMode="External"/><Relationship Id="rId8501" Type="http://schemas.openxmlformats.org/officeDocument/2006/relationships/hyperlink" Target="https://en.wiktionary.org/wiki/%E4%B8%AD%E7%9B%A4" TargetMode="External"/><Relationship Id="rId9833" Type="http://schemas.openxmlformats.org/officeDocument/2006/relationships/hyperlink" Target="https://en.wiktionary.org/wiki/%E6%B1%9F%E5%8D%97" TargetMode="External"/><Relationship Id="rId8500" Type="http://schemas.openxmlformats.org/officeDocument/2006/relationships/hyperlink" Target="https://en.wiktionary.org/wiki/%E3%81%82%E3%81%A1%E3%81%93%E3%81%A1" TargetMode="External"/><Relationship Id="rId9834" Type="http://schemas.openxmlformats.org/officeDocument/2006/relationships/hyperlink" Target="https://en.wiktionary.org/wiki/%E5%B0%8F%E6%9D%89" TargetMode="External"/><Relationship Id="rId9835" Type="http://schemas.openxmlformats.org/officeDocument/2006/relationships/hyperlink" Target="https://en.wiktionary.org/wiki/%E3%81%B6%E3%81%A4" TargetMode="External"/><Relationship Id="rId9836" Type="http://schemas.openxmlformats.org/officeDocument/2006/relationships/hyperlink" Target="https://en.wiktionary.org/wiki/%E4%BD%8E%E8%BF%B7" TargetMode="External"/><Relationship Id="rId8505" Type="http://schemas.openxmlformats.org/officeDocument/2006/relationships/hyperlink" Target="https://en.wiktionary.org/w/index.php?title=%E3%82%86%E3%82%93&amp;action=edit&amp;redlink=1" TargetMode="External"/><Relationship Id="rId8504" Type="http://schemas.openxmlformats.org/officeDocument/2006/relationships/hyperlink" Target="https://en.wiktionary.org/wiki/%E5%87%9B" TargetMode="External"/><Relationship Id="rId9830" Type="http://schemas.openxmlformats.org/officeDocument/2006/relationships/hyperlink" Target="https://en.wiktionary.org/wiki/%E3%83%91%E3%83%88%E3%83%AA%E3%83%83%E3%82%AF" TargetMode="External"/><Relationship Id="rId8503" Type="http://schemas.openxmlformats.org/officeDocument/2006/relationships/hyperlink" Target="https://en.wiktionary.org/wiki/%E6%96%B0%E8%88%88" TargetMode="External"/><Relationship Id="rId9831" Type="http://schemas.openxmlformats.org/officeDocument/2006/relationships/hyperlink" Target="https://en.wiktionary.org/wiki/%E3%82%B9%E3%83%9E%E3%82%A4%E3%83%AB" TargetMode="External"/><Relationship Id="rId8502" Type="http://schemas.openxmlformats.org/officeDocument/2006/relationships/hyperlink" Target="https://en.wiktionary.org/wiki/%E3%82%A6%E3%82%A3%E3%83%AB%E3%82%BD%E3%83%B3" TargetMode="External"/><Relationship Id="rId9832" Type="http://schemas.openxmlformats.org/officeDocument/2006/relationships/hyperlink" Target="https://en.wiktionary.org/wiki/%E4%B8%8D%E8%87%AA%E7%84%B6" TargetMode="External"/><Relationship Id="rId9826" Type="http://schemas.openxmlformats.org/officeDocument/2006/relationships/hyperlink" Target="https://en.wiktionary.org/wiki/%E8%8F%AF%E6%97%8F" TargetMode="External"/><Relationship Id="rId9827" Type="http://schemas.openxmlformats.org/officeDocument/2006/relationships/hyperlink" Target="https://en.wiktionary.org/wiki/%E3%83%9E%E3%82%A4%E3%82%AF%E3%83%AD%E3%82%BD%E3%83%95%E3%83%88" TargetMode="External"/><Relationship Id="rId9828" Type="http://schemas.openxmlformats.org/officeDocument/2006/relationships/hyperlink" Target="https://en.wiktionary.org/wiki/%E5%82%B3" TargetMode="External"/><Relationship Id="rId9829" Type="http://schemas.openxmlformats.org/officeDocument/2006/relationships/hyperlink" Target="https://en.wiktionary.org/wiki/%E5%8F%8E%E8%94%B5" TargetMode="External"/><Relationship Id="rId9822" Type="http://schemas.openxmlformats.org/officeDocument/2006/relationships/hyperlink" Target="https://en.wiktionary.org/w/index.php?title=%E6%9F%8F%E5%B0%BE&amp;action=edit&amp;redlink=1" TargetMode="External"/><Relationship Id="rId9823" Type="http://schemas.openxmlformats.org/officeDocument/2006/relationships/hyperlink" Target="https://en.wiktionary.org/wiki/%E6%98%BC%E9%96%93" TargetMode="External"/><Relationship Id="rId9824" Type="http://schemas.openxmlformats.org/officeDocument/2006/relationships/hyperlink" Target="https://en.wiktionary.org/wiki/%E8%A9%B1%E8%80%85" TargetMode="External"/><Relationship Id="rId9825" Type="http://schemas.openxmlformats.org/officeDocument/2006/relationships/hyperlink" Target="https://en.wiktionary.org/wiki/%E3%81%95%E3%82%89%E3%81%B0" TargetMode="External"/><Relationship Id="rId9820" Type="http://schemas.openxmlformats.org/officeDocument/2006/relationships/hyperlink" Target="https://en.wiktionary.org/w/index.php?title=%E5%8F%96%E3%82%8A%E6%88%BB%E3%81%97&amp;action=edit&amp;redlink=1" TargetMode="External"/><Relationship Id="rId9821" Type="http://schemas.openxmlformats.org/officeDocument/2006/relationships/hyperlink" Target="https://en.wiktionary.org/wiki/%E5%AF%BF%E5%91%BD" TargetMode="External"/><Relationship Id="rId7272" Type="http://schemas.openxmlformats.org/officeDocument/2006/relationships/hyperlink" Target="https://en.wiktionary.org/wiki/%E9%AD%94%E6%B3%95%E4%BD%BF%E3%81%84" TargetMode="External"/><Relationship Id="rId7271" Type="http://schemas.openxmlformats.org/officeDocument/2006/relationships/hyperlink" Target="https://en.wiktionary.org/w/index.php?title=%E8%A6%81%E8%A6%A7&amp;action=edit&amp;redlink=1" TargetMode="External"/><Relationship Id="rId7270" Type="http://schemas.openxmlformats.org/officeDocument/2006/relationships/hyperlink" Target="https://en.wiktionary.org/wiki/%E5%AE%9F%E5%90%8D" TargetMode="External"/><Relationship Id="rId7276" Type="http://schemas.openxmlformats.org/officeDocument/2006/relationships/hyperlink" Target="https://en.wiktionary.org/wiki/%E5%9E%82%E7%9B%B4" TargetMode="External"/><Relationship Id="rId7275" Type="http://schemas.openxmlformats.org/officeDocument/2006/relationships/hyperlink" Target="https://en.wiktionary.org/wiki/%E6%A5%A0" TargetMode="External"/><Relationship Id="rId7274" Type="http://schemas.openxmlformats.org/officeDocument/2006/relationships/hyperlink" Target="https://en.wiktionary.org/wiki/%E6%B5%85%E4%BA%95" TargetMode="External"/><Relationship Id="rId7273" Type="http://schemas.openxmlformats.org/officeDocument/2006/relationships/hyperlink" Target="https://en.wiktionary.org/wiki/%E5%BE%B9%E5%BA%95" TargetMode="External"/><Relationship Id="rId7279" Type="http://schemas.openxmlformats.org/officeDocument/2006/relationships/hyperlink" Target="https://en.wiktionary.org/wiki/%E8%80%95" TargetMode="External"/><Relationship Id="rId7278" Type="http://schemas.openxmlformats.org/officeDocument/2006/relationships/hyperlink" Target="https://en.wiktionary.org/wiki/%E7%A5%9D%E6%97%A5" TargetMode="External"/><Relationship Id="rId7277" Type="http://schemas.openxmlformats.org/officeDocument/2006/relationships/hyperlink" Target="https://en.wiktionary.org/wiki/%E5%B1%B1%E9%A0%82" TargetMode="External"/><Relationship Id="rId7261" Type="http://schemas.openxmlformats.org/officeDocument/2006/relationships/hyperlink" Target="https://en.wiktionary.org/w/index.php?title=%E6%84%9B%E3%81%95&amp;action=edit&amp;redlink=1" TargetMode="External"/><Relationship Id="rId8592" Type="http://schemas.openxmlformats.org/officeDocument/2006/relationships/hyperlink" Target="https://en.wiktionary.org/wiki/%E9%80%9A%E8%A8%B3" TargetMode="External"/><Relationship Id="rId7260" Type="http://schemas.openxmlformats.org/officeDocument/2006/relationships/hyperlink" Target="https://en.wiktionary.org/wiki/%E3%81%BC%E3%81%86" TargetMode="External"/><Relationship Id="rId8591" Type="http://schemas.openxmlformats.org/officeDocument/2006/relationships/hyperlink" Target="https://en.wiktionary.org/w/index.php?title=%E6%95%B0%E5%B0%91%E3%81%AA%E3%81%84&amp;action=edit&amp;redlink=1" TargetMode="External"/><Relationship Id="rId8590" Type="http://schemas.openxmlformats.org/officeDocument/2006/relationships/hyperlink" Target="https://en.wiktionary.org/wiki/%E5%AE%B9%E8%B5%A6" TargetMode="External"/><Relationship Id="rId7265" Type="http://schemas.openxmlformats.org/officeDocument/2006/relationships/hyperlink" Target="https://en.wiktionary.org/wiki/%E5%84%AA%E3%81%97%E3%81%84" TargetMode="External"/><Relationship Id="rId8596" Type="http://schemas.openxmlformats.org/officeDocument/2006/relationships/hyperlink" Target="https://en.wiktionary.org/w/index.php?title=%E3%82%A8%E3%83%8B%E3%83%83%E3%82%AF%E3%82%B9&amp;action=edit&amp;redlink=1" TargetMode="External"/><Relationship Id="rId7264" Type="http://schemas.openxmlformats.org/officeDocument/2006/relationships/hyperlink" Target="https://en.wiktionary.org/wiki/%E3%83%9E%E3%83%BC%E3%83%86%E3%82%A3%E3%83%B3" TargetMode="External"/><Relationship Id="rId8595" Type="http://schemas.openxmlformats.org/officeDocument/2006/relationships/hyperlink" Target="https://en.wiktionary.org/wiki/%E7%BF%94%E5%A4%AA" TargetMode="External"/><Relationship Id="rId7263" Type="http://schemas.openxmlformats.org/officeDocument/2006/relationships/hyperlink" Target="https://en.wiktionary.org/wiki/%E6%94%B9%E9%A1%8C" TargetMode="External"/><Relationship Id="rId8594" Type="http://schemas.openxmlformats.org/officeDocument/2006/relationships/hyperlink" Target="https://en.wiktionary.org/wiki/%E6%8A%95%E4%B8%8E" TargetMode="External"/><Relationship Id="rId7262" Type="http://schemas.openxmlformats.org/officeDocument/2006/relationships/hyperlink" Target="https://en.wiktionary.org/wiki/%E5%B0%8F%E8%A5%BF" TargetMode="External"/><Relationship Id="rId8593" Type="http://schemas.openxmlformats.org/officeDocument/2006/relationships/hyperlink" Target="https://en.wiktionary.org/wiki/%E3%83%90%E3%82%B9%E3%82%AF" TargetMode="External"/><Relationship Id="rId7269" Type="http://schemas.openxmlformats.org/officeDocument/2006/relationships/hyperlink" Target="https://en.wiktionary.org/wiki/%E3%83%8F%E3%83%9F%E3%83%AB%E3%83%88%E3%83%B3" TargetMode="External"/><Relationship Id="rId7268" Type="http://schemas.openxmlformats.org/officeDocument/2006/relationships/hyperlink" Target="https://en.wiktionary.org/wiki/%E6%95%99%E5%BE%92" TargetMode="External"/><Relationship Id="rId8599" Type="http://schemas.openxmlformats.org/officeDocument/2006/relationships/hyperlink" Target="https://en.wiktionary.org/wiki/%E3%82%BF%E3%82%AB" TargetMode="External"/><Relationship Id="rId7267" Type="http://schemas.openxmlformats.org/officeDocument/2006/relationships/hyperlink" Target="https://en.wiktionary.org/wiki/%E5%8F%B0%E6%9D%B1" TargetMode="External"/><Relationship Id="rId8598" Type="http://schemas.openxmlformats.org/officeDocument/2006/relationships/hyperlink" Target="https://en.wiktionary.org/wiki/%E5%A3%B2%E3%82%8A" TargetMode="External"/><Relationship Id="rId7266" Type="http://schemas.openxmlformats.org/officeDocument/2006/relationships/hyperlink" Target="https://en.wiktionary.org/wiki/%E3%83%90%E3%83%BC%E3%83%81%E3%83%A3%E3%83%AB" TargetMode="External"/><Relationship Id="rId8597" Type="http://schemas.openxmlformats.org/officeDocument/2006/relationships/hyperlink" Target="https://en.wiktionary.org/wiki/%E4%BD%8D%E7%9B%B8" TargetMode="External"/><Relationship Id="rId7294" Type="http://schemas.openxmlformats.org/officeDocument/2006/relationships/hyperlink" Target="https://en.wiktionary.org/wiki/%E9%A0%86%E6%AC%A1" TargetMode="External"/><Relationship Id="rId7293" Type="http://schemas.openxmlformats.org/officeDocument/2006/relationships/hyperlink" Target="https://en.wiktionary.org/wiki/%E4%B8%8A%E8%BF%B0" TargetMode="External"/><Relationship Id="rId7292" Type="http://schemas.openxmlformats.org/officeDocument/2006/relationships/hyperlink" Target="https://en.wiktionary.org/wiki/%E9%B3%A5%E9%A1%9E" TargetMode="External"/><Relationship Id="rId7291" Type="http://schemas.openxmlformats.org/officeDocument/2006/relationships/hyperlink" Target="https://en.wiktionary.org/wiki/%E7%AC%91%E3%81%84" TargetMode="External"/><Relationship Id="rId7298" Type="http://schemas.openxmlformats.org/officeDocument/2006/relationships/hyperlink" Target="https://en.wiktionary.org/wiki/%E3%81%A8%E3%82%82%E3%81%8B%E3%81%8F" TargetMode="External"/><Relationship Id="rId7297" Type="http://schemas.openxmlformats.org/officeDocument/2006/relationships/hyperlink" Target="https://en.wiktionary.org/wiki/%E8%B6%85%E4%BA%BA" TargetMode="External"/><Relationship Id="rId7296" Type="http://schemas.openxmlformats.org/officeDocument/2006/relationships/hyperlink" Target="https://en.wiktionary.org/wiki/%E8%87%AA%E4%BF%A1" TargetMode="External"/><Relationship Id="rId7295" Type="http://schemas.openxmlformats.org/officeDocument/2006/relationships/hyperlink" Target="https://en.wiktionary.org/wiki/%E5%B0%8F%E8%A6%8F%E6%A8%A1" TargetMode="External"/><Relationship Id="rId7299" Type="http://schemas.openxmlformats.org/officeDocument/2006/relationships/hyperlink" Target="https://en.wiktionary.org/wiki/%E5%92%8C%E4%B9%9F" TargetMode="External"/><Relationship Id="rId7290" Type="http://schemas.openxmlformats.org/officeDocument/2006/relationships/hyperlink" Target="https://en.wiktionary.org/wiki/%E7%B4%80%E8%A1%8C" TargetMode="External"/><Relationship Id="rId7283" Type="http://schemas.openxmlformats.org/officeDocument/2006/relationships/hyperlink" Target="https://en.wiktionary.org/wiki/%E5%8D%B1%E6%83%A7" TargetMode="External"/><Relationship Id="rId7282" Type="http://schemas.openxmlformats.org/officeDocument/2006/relationships/hyperlink" Target="https://en.wiktionary.org/wiki/%E3%83%81%E3%82%B1%E3%83%83%E3%83%88" TargetMode="External"/><Relationship Id="rId7281" Type="http://schemas.openxmlformats.org/officeDocument/2006/relationships/hyperlink" Target="https://en.wiktionary.org/wiki/%E6%BB%85%E4%BA%A1" TargetMode="External"/><Relationship Id="rId7280" Type="http://schemas.openxmlformats.org/officeDocument/2006/relationships/hyperlink" Target="https://en.wiktionary.org/wiki/%E5%8F%A5" TargetMode="External"/><Relationship Id="rId7287" Type="http://schemas.openxmlformats.org/officeDocument/2006/relationships/hyperlink" Target="https://en.wiktionary.org/w/index.php?title=%E6%89%80%E5%8F%8E&amp;action=edit&amp;redlink=1" TargetMode="External"/><Relationship Id="rId7286" Type="http://schemas.openxmlformats.org/officeDocument/2006/relationships/hyperlink" Target="https://en.wiktionary.org/wiki/%E3%81%84%E3%81%98%E3%82%81" TargetMode="External"/><Relationship Id="rId7285" Type="http://schemas.openxmlformats.org/officeDocument/2006/relationships/hyperlink" Target="https://en.wiktionary.org/wiki/%E4%B8%A6%E3%81%B6" TargetMode="External"/><Relationship Id="rId7284" Type="http://schemas.openxmlformats.org/officeDocument/2006/relationships/hyperlink" Target="https://en.wiktionary.org/wiki/%E3%83%A1%E3%82%B9" TargetMode="External"/><Relationship Id="rId7289" Type="http://schemas.openxmlformats.org/officeDocument/2006/relationships/hyperlink" Target="https://en.wiktionary.org/wiki/%E7%84%BC%E3%81%8D" TargetMode="External"/><Relationship Id="rId7288" Type="http://schemas.openxmlformats.org/officeDocument/2006/relationships/hyperlink" Target="https://en.wiktionary.org/wiki/%E3%81%84%E3%81%A3%E3%81%B1%E3%81%84" TargetMode="External"/><Relationship Id="rId9891" Type="http://schemas.openxmlformats.org/officeDocument/2006/relationships/hyperlink" Target="https://en.wiktionary.org/wiki/%E5%B7%A1%E7%A4%BC" TargetMode="External"/><Relationship Id="rId9892" Type="http://schemas.openxmlformats.org/officeDocument/2006/relationships/hyperlink" Target="https://en.wiktionary.org/wiki/%E6%98%A5%E6%97%A5%E4%BA%95" TargetMode="External"/><Relationship Id="rId9893" Type="http://schemas.openxmlformats.org/officeDocument/2006/relationships/hyperlink" Target="https://en.wiktionary.org/wiki/%E3%82%A8%E3%82%B3" TargetMode="External"/><Relationship Id="rId9894" Type="http://schemas.openxmlformats.org/officeDocument/2006/relationships/hyperlink" Target="https://en.wiktionary.org/w/index.php?title=%E3%82%A8%E3%82%A2%E3%83%AD&amp;action=edit&amp;redlink=1" TargetMode="External"/><Relationship Id="rId7232" Type="http://schemas.openxmlformats.org/officeDocument/2006/relationships/hyperlink" Target="https://en.wiktionary.org/wiki/%E8%8A%BD" TargetMode="External"/><Relationship Id="rId8563" Type="http://schemas.openxmlformats.org/officeDocument/2006/relationships/hyperlink" Target="https://en.wiktionary.org/wiki/%E3%81%B2%E3%81%84" TargetMode="External"/><Relationship Id="rId7231" Type="http://schemas.openxmlformats.org/officeDocument/2006/relationships/hyperlink" Target="https://en.wiktionary.org/w/index.php?title=%E3%83%9D%E3%83%8B%E3%83%BC%E3%82%AD%E3%83%A3%E3%83%8B%E3%82%AA%E3%83%B3&amp;action=edit&amp;redlink=1" TargetMode="External"/><Relationship Id="rId8562" Type="http://schemas.openxmlformats.org/officeDocument/2006/relationships/hyperlink" Target="https://en.wiktionary.org/w/index.php?title=%E5%85%A8%E8%B1%AA%E3%82%AA%E3%83%BC%E3%83%97%E3%83%B3&amp;action=edit&amp;redlink=1" TargetMode="External"/><Relationship Id="rId7230" Type="http://schemas.openxmlformats.org/officeDocument/2006/relationships/hyperlink" Target="https://en.wiktionary.org/w/index.php?title=%E3%83%A6%E3%83%8B%E3%83%90%E3%83%BC%E3%82%B7%E3%82%A2%E3%83%BC%E3%83%89&amp;action=edit&amp;redlink=1" TargetMode="External"/><Relationship Id="rId8561" Type="http://schemas.openxmlformats.org/officeDocument/2006/relationships/hyperlink" Target="https://en.wiktionary.org/wiki/%E3%83%9F%E3%83%A5%E3%83%BC%E3%82%B8%E3%83%83%E3%82%AF%E3%83%93%E3%83%87%E3%82%AA" TargetMode="External"/><Relationship Id="rId8560" Type="http://schemas.openxmlformats.org/officeDocument/2006/relationships/hyperlink" Target="https://en.wiktionary.org/wiki/%E5%85%AB%E5%B0%BE" TargetMode="External"/><Relationship Id="rId9890" Type="http://schemas.openxmlformats.org/officeDocument/2006/relationships/hyperlink" Target="https://en.wiktionary.org/w/index.php?title=%E9%81%B8%E3%81%B3%E6%96%B9&amp;action=edit&amp;redlink=1" TargetMode="External"/><Relationship Id="rId7236" Type="http://schemas.openxmlformats.org/officeDocument/2006/relationships/hyperlink" Target="https://en.wiktionary.org/wiki/%E9%85%8D%E5%B1%9E" TargetMode="External"/><Relationship Id="rId8567" Type="http://schemas.openxmlformats.org/officeDocument/2006/relationships/hyperlink" Target="https://en.wiktionary.org/wiki/%E3%83%AF%E3%82%AF%E3%83%81%E3%83%B3" TargetMode="External"/><Relationship Id="rId9899" Type="http://schemas.openxmlformats.org/officeDocument/2006/relationships/hyperlink" Target="https://en.wiktionary.org/wiki/%E3%82%AF%E3%83%9E" TargetMode="External"/><Relationship Id="rId7235" Type="http://schemas.openxmlformats.org/officeDocument/2006/relationships/hyperlink" Target="https://en.wiktionary.org/w/index.php?title=%E3%83%96%E3%83%83%E3%82%AF%E3%82%B9&amp;action=edit&amp;redlink=1" TargetMode="External"/><Relationship Id="rId8566" Type="http://schemas.openxmlformats.org/officeDocument/2006/relationships/hyperlink" Target="https://en.wiktionary.org/wiki/%E5%9B%BD%E5%88%86" TargetMode="External"/><Relationship Id="rId7234" Type="http://schemas.openxmlformats.org/officeDocument/2006/relationships/hyperlink" Target="https://en.wiktionary.org/wiki/%E6%B7%A1%E8%B7%AF" TargetMode="External"/><Relationship Id="rId8565" Type="http://schemas.openxmlformats.org/officeDocument/2006/relationships/hyperlink" Target="https://en.wiktionary.org/wiki/%E3%82%AB%E3%82%A8%E3%83%AB" TargetMode="External"/><Relationship Id="rId7233" Type="http://schemas.openxmlformats.org/officeDocument/2006/relationships/hyperlink" Target="https://en.wiktionary.org/wiki/%E3%81%BE%E3%81%97%E3%81%A6" TargetMode="External"/><Relationship Id="rId8564" Type="http://schemas.openxmlformats.org/officeDocument/2006/relationships/hyperlink" Target="https://en.wiktionary.org/w/index.php?title=%E4%B8%80%E6%A9%8B%E5%A4%A7%E5%AD%A6&amp;action=edit&amp;redlink=1" TargetMode="External"/><Relationship Id="rId9895" Type="http://schemas.openxmlformats.org/officeDocument/2006/relationships/hyperlink" Target="https://en.wiktionary.org/wiki/%E3%83%96%E3%83%BC%E3%82%B9" TargetMode="External"/><Relationship Id="rId7239" Type="http://schemas.openxmlformats.org/officeDocument/2006/relationships/hyperlink" Target="https://en.wiktionary.org/wiki/%E8%BA%AB%E5%88%86" TargetMode="External"/><Relationship Id="rId9896" Type="http://schemas.openxmlformats.org/officeDocument/2006/relationships/hyperlink" Target="https://en.wiktionary.org/wiki/%E9%80%9A%E8%B2%A9" TargetMode="External"/><Relationship Id="rId7238" Type="http://schemas.openxmlformats.org/officeDocument/2006/relationships/hyperlink" Target="https://en.wiktionary.org/wiki/%E3%81%A0%E3%81%A3%E3%81%A6" TargetMode="External"/><Relationship Id="rId8569" Type="http://schemas.openxmlformats.org/officeDocument/2006/relationships/hyperlink" Target="https://en.wiktionary.org/w/index.php?title=%E3%83%95%E3%82%A9%E3%83%88&amp;action=edit&amp;redlink=1" TargetMode="External"/><Relationship Id="rId9897" Type="http://schemas.openxmlformats.org/officeDocument/2006/relationships/hyperlink" Target="https://en.wiktionary.org/w/index.php?title=%E6%97%A5%E5%90%89&amp;action=edit&amp;redlink=1" TargetMode="External"/><Relationship Id="rId7237" Type="http://schemas.openxmlformats.org/officeDocument/2006/relationships/hyperlink" Target="https://en.wiktionary.org/wiki/%E5%92%8C%E8%A7%A3" TargetMode="External"/><Relationship Id="rId8568" Type="http://schemas.openxmlformats.org/officeDocument/2006/relationships/hyperlink" Target="https://en.wiktionary.org/wiki/%E4%BD%9C%E5%8B%95" TargetMode="External"/><Relationship Id="rId9898" Type="http://schemas.openxmlformats.org/officeDocument/2006/relationships/hyperlink" Target="https://en.wiktionary.org/wiki/%E6%9C%80%E4%B8%8B%E4%BD%8D" TargetMode="External"/><Relationship Id="rId9880" Type="http://schemas.openxmlformats.org/officeDocument/2006/relationships/hyperlink" Target="https://en.wiktionary.org/wiki/%E9%AD%9A%E9%A1%9E" TargetMode="External"/><Relationship Id="rId9881" Type="http://schemas.openxmlformats.org/officeDocument/2006/relationships/hyperlink" Target="https://en.wiktionary.org/wiki/%E7%B4%B3%E5%A3%AB" TargetMode="External"/><Relationship Id="rId9882" Type="http://schemas.openxmlformats.org/officeDocument/2006/relationships/hyperlink" Target="https://en.wiktionary.org/wiki/%E8%8C%A8%E6%9C%A8" TargetMode="External"/><Relationship Id="rId9883" Type="http://schemas.openxmlformats.org/officeDocument/2006/relationships/hyperlink" Target="https://en.wiktionary.org/wiki/%E6%9D%A1%E9%A0%85" TargetMode="External"/><Relationship Id="rId7221" Type="http://schemas.openxmlformats.org/officeDocument/2006/relationships/hyperlink" Target="https://en.wiktionary.org/wiki/%E5%88%B7" TargetMode="External"/><Relationship Id="rId8552" Type="http://schemas.openxmlformats.org/officeDocument/2006/relationships/hyperlink" Target="https://en.wiktionary.org/wiki/%E4%B8%AD%E6%B4%A5" TargetMode="External"/><Relationship Id="rId7220" Type="http://schemas.openxmlformats.org/officeDocument/2006/relationships/hyperlink" Target="https://en.wiktionary.org/w/index.php?title=%E9%81%B8%E3%81%B3&amp;action=edit&amp;redlink=1" TargetMode="External"/><Relationship Id="rId8551" Type="http://schemas.openxmlformats.org/officeDocument/2006/relationships/hyperlink" Target="https://en.wiktionary.org/wiki/%E9%99%8D" TargetMode="External"/><Relationship Id="rId8550" Type="http://schemas.openxmlformats.org/officeDocument/2006/relationships/hyperlink" Target="https://en.wiktionary.org/wiki/%E3%83%9E%E3%83%8D%E3%83%BC" TargetMode="External"/><Relationship Id="rId7225" Type="http://schemas.openxmlformats.org/officeDocument/2006/relationships/hyperlink" Target="https://en.wiktionary.org/w/index.php?title=%E3%82%B5%E3%83%B3%E3%82%B1%E3%82%A4&amp;action=edit&amp;redlink=1" TargetMode="External"/><Relationship Id="rId8556" Type="http://schemas.openxmlformats.org/officeDocument/2006/relationships/hyperlink" Target="https://en.wiktionary.org/wiki/%E7%83%8F" TargetMode="External"/><Relationship Id="rId9888" Type="http://schemas.openxmlformats.org/officeDocument/2006/relationships/hyperlink" Target="https://en.wiktionary.org/wiki/%E3%82%AF%E3%83%A9%E3%82%A4%E3%83%9E%E3%83%83%E3%82%AF%E3%82%B9" TargetMode="External"/><Relationship Id="rId7224" Type="http://schemas.openxmlformats.org/officeDocument/2006/relationships/hyperlink" Target="https://en.wiktionary.org/wiki/%E6%A4%9C%E4%BA%8B" TargetMode="External"/><Relationship Id="rId8555" Type="http://schemas.openxmlformats.org/officeDocument/2006/relationships/hyperlink" Target="https://en.wiktionary.org/w/index.php?title=%E7%AD%91%E6%91%A9%E6%9B%B8%E6%88%BF&amp;action=edit&amp;redlink=1" TargetMode="External"/><Relationship Id="rId9889" Type="http://schemas.openxmlformats.org/officeDocument/2006/relationships/hyperlink" Target="https://en.wiktionary.org/wiki/%E7%B4%A0%E6%95%B5" TargetMode="External"/><Relationship Id="rId7223" Type="http://schemas.openxmlformats.org/officeDocument/2006/relationships/hyperlink" Target="https://en.wiktionary.org/wiki/%E5%8B%87%E6%B0%97" TargetMode="External"/><Relationship Id="rId8554" Type="http://schemas.openxmlformats.org/officeDocument/2006/relationships/hyperlink" Target="https://en.wiktionary.org/wiki/%E5%8B%95%E6%A9%9F" TargetMode="External"/><Relationship Id="rId7222" Type="http://schemas.openxmlformats.org/officeDocument/2006/relationships/hyperlink" Target="https://en.wiktionary.org/wiki/%E7%A8%AE%E6%97%8F" TargetMode="External"/><Relationship Id="rId8553" Type="http://schemas.openxmlformats.org/officeDocument/2006/relationships/hyperlink" Target="https://en.wiktionary.org/wiki/%E8%B3%A3" TargetMode="External"/><Relationship Id="rId7229" Type="http://schemas.openxmlformats.org/officeDocument/2006/relationships/hyperlink" Target="https://en.wiktionary.org/wiki/%E5%AF%9B%E6%94%BF" TargetMode="External"/><Relationship Id="rId9884" Type="http://schemas.openxmlformats.org/officeDocument/2006/relationships/hyperlink" Target="https://en.wiktionary.org/wiki/%E8%AA%B0%E3%81%8B" TargetMode="External"/><Relationship Id="rId7228" Type="http://schemas.openxmlformats.org/officeDocument/2006/relationships/hyperlink" Target="https://en.wiktionary.org/wiki/%E6%BF%83%E5%BA%A6" TargetMode="External"/><Relationship Id="rId8559" Type="http://schemas.openxmlformats.org/officeDocument/2006/relationships/hyperlink" Target="https://en.wiktionary.org/wiki/%E5%AD%A4%E7%8B%AC" TargetMode="External"/><Relationship Id="rId9885" Type="http://schemas.openxmlformats.org/officeDocument/2006/relationships/hyperlink" Target="https://en.wiktionary.org/wiki/%E8%A1%8C%E3%81%AA%E3%81%86" TargetMode="External"/><Relationship Id="rId7227" Type="http://schemas.openxmlformats.org/officeDocument/2006/relationships/hyperlink" Target="https://en.wiktionary.org/wiki/%E8%B2%B4%E9%87%8D" TargetMode="External"/><Relationship Id="rId8558" Type="http://schemas.openxmlformats.org/officeDocument/2006/relationships/hyperlink" Target="https://en.wiktionary.org/wiki/%E3%82%AB%E3%83%B3%E3%83%88%E3%83%AA%E3%83%BC" TargetMode="External"/><Relationship Id="rId9886" Type="http://schemas.openxmlformats.org/officeDocument/2006/relationships/hyperlink" Target="https://en.wiktionary.org/wiki/%E5%A0%B1%E5%BE%A9" TargetMode="External"/><Relationship Id="rId7226" Type="http://schemas.openxmlformats.org/officeDocument/2006/relationships/hyperlink" Target="https://en.wiktionary.org/wiki/%E3%83%8E%E3%83%BC%E3%82%B9%E3%82%AB%E3%83%AD%E3%83%A9%E3%82%A4%E3%83%8A" TargetMode="External"/><Relationship Id="rId8557" Type="http://schemas.openxmlformats.org/officeDocument/2006/relationships/hyperlink" Target="https://en.wiktionary.org/w/index.php?title=%E3%82%82%E3%82%89%E3%81%88&amp;action=edit&amp;redlink=1" TargetMode="External"/><Relationship Id="rId9887" Type="http://schemas.openxmlformats.org/officeDocument/2006/relationships/hyperlink" Target="https://en.wiktionary.org/wiki/%E6%B1%9F%E5%B7%9D" TargetMode="External"/><Relationship Id="rId7250" Type="http://schemas.openxmlformats.org/officeDocument/2006/relationships/hyperlink" Target="https://en.wiktionary.org/wiki/%E5%B9%BD%E9%9C%8A" TargetMode="External"/><Relationship Id="rId8581" Type="http://schemas.openxmlformats.org/officeDocument/2006/relationships/hyperlink" Target="https://en.wiktionary.org/wiki/%E8%81%96%E5%AD%90" TargetMode="External"/><Relationship Id="rId8580" Type="http://schemas.openxmlformats.org/officeDocument/2006/relationships/hyperlink" Target="https://en.wiktionary.org/wiki/%E9%A3%9B%E9%A8%A8" TargetMode="External"/><Relationship Id="rId7254" Type="http://schemas.openxmlformats.org/officeDocument/2006/relationships/hyperlink" Target="https://en.wiktionary.org/wiki/%E6%8E%A5%E3%81%99%E3%82%8B" TargetMode="External"/><Relationship Id="rId8585" Type="http://schemas.openxmlformats.org/officeDocument/2006/relationships/hyperlink" Target="https://en.wiktionary.org/wiki/%E3%82%AB%E3%83%B3%E3%82%B6%E3%82%B9" TargetMode="External"/><Relationship Id="rId7253" Type="http://schemas.openxmlformats.org/officeDocument/2006/relationships/hyperlink" Target="https://en.wiktionary.org/wiki/%E5%B0%8F%E5%B1%8B" TargetMode="External"/><Relationship Id="rId8584" Type="http://schemas.openxmlformats.org/officeDocument/2006/relationships/hyperlink" Target="https://en.wiktionary.org/wiki/%E7%A7%8B%E8%91%89%E5%8E%9F" TargetMode="External"/><Relationship Id="rId7252" Type="http://schemas.openxmlformats.org/officeDocument/2006/relationships/hyperlink" Target="https://en.wiktionary.org/wiki/%E4%BE%AF%E7%88%B5" TargetMode="External"/><Relationship Id="rId8583" Type="http://schemas.openxmlformats.org/officeDocument/2006/relationships/hyperlink" Target="https://en.wiktionary.org/wiki/%E3%81%86%E3%82%89" TargetMode="External"/><Relationship Id="rId7251" Type="http://schemas.openxmlformats.org/officeDocument/2006/relationships/hyperlink" Target="https://en.wiktionary.org/wiki/%E6%B1%9A%E6%9F%93" TargetMode="External"/><Relationship Id="rId8582" Type="http://schemas.openxmlformats.org/officeDocument/2006/relationships/hyperlink" Target="https://en.wiktionary.org/wiki/%E5%BC%95%E3%81%8F" TargetMode="External"/><Relationship Id="rId7258" Type="http://schemas.openxmlformats.org/officeDocument/2006/relationships/hyperlink" Target="https://en.wiktionary.org/wiki/%E4%BD%B5%E7%94%A8" TargetMode="External"/><Relationship Id="rId8589" Type="http://schemas.openxmlformats.org/officeDocument/2006/relationships/hyperlink" Target="https://en.wiktionary.org/wiki/%E3%83%9E%E3%83%AB%E3%82%AF%E3%82%B9" TargetMode="External"/><Relationship Id="rId7257" Type="http://schemas.openxmlformats.org/officeDocument/2006/relationships/hyperlink" Target="https://en.wiktionary.org/wiki/%E7%9F%A5%E5%90%8D%E5%BA%A6" TargetMode="External"/><Relationship Id="rId8588" Type="http://schemas.openxmlformats.org/officeDocument/2006/relationships/hyperlink" Target="https://en.wiktionary.org/wiki/%E3%81%9F%E3%81%93" TargetMode="External"/><Relationship Id="rId7256" Type="http://schemas.openxmlformats.org/officeDocument/2006/relationships/hyperlink" Target="https://en.wiktionary.org/wiki/%E3%82%AD%E3%83%A3%E3%83%83%E3%83%97" TargetMode="External"/><Relationship Id="rId8587" Type="http://schemas.openxmlformats.org/officeDocument/2006/relationships/hyperlink" Target="https://en.wiktionary.org/wiki/%E5%85%85%E5%88%86" TargetMode="External"/><Relationship Id="rId7255" Type="http://schemas.openxmlformats.org/officeDocument/2006/relationships/hyperlink" Target="https://en.wiktionary.org/wiki/%E5%95%86%E5%8F%B7" TargetMode="External"/><Relationship Id="rId8586" Type="http://schemas.openxmlformats.org/officeDocument/2006/relationships/hyperlink" Target="https://en.wiktionary.org/wiki/%E7%99%BA%E7%97%87" TargetMode="External"/><Relationship Id="rId7259" Type="http://schemas.openxmlformats.org/officeDocument/2006/relationships/hyperlink" Target="https://en.wiktionary.org/wiki/%E5%B7%A5%E7%A8%8B" TargetMode="External"/><Relationship Id="rId8570" Type="http://schemas.openxmlformats.org/officeDocument/2006/relationships/hyperlink" Target="https://en.wiktionary.org/wiki/%E5%B3%AF" TargetMode="External"/><Relationship Id="rId7243" Type="http://schemas.openxmlformats.org/officeDocument/2006/relationships/hyperlink" Target="https://en.wiktionary.org/wiki/%E6%A5%BC" TargetMode="External"/><Relationship Id="rId8574" Type="http://schemas.openxmlformats.org/officeDocument/2006/relationships/hyperlink" Target="https://en.wiktionary.org/w/index.php?title=%E3%82%AF%E3%83%A9%E3%83%95%E3%83%88&amp;action=edit&amp;redlink=1" TargetMode="External"/><Relationship Id="rId7242" Type="http://schemas.openxmlformats.org/officeDocument/2006/relationships/hyperlink" Target="https://en.wiktionary.org/w/index.php?title=%E3%83%87%E3%83%BC&amp;action=edit&amp;redlink=1" TargetMode="External"/><Relationship Id="rId8573" Type="http://schemas.openxmlformats.org/officeDocument/2006/relationships/hyperlink" Target="https://en.wiktionary.org/w/index.php?title=%E7%94%9F%E3%81%8B%E3%81%97&amp;action=edit&amp;redlink=1" TargetMode="External"/><Relationship Id="rId7241" Type="http://schemas.openxmlformats.org/officeDocument/2006/relationships/hyperlink" Target="https://en.wiktionary.org/w/index.php?title=%E3%83%88%E3%83%AA%E3%82%AA&amp;action=edit&amp;redlink=1" TargetMode="External"/><Relationship Id="rId8572" Type="http://schemas.openxmlformats.org/officeDocument/2006/relationships/hyperlink" Target="https://en.wiktionary.org/wiki/%E5%BC%BE%E8%96%AC" TargetMode="External"/><Relationship Id="rId7240" Type="http://schemas.openxmlformats.org/officeDocument/2006/relationships/hyperlink" Target="https://en.wiktionary.org/wiki/%E5%B2%A1%E9%83%A8" TargetMode="External"/><Relationship Id="rId8571" Type="http://schemas.openxmlformats.org/officeDocument/2006/relationships/hyperlink" Target="https://en.wiktionary.org/wiki/%E3%83%9E%E3%83%BC%E3%83%81" TargetMode="External"/><Relationship Id="rId7247" Type="http://schemas.openxmlformats.org/officeDocument/2006/relationships/hyperlink" Target="https://en.wiktionary.org/w/index.php?title=%E8%B5%B7%E3%81%93%E3%82%8A&amp;action=edit&amp;redlink=1" TargetMode="External"/><Relationship Id="rId8578" Type="http://schemas.openxmlformats.org/officeDocument/2006/relationships/hyperlink" Target="https://en.wiktionary.org/wiki/%E3%81%9C%E3%82%93" TargetMode="External"/><Relationship Id="rId7246" Type="http://schemas.openxmlformats.org/officeDocument/2006/relationships/hyperlink" Target="https://en.wiktionary.org/wiki/%E5%9E%8B%E5%BC%8F" TargetMode="External"/><Relationship Id="rId8577" Type="http://schemas.openxmlformats.org/officeDocument/2006/relationships/hyperlink" Target="https://en.wiktionary.org/wiki/%E4%B8%AD%E7%95%A5" TargetMode="External"/><Relationship Id="rId7245" Type="http://schemas.openxmlformats.org/officeDocument/2006/relationships/hyperlink" Target="https://en.wiktionary.org/wiki/%E4%B8%89%E5%9B%BD%E5%BF%97" TargetMode="External"/><Relationship Id="rId8576" Type="http://schemas.openxmlformats.org/officeDocument/2006/relationships/hyperlink" Target="https://en.wiktionary.org/w/index.php?title=%E6%8D%95%E3%82%89%E3%81%88&amp;action=edit&amp;redlink=1" TargetMode="External"/><Relationship Id="rId7244" Type="http://schemas.openxmlformats.org/officeDocument/2006/relationships/hyperlink" Target="https://en.wiktionary.org/wiki/%E7%B4%80%E5%85%83" TargetMode="External"/><Relationship Id="rId8575" Type="http://schemas.openxmlformats.org/officeDocument/2006/relationships/hyperlink" Target="https://en.wiktionary.org/wiki/%E7%8E%8B%E5%AE%B6" TargetMode="External"/><Relationship Id="rId7249" Type="http://schemas.openxmlformats.org/officeDocument/2006/relationships/hyperlink" Target="https://en.wiktionary.org/wiki/%E3%82%BB%E3%82%AD%E3%83%A5%E3%83%AA%E3%83%86%E3%82%A3" TargetMode="External"/><Relationship Id="rId7248" Type="http://schemas.openxmlformats.org/officeDocument/2006/relationships/hyperlink" Target="https://en.wiktionary.org/wiki/%E7%99%BA%E6%B3%A8" TargetMode="External"/><Relationship Id="rId8579" Type="http://schemas.openxmlformats.org/officeDocument/2006/relationships/hyperlink" Target="https://en.wiktionary.org/wiki/%E3%83%8F%E3%82%A4%E3%83%96%E3%83%AA%E3%83%83%E3%83%89" TargetMode="External"/><Relationship Id="rId2423" Type="http://schemas.openxmlformats.org/officeDocument/2006/relationships/hyperlink" Target="https://en.wiktionary.org/wiki/%E7%B6%9A%E3%81%91%E3%82%8B" TargetMode="External"/><Relationship Id="rId3755" Type="http://schemas.openxmlformats.org/officeDocument/2006/relationships/hyperlink" Target="https://en.wiktionary.org/wiki/%E6%84%8F" TargetMode="External"/><Relationship Id="rId2424" Type="http://schemas.openxmlformats.org/officeDocument/2006/relationships/hyperlink" Target="https://en.wiktionary.org/wiki/%E7%95%B0%E8%AD%B0" TargetMode="External"/><Relationship Id="rId3754" Type="http://schemas.openxmlformats.org/officeDocument/2006/relationships/hyperlink" Target="https://en.wiktionary.org/wiki/%E6%A7%8B%E6%83%B3" TargetMode="External"/><Relationship Id="rId2425" Type="http://schemas.openxmlformats.org/officeDocument/2006/relationships/hyperlink" Target="https://en.wiktionary.org/wiki/%E5%90%91%E4%B8%8A" TargetMode="External"/><Relationship Id="rId3757" Type="http://schemas.openxmlformats.org/officeDocument/2006/relationships/hyperlink" Target="https://en.wiktionary.org/wiki/%E3%81%9B%E3%82%93" TargetMode="External"/><Relationship Id="rId2426" Type="http://schemas.openxmlformats.org/officeDocument/2006/relationships/hyperlink" Target="https://en.wiktionary.org/wiki/%E5%8D%98" TargetMode="External"/><Relationship Id="rId3756" Type="http://schemas.openxmlformats.org/officeDocument/2006/relationships/hyperlink" Target="https://en.wiktionary.org/wiki/%E5%A0%80" TargetMode="External"/><Relationship Id="rId2427" Type="http://schemas.openxmlformats.org/officeDocument/2006/relationships/hyperlink" Target="https://en.wiktionary.org/wiki/%E6%BC%A2" TargetMode="External"/><Relationship Id="rId3759" Type="http://schemas.openxmlformats.org/officeDocument/2006/relationships/hyperlink" Target="https://en.wiktionary.org/wiki/%E3%81%99%E3%81%8E%E3%82%8B" TargetMode="External"/><Relationship Id="rId2428" Type="http://schemas.openxmlformats.org/officeDocument/2006/relationships/hyperlink" Target="https://en.wiktionary.org/wiki/%E6%98%87%E6%A0%BC" TargetMode="External"/><Relationship Id="rId3758" Type="http://schemas.openxmlformats.org/officeDocument/2006/relationships/hyperlink" Target="https://en.wiktionary.org/wiki/%E6%9D%B1%E6%96%B9" TargetMode="External"/><Relationship Id="rId2429" Type="http://schemas.openxmlformats.org/officeDocument/2006/relationships/hyperlink" Target="https://en.wiktionary.org/wiki/%E3%80%8A" TargetMode="External"/><Relationship Id="rId3751" Type="http://schemas.openxmlformats.org/officeDocument/2006/relationships/hyperlink" Target="https://en.wiktionary.org/wiki/%E7%AB%B6%E8%BC%AA" TargetMode="External"/><Relationship Id="rId2420" Type="http://schemas.openxmlformats.org/officeDocument/2006/relationships/hyperlink" Target="https://en.wiktionary.org/wiki/%E6%8C%87%E5%90%8D" TargetMode="External"/><Relationship Id="rId3750" Type="http://schemas.openxmlformats.org/officeDocument/2006/relationships/hyperlink" Target="https://en.wiktionary.org/wiki/%E5%90%88%E6%B5%81" TargetMode="External"/><Relationship Id="rId2421" Type="http://schemas.openxmlformats.org/officeDocument/2006/relationships/hyperlink" Target="https://en.wiktionary.org/wiki/%E6%8C%AF%E8%88%88" TargetMode="External"/><Relationship Id="rId3753" Type="http://schemas.openxmlformats.org/officeDocument/2006/relationships/hyperlink" Target="https://en.wiktionary.org/wiki/%E5%A4%9A%E6%A7%98" TargetMode="External"/><Relationship Id="rId2422" Type="http://schemas.openxmlformats.org/officeDocument/2006/relationships/hyperlink" Target="https://en.wiktionary.org/wiki/%E3%83%9F%E3%82%B9" TargetMode="External"/><Relationship Id="rId3752" Type="http://schemas.openxmlformats.org/officeDocument/2006/relationships/hyperlink" Target="https://en.wiktionary.org/wiki/%E7%9E%B3" TargetMode="External"/><Relationship Id="rId2412" Type="http://schemas.openxmlformats.org/officeDocument/2006/relationships/hyperlink" Target="https://en.wiktionary.org/wiki/%E3%82%B4%E3%83%AB%E3%83%95" TargetMode="External"/><Relationship Id="rId3744" Type="http://schemas.openxmlformats.org/officeDocument/2006/relationships/hyperlink" Target="https://en.wiktionary.org/wiki/%E6%80%A5" TargetMode="External"/><Relationship Id="rId2413" Type="http://schemas.openxmlformats.org/officeDocument/2006/relationships/hyperlink" Target="https://en.wiktionary.org/wiki/%E8%A1%97%E9%81%93" TargetMode="External"/><Relationship Id="rId3743" Type="http://schemas.openxmlformats.org/officeDocument/2006/relationships/hyperlink" Target="https://en.wiktionary.org/wiki/%E3%83%87%E3%82%A3%E3%82%B9%E3%82%AF" TargetMode="External"/><Relationship Id="rId2414" Type="http://schemas.openxmlformats.org/officeDocument/2006/relationships/hyperlink" Target="https://en.wiktionary.org/wiki/%E5%BC%81%E8%AD%B7%E5%A3%AB" TargetMode="External"/><Relationship Id="rId3746" Type="http://schemas.openxmlformats.org/officeDocument/2006/relationships/hyperlink" Target="https://en.wiktionary.org/wiki/%E3%82%B3%E3%83%B3%E3%83%86%E3%83%B3%E3%83%84" TargetMode="External"/><Relationship Id="rId2415" Type="http://schemas.openxmlformats.org/officeDocument/2006/relationships/hyperlink" Target="https://en.wiktionary.org/wiki/%E7%B6%9A%E3%81%8F" TargetMode="External"/><Relationship Id="rId3745" Type="http://schemas.openxmlformats.org/officeDocument/2006/relationships/hyperlink" Target="https://en.wiktionary.org/wiki/%E4%B8%AD%E8%8F%AF" TargetMode="External"/><Relationship Id="rId2416" Type="http://schemas.openxmlformats.org/officeDocument/2006/relationships/hyperlink" Target="https://en.wiktionary.org/w/index.php?title=%E9%9B%86%E3%82%81&amp;action=edit&amp;redlink=1" TargetMode="External"/><Relationship Id="rId3748" Type="http://schemas.openxmlformats.org/officeDocument/2006/relationships/hyperlink" Target="https://en.wiktionary.org/wiki/%E3%81%97%E3%82%87" TargetMode="External"/><Relationship Id="rId2417" Type="http://schemas.openxmlformats.org/officeDocument/2006/relationships/hyperlink" Target="https://en.wiktionary.org/wiki/%E8%A9%95%E8%AB%96" TargetMode="External"/><Relationship Id="rId3747" Type="http://schemas.openxmlformats.org/officeDocument/2006/relationships/hyperlink" Target="https://en.wiktionary.org/w/index.php?title=%E4%BA%AC%E9%83%BD%E5%A4%A7&amp;action=edit&amp;redlink=1" TargetMode="External"/><Relationship Id="rId2418" Type="http://schemas.openxmlformats.org/officeDocument/2006/relationships/hyperlink" Target="https://en.wiktionary.org/w/index.php?title=%E5%A4%89%E3%81%88&amp;action=edit&amp;redlink=1" TargetMode="External"/><Relationship Id="rId2419" Type="http://schemas.openxmlformats.org/officeDocument/2006/relationships/hyperlink" Target="https://en.wiktionary.org/wiki/%E5%8C%BB" TargetMode="External"/><Relationship Id="rId3749" Type="http://schemas.openxmlformats.org/officeDocument/2006/relationships/hyperlink" Target="https://en.wiktionary.org/w/index.php?title=%E8%A7%A6%E3%82%8C&amp;action=edit&amp;redlink=1" TargetMode="External"/><Relationship Id="rId3740" Type="http://schemas.openxmlformats.org/officeDocument/2006/relationships/hyperlink" Target="https://en.wiktionary.org/wiki/%E8%87%AA%E5%AE%85" TargetMode="External"/><Relationship Id="rId2410" Type="http://schemas.openxmlformats.org/officeDocument/2006/relationships/hyperlink" Target="https://en.wiktionary.org/wiki/%E5%8E%9F%E8%AA%9E" TargetMode="External"/><Relationship Id="rId3742" Type="http://schemas.openxmlformats.org/officeDocument/2006/relationships/hyperlink" Target="https://en.wiktionary.org/wiki/%E8%A1%86" TargetMode="External"/><Relationship Id="rId2411" Type="http://schemas.openxmlformats.org/officeDocument/2006/relationships/hyperlink" Target="https://en.wiktionary.org/wiki/%E5%9B%9B%E5%9B%BD" TargetMode="External"/><Relationship Id="rId3741" Type="http://schemas.openxmlformats.org/officeDocument/2006/relationships/hyperlink" Target="https://en.wiktionary.org/wiki/%E3%82%A2%E3%83%AB%E3%83%95%E3%82%A1%E3%83%99%E3%83%83%E3%83%88" TargetMode="External"/><Relationship Id="rId1114" Type="http://schemas.openxmlformats.org/officeDocument/2006/relationships/hyperlink" Target="https://en.wiktionary.org/wiki/%E6%B2%96%E7%B8%84" TargetMode="External"/><Relationship Id="rId2445" Type="http://schemas.openxmlformats.org/officeDocument/2006/relationships/hyperlink" Target="https://en.wiktionary.org/wiki/%E3%83%9F%E3%83%8B" TargetMode="External"/><Relationship Id="rId3777" Type="http://schemas.openxmlformats.org/officeDocument/2006/relationships/hyperlink" Target="https://en.wiktionary.org/wiki/%E3%81%95%E3%81%BE" TargetMode="External"/><Relationship Id="rId1115" Type="http://schemas.openxmlformats.org/officeDocument/2006/relationships/hyperlink" Target="https://en.wiktionary.org/wiki/%E5%AD%90%E4%BE%9B" TargetMode="External"/><Relationship Id="rId2446" Type="http://schemas.openxmlformats.org/officeDocument/2006/relationships/hyperlink" Target="https://en.wiktionary.org/wiki/%E3%81%9F%E3%81%B3" TargetMode="External"/><Relationship Id="rId3776" Type="http://schemas.openxmlformats.org/officeDocument/2006/relationships/hyperlink" Target="https://en.wiktionary.org/wiki/%E9%9B%BB%E5%8B%95" TargetMode="External"/><Relationship Id="rId1116" Type="http://schemas.openxmlformats.org/officeDocument/2006/relationships/hyperlink" Target="https://en.wiktionary.org/wiki/%E4%BC%9A%E9%95%B7" TargetMode="External"/><Relationship Id="rId2447" Type="http://schemas.openxmlformats.org/officeDocument/2006/relationships/hyperlink" Target="https://en.wiktionary.org/wiki/%E3%81%8D%E3%81%A3%E3%81%8B%E3%81%91" TargetMode="External"/><Relationship Id="rId3779" Type="http://schemas.openxmlformats.org/officeDocument/2006/relationships/hyperlink" Target="https://en.wiktionary.org/wiki/%E9%A7%86%E5%8B%95" TargetMode="External"/><Relationship Id="rId1117" Type="http://schemas.openxmlformats.org/officeDocument/2006/relationships/hyperlink" Target="https://en.wiktionary.org/wiki/%E5%A7%BF" TargetMode="External"/><Relationship Id="rId2448" Type="http://schemas.openxmlformats.org/officeDocument/2006/relationships/hyperlink" Target="https://en.wiktionary.org/wiki/%E5%BA%81" TargetMode="External"/><Relationship Id="rId3778" Type="http://schemas.openxmlformats.org/officeDocument/2006/relationships/hyperlink" Target="https://en.wiktionary.org/wiki/%E3%82%B8%E3%82%A7%E3%83%BC%E3%83%A0%E3%82%BA" TargetMode="External"/><Relationship Id="rId1118" Type="http://schemas.openxmlformats.org/officeDocument/2006/relationships/hyperlink" Target="https://en.wiktionary.org/w/index.php?title=%E8%BF%B0%E3%81%B9&amp;action=edit&amp;redlink=1" TargetMode="External"/><Relationship Id="rId2449" Type="http://schemas.openxmlformats.org/officeDocument/2006/relationships/hyperlink" Target="https://en.wiktionary.org/wiki/%E7%A2%BA%E3%81%8B" TargetMode="External"/><Relationship Id="rId1119" Type="http://schemas.openxmlformats.org/officeDocument/2006/relationships/hyperlink" Target="https://en.wiktionary.org/wiki/%E7%8E%8B%E5%9B%BD" TargetMode="External"/><Relationship Id="rId3771" Type="http://schemas.openxmlformats.org/officeDocument/2006/relationships/hyperlink" Target="https://en.wiktionary.org/wiki/%E6%84%8F%E6%80%9D" TargetMode="External"/><Relationship Id="rId2440" Type="http://schemas.openxmlformats.org/officeDocument/2006/relationships/hyperlink" Target="https://en.wiktionary.org/wiki/%E8%A8%AD%E5%82%99" TargetMode="External"/><Relationship Id="rId3770" Type="http://schemas.openxmlformats.org/officeDocument/2006/relationships/hyperlink" Target="https://en.wiktionary.org/wiki/%E3%83%8A%E3%83%AC%E3%83%BC%E3%82%B7%E3%83%A7%E3%83%B3" TargetMode="External"/><Relationship Id="rId1110" Type="http://schemas.openxmlformats.org/officeDocument/2006/relationships/hyperlink" Target="https://en.wiktionary.org/wiki/%EF%BD%9C" TargetMode="External"/><Relationship Id="rId2441" Type="http://schemas.openxmlformats.org/officeDocument/2006/relationships/hyperlink" Target="https://en.wiktionary.org/wiki/%E7%A5%9E%E8%A9%B1" TargetMode="External"/><Relationship Id="rId3773" Type="http://schemas.openxmlformats.org/officeDocument/2006/relationships/hyperlink" Target="https://en.wiktionary.org/wiki/%E3%82%B7" TargetMode="External"/><Relationship Id="rId1111" Type="http://schemas.openxmlformats.org/officeDocument/2006/relationships/hyperlink" Target="https://en.wiktionary.org/wiki/%E9%83%A8%E9%96%80" TargetMode="External"/><Relationship Id="rId2442" Type="http://schemas.openxmlformats.org/officeDocument/2006/relationships/hyperlink" Target="https://en.wiktionary.org/wiki/%E7%97%85" TargetMode="External"/><Relationship Id="rId3772" Type="http://schemas.openxmlformats.org/officeDocument/2006/relationships/hyperlink" Target="https://en.wiktionary.org/wiki/%E7%9B%9B" TargetMode="External"/><Relationship Id="rId1112" Type="http://schemas.openxmlformats.org/officeDocument/2006/relationships/hyperlink" Target="https://en.wiktionary.org/wiki/%E6%9E%97" TargetMode="External"/><Relationship Id="rId2443" Type="http://schemas.openxmlformats.org/officeDocument/2006/relationships/hyperlink" Target="https://en.wiktionary.org/wiki/%E9%AD%82" TargetMode="External"/><Relationship Id="rId3775" Type="http://schemas.openxmlformats.org/officeDocument/2006/relationships/hyperlink" Target="https://en.wiktionary.org/wiki/%E8%AB%B8%E5%9B%BD" TargetMode="External"/><Relationship Id="rId1113" Type="http://schemas.openxmlformats.org/officeDocument/2006/relationships/hyperlink" Target="https://en.wiktionary.org/wiki/%E6%AD%8C%E6%89%8B" TargetMode="External"/><Relationship Id="rId2444" Type="http://schemas.openxmlformats.org/officeDocument/2006/relationships/hyperlink" Target="https://en.wiktionary.org/wiki/%E5%8D%9A" TargetMode="External"/><Relationship Id="rId3774" Type="http://schemas.openxmlformats.org/officeDocument/2006/relationships/hyperlink" Target="https://en.wiktionary.org/wiki/%E7%A6%8F%E5%B1%B1" TargetMode="External"/><Relationship Id="rId1103" Type="http://schemas.openxmlformats.org/officeDocument/2006/relationships/hyperlink" Target="https://en.wiktionary.org/w/index.php?title=%E4%B8%8E%E3%81%88&amp;action=edit&amp;redlink=1" TargetMode="External"/><Relationship Id="rId2434" Type="http://schemas.openxmlformats.org/officeDocument/2006/relationships/hyperlink" Target="https://en.wiktionary.org/wiki/%E5%A4%A7%E4%BD%BF" TargetMode="External"/><Relationship Id="rId3766" Type="http://schemas.openxmlformats.org/officeDocument/2006/relationships/hyperlink" Target="https://en.wiktionary.org/wiki/%E8%8B%A5%E3%81%84" TargetMode="External"/><Relationship Id="rId1104" Type="http://schemas.openxmlformats.org/officeDocument/2006/relationships/hyperlink" Target="https://en.wiktionary.org/wiki/%E3%81%BB%E3%81%A8%E3%82%93%E3%81%A9" TargetMode="External"/><Relationship Id="rId2435" Type="http://schemas.openxmlformats.org/officeDocument/2006/relationships/hyperlink" Target="https://en.wiktionary.org/wiki/%E3%82%BD%E9%80%A3" TargetMode="External"/><Relationship Id="rId3765" Type="http://schemas.openxmlformats.org/officeDocument/2006/relationships/hyperlink" Target="https://en.wiktionary.org/wiki/%E7%A7%A6" TargetMode="External"/><Relationship Id="rId1105" Type="http://schemas.openxmlformats.org/officeDocument/2006/relationships/hyperlink" Target="https://en.wiktionary.org/wiki/%E5%B7%A6" TargetMode="External"/><Relationship Id="rId2436" Type="http://schemas.openxmlformats.org/officeDocument/2006/relationships/hyperlink" Target="https://en.wiktionary.org/wiki/%E5%88%B8" TargetMode="External"/><Relationship Id="rId3768" Type="http://schemas.openxmlformats.org/officeDocument/2006/relationships/hyperlink" Target="https://en.wiktionary.org/wiki/%E3%83%9D%E3%82%B9%E3%83%88" TargetMode="External"/><Relationship Id="rId1106" Type="http://schemas.openxmlformats.org/officeDocument/2006/relationships/hyperlink" Target="https://en.wiktionary.org/wiki/%E5%B0%8E%E5%85%A5" TargetMode="External"/><Relationship Id="rId2437" Type="http://schemas.openxmlformats.org/officeDocument/2006/relationships/hyperlink" Target="https://en.wiktionary.org/wiki/%E6%B1%A0" TargetMode="External"/><Relationship Id="rId3767" Type="http://schemas.openxmlformats.org/officeDocument/2006/relationships/hyperlink" Target="https://en.wiktionary.org/wiki/%E9%AB%98%E6%9C%A8" TargetMode="External"/><Relationship Id="rId1107" Type="http://schemas.openxmlformats.org/officeDocument/2006/relationships/hyperlink" Target="https://en.wiktionary.org/wiki/%E6%AD%BB%E4%BA%A1" TargetMode="External"/><Relationship Id="rId2438" Type="http://schemas.openxmlformats.org/officeDocument/2006/relationships/hyperlink" Target="https://en.wiktionary.org/wiki/%E6%80%AA%E7%8D%A3" TargetMode="External"/><Relationship Id="rId1108" Type="http://schemas.openxmlformats.org/officeDocument/2006/relationships/hyperlink" Target="https://en.wiktionary.org/wiki/%E3%82%A2%E3%82%A4%E3%83%89%E3%83%AB" TargetMode="External"/><Relationship Id="rId2439" Type="http://schemas.openxmlformats.org/officeDocument/2006/relationships/hyperlink" Target="https://en.wiktionary.org/wiki/%E7%B7%A8%E7%BA%82" TargetMode="External"/><Relationship Id="rId3769" Type="http://schemas.openxmlformats.org/officeDocument/2006/relationships/hyperlink" Target="https://en.wiktionary.org/w/index.php?title=%E3%81%97%E3%81%9F%E3%81%8C%E3%81%A3&amp;action=edit&amp;redlink=1" TargetMode="External"/><Relationship Id="rId1109" Type="http://schemas.openxmlformats.org/officeDocument/2006/relationships/hyperlink" Target="https://en.wiktionary.org/wiki/%E5%BD%93" TargetMode="External"/><Relationship Id="rId3760" Type="http://schemas.openxmlformats.org/officeDocument/2006/relationships/hyperlink" Target="https://en.wiktionary.org/wiki/%E9%80%9F" TargetMode="External"/><Relationship Id="rId2430" Type="http://schemas.openxmlformats.org/officeDocument/2006/relationships/hyperlink" Target="https://en.wiktionary.org/wiki/%E9%95%B7%E6%9C%9F" TargetMode="External"/><Relationship Id="rId3762" Type="http://schemas.openxmlformats.org/officeDocument/2006/relationships/hyperlink" Target="https://en.wiktionary.org/wiki/%E7%A5%96" TargetMode="External"/><Relationship Id="rId1100" Type="http://schemas.openxmlformats.org/officeDocument/2006/relationships/hyperlink" Target="https://en.wiktionary.org/wiki/%E8%AA%B0" TargetMode="External"/><Relationship Id="rId2431" Type="http://schemas.openxmlformats.org/officeDocument/2006/relationships/hyperlink" Target="https://en.wiktionary.org/wiki/%E6%84%8F%E8%AD%98" TargetMode="External"/><Relationship Id="rId3761" Type="http://schemas.openxmlformats.org/officeDocument/2006/relationships/hyperlink" Target="https://en.wiktionary.org/wiki/%E3%81%B2%E3%81%A8%E3%82%8A" TargetMode="External"/><Relationship Id="rId1101" Type="http://schemas.openxmlformats.org/officeDocument/2006/relationships/hyperlink" Target="https://en.wiktionary.org/wiki/%E9%A0%AD" TargetMode="External"/><Relationship Id="rId2432" Type="http://schemas.openxmlformats.org/officeDocument/2006/relationships/hyperlink" Target="https://en.wiktionary.org/wiki/%E5%B0%86%E6%A3%8B" TargetMode="External"/><Relationship Id="rId3764" Type="http://schemas.openxmlformats.org/officeDocument/2006/relationships/hyperlink" Target="https://en.wiktionary.org/wiki/%E3%83%9B%E3%83%AF%E3%82%A4%E3%83%88" TargetMode="External"/><Relationship Id="rId1102" Type="http://schemas.openxmlformats.org/officeDocument/2006/relationships/hyperlink" Target="https://en.wiktionary.org/wiki/%E3%82%B9%E3%83%9A%E3%82%B7%E3%83%A3%E3%83%AB" TargetMode="External"/><Relationship Id="rId2433" Type="http://schemas.openxmlformats.org/officeDocument/2006/relationships/hyperlink" Target="https://en.wiktionary.org/wiki/%E3%83%A1%E3%82%AD%E3%82%B7%E3%82%B3" TargetMode="External"/><Relationship Id="rId3763" Type="http://schemas.openxmlformats.org/officeDocument/2006/relationships/hyperlink" Target="https://en.wiktionary.org/wiki/%E6%9F%B4%E7%94%B0" TargetMode="External"/><Relationship Id="rId3711" Type="http://schemas.openxmlformats.org/officeDocument/2006/relationships/hyperlink" Target="https://en.wiktionary.org/w/index.php?title=%E7%A1%AC%E5%BC%8F&amp;action=edit&amp;redlink=1" TargetMode="External"/><Relationship Id="rId3710" Type="http://schemas.openxmlformats.org/officeDocument/2006/relationships/hyperlink" Target="https://en.wiktionary.org/wiki/%E7%8F%BE%E8%A1%8C" TargetMode="External"/><Relationship Id="rId3713" Type="http://schemas.openxmlformats.org/officeDocument/2006/relationships/hyperlink" Target="https://en.wiktionary.org/w/index.php?title=%E8%BB%A2%E8%A8%98&amp;action=edit&amp;redlink=1" TargetMode="External"/><Relationship Id="rId3712" Type="http://schemas.openxmlformats.org/officeDocument/2006/relationships/hyperlink" Target="https://en.wiktionary.org/w/index.php?title=%E5%8F%96%E3%82%8A&amp;action=edit&amp;redlink=1" TargetMode="External"/><Relationship Id="rId3715" Type="http://schemas.openxmlformats.org/officeDocument/2006/relationships/hyperlink" Target="https://en.wiktionary.org/wiki/%E3%82%B5%E3%82%A4%E3%83%B3" TargetMode="External"/><Relationship Id="rId3714" Type="http://schemas.openxmlformats.org/officeDocument/2006/relationships/hyperlink" Target="https://en.wiktionary.org/wiki/%E3%83%96%E3%83%AC%E3%83%BC%E3%82%AD" TargetMode="External"/><Relationship Id="rId3717" Type="http://schemas.openxmlformats.org/officeDocument/2006/relationships/hyperlink" Target="https://en.wiktionary.org/wiki/%E4%BD%B3" TargetMode="External"/><Relationship Id="rId3716" Type="http://schemas.openxmlformats.org/officeDocument/2006/relationships/hyperlink" Target="https://en.wiktionary.org/w/index.php?title=%E3%81%95%E3%81%9B&amp;action=edit&amp;redlink=1" TargetMode="External"/><Relationship Id="rId3719" Type="http://schemas.openxmlformats.org/officeDocument/2006/relationships/hyperlink" Target="https://en.wiktionary.org/wiki/%E7%8F%AD" TargetMode="External"/><Relationship Id="rId3718" Type="http://schemas.openxmlformats.org/officeDocument/2006/relationships/hyperlink" Target="https://en.wiktionary.org/wiki/%E5%B7%A6%E5%8F%B3" TargetMode="External"/><Relationship Id="rId3700" Type="http://schemas.openxmlformats.org/officeDocument/2006/relationships/hyperlink" Target="https://en.wiktionary.org/wiki/%E4%B8%80%E6%97%A6" TargetMode="External"/><Relationship Id="rId3702" Type="http://schemas.openxmlformats.org/officeDocument/2006/relationships/hyperlink" Target="https://en.wiktionary.org/wiki/%E6%82%9F" TargetMode="External"/><Relationship Id="rId3701" Type="http://schemas.openxmlformats.org/officeDocument/2006/relationships/hyperlink" Target="https://en.wiktionary.org/wiki/%E3%81%8B%E3%81%8B%E3%82%8B" TargetMode="External"/><Relationship Id="rId3704" Type="http://schemas.openxmlformats.org/officeDocument/2006/relationships/hyperlink" Target="https://en.wiktionary.org/wiki/%E8%B2%B4%E6%96%B9" TargetMode="External"/><Relationship Id="rId3703" Type="http://schemas.openxmlformats.org/officeDocument/2006/relationships/hyperlink" Target="https://en.wiktionary.org/wiki/%E4%BD%8F%E5%B1%85" TargetMode="External"/><Relationship Id="rId3706" Type="http://schemas.openxmlformats.org/officeDocument/2006/relationships/hyperlink" Target="https://en.wiktionary.org/w/index.php?title=%E3%83%86%E3%83%AC&amp;action=edit&amp;redlink=1" TargetMode="External"/><Relationship Id="rId3705" Type="http://schemas.openxmlformats.org/officeDocument/2006/relationships/hyperlink" Target="https://en.wiktionary.org/w/index.php?title=%E4%BA%A4%E9%80%9A%E7%9C%81&amp;action=edit&amp;redlink=1" TargetMode="External"/><Relationship Id="rId3708" Type="http://schemas.openxmlformats.org/officeDocument/2006/relationships/hyperlink" Target="https://en.wiktionary.org/w/index.php?title=%E4%B8%8A%E3%82%8A&amp;action=edit&amp;redlink=1" TargetMode="External"/><Relationship Id="rId3707" Type="http://schemas.openxmlformats.org/officeDocument/2006/relationships/hyperlink" Target="https://en.wiktionary.org/wiki/%E5%A4%A7%E5%8D%8A" TargetMode="External"/><Relationship Id="rId3709" Type="http://schemas.openxmlformats.org/officeDocument/2006/relationships/hyperlink" Target="https://en.wiktionary.org/wiki/%E7%94%9F%E6%88%90" TargetMode="External"/><Relationship Id="rId2401" Type="http://schemas.openxmlformats.org/officeDocument/2006/relationships/hyperlink" Target="https://en.wiktionary.org/wiki/%E6%8A%AB%E9%9C%B2" TargetMode="External"/><Relationship Id="rId3733" Type="http://schemas.openxmlformats.org/officeDocument/2006/relationships/hyperlink" Target="https://en.wiktionary.org/wiki/%E8%88%8E" TargetMode="External"/><Relationship Id="rId2402" Type="http://schemas.openxmlformats.org/officeDocument/2006/relationships/hyperlink" Target="https://en.wiktionary.org/wiki/%E3%82%B0%E3%83%AA%E3%83%BC%E3%83%B3" TargetMode="External"/><Relationship Id="rId3732" Type="http://schemas.openxmlformats.org/officeDocument/2006/relationships/hyperlink" Target="https://en.wiktionary.org/wiki/%E8%B5%B0%E8%A1%8C" TargetMode="External"/><Relationship Id="rId2403" Type="http://schemas.openxmlformats.org/officeDocument/2006/relationships/hyperlink" Target="https://en.wiktionary.org/wiki/%E6%95%99%E5%B8%AB" TargetMode="External"/><Relationship Id="rId3735" Type="http://schemas.openxmlformats.org/officeDocument/2006/relationships/hyperlink" Target="https://en.wiktionary.org/wiki/%E8%87%AA%E6%AE%BA" TargetMode="External"/><Relationship Id="rId2404" Type="http://schemas.openxmlformats.org/officeDocument/2006/relationships/hyperlink" Target="https://en.wiktionary.org/wiki/%E5%90%84%E5%9C%B0" TargetMode="External"/><Relationship Id="rId3734" Type="http://schemas.openxmlformats.org/officeDocument/2006/relationships/hyperlink" Target="https://en.wiktionary.org/wiki/%E6%A5%AD%E8%80%85" TargetMode="External"/><Relationship Id="rId2405" Type="http://schemas.openxmlformats.org/officeDocument/2006/relationships/hyperlink" Target="https://en.wiktionary.org/wiki/%E6%A9%8B%E6%9C%AC" TargetMode="External"/><Relationship Id="rId3737" Type="http://schemas.openxmlformats.org/officeDocument/2006/relationships/hyperlink" Target="https://en.wiktionary.org/wiki/%E9%BB%84%E9%87%91" TargetMode="External"/><Relationship Id="rId2406" Type="http://schemas.openxmlformats.org/officeDocument/2006/relationships/hyperlink" Target="https://en.wiktionary.org/wiki/%E2%98%85" TargetMode="External"/><Relationship Id="rId3736" Type="http://schemas.openxmlformats.org/officeDocument/2006/relationships/hyperlink" Target="https://en.wiktionary.org/wiki/%E6%9E%9D" TargetMode="External"/><Relationship Id="rId2407" Type="http://schemas.openxmlformats.org/officeDocument/2006/relationships/hyperlink" Target="https://en.wiktionary.org/w/index.php?title=%E5%9F%BA%E3%81%A5%E3%81%84&amp;action=edit&amp;redlink=1" TargetMode="External"/><Relationship Id="rId3739" Type="http://schemas.openxmlformats.org/officeDocument/2006/relationships/hyperlink" Target="https://en.wiktionary.org/wiki/%E3%82%B5%E3%82%A6%E3%83%B3%E3%83%89" TargetMode="External"/><Relationship Id="rId2408" Type="http://schemas.openxmlformats.org/officeDocument/2006/relationships/hyperlink" Target="https://en.wiktionary.org/wiki/%E8%BF%8E%E3%81%88" TargetMode="External"/><Relationship Id="rId3738" Type="http://schemas.openxmlformats.org/officeDocument/2006/relationships/hyperlink" Target="https://en.wiktionary.org/wiki/%E3%82%AB%E3%82%BF%E3%82%AB%E3%83%8A" TargetMode="External"/><Relationship Id="rId2409" Type="http://schemas.openxmlformats.org/officeDocument/2006/relationships/hyperlink" Target="https://en.wiktionary.org/wiki/%E6%A8%99%E9%AB%98" TargetMode="External"/><Relationship Id="rId3731" Type="http://schemas.openxmlformats.org/officeDocument/2006/relationships/hyperlink" Target="https://en.wiktionary.org/wiki/%E8%B3%A2" TargetMode="External"/><Relationship Id="rId2400" Type="http://schemas.openxmlformats.org/officeDocument/2006/relationships/hyperlink" Target="https://en.wiktionary.org/wiki/%E7%94%BB%E5%AE%B6" TargetMode="External"/><Relationship Id="rId3730" Type="http://schemas.openxmlformats.org/officeDocument/2006/relationships/hyperlink" Target="https://en.wiktionary.org/wiki/%E3%82%AD%E3%83%A3%E3%82%B9%E3%82%BF%E3%83%BC" TargetMode="External"/><Relationship Id="rId3722" Type="http://schemas.openxmlformats.org/officeDocument/2006/relationships/hyperlink" Target="https://en.wiktionary.org/wiki/%E7%B5%90%E8%AB%96" TargetMode="External"/><Relationship Id="rId3721" Type="http://schemas.openxmlformats.org/officeDocument/2006/relationships/hyperlink" Target="https://en.wiktionary.org/wiki/%E3%83%A6%E3%83%8B%E3%83%90%E3%83%BC%E3%82%B5%E3%83%AB" TargetMode="External"/><Relationship Id="rId3724" Type="http://schemas.openxmlformats.org/officeDocument/2006/relationships/hyperlink" Target="https://en.wiktionary.org/wiki/%E3%81%AD%E3%82%93" TargetMode="External"/><Relationship Id="rId3723" Type="http://schemas.openxmlformats.org/officeDocument/2006/relationships/hyperlink" Target="https://en.wiktionary.org/wiki/%E6%8A%B5%E6%8A%97" TargetMode="External"/><Relationship Id="rId3726" Type="http://schemas.openxmlformats.org/officeDocument/2006/relationships/hyperlink" Target="https://en.wiktionary.org/wiki/%E5%8A%9F" TargetMode="External"/><Relationship Id="rId3725" Type="http://schemas.openxmlformats.org/officeDocument/2006/relationships/hyperlink" Target="https://en.wiktionary.org/w/index.php?title=%E3%81%84%E3%82%8C&amp;action=edit&amp;redlink=1" TargetMode="External"/><Relationship Id="rId3728" Type="http://schemas.openxmlformats.org/officeDocument/2006/relationships/hyperlink" Target="https://en.wiktionary.org/wiki/%E5%A4%AB%E5%A9%A6" TargetMode="External"/><Relationship Id="rId3727" Type="http://schemas.openxmlformats.org/officeDocument/2006/relationships/hyperlink" Target="https://en.wiktionary.org/wiki/%E5%BE%AA%E7%92%B0" TargetMode="External"/><Relationship Id="rId3729" Type="http://schemas.openxmlformats.org/officeDocument/2006/relationships/hyperlink" Target="https://en.wiktionary.org/wiki/%E7%99%BA%E9%81%94" TargetMode="External"/><Relationship Id="rId3720" Type="http://schemas.openxmlformats.org/officeDocument/2006/relationships/hyperlink" Target="https://en.wiktionary.org/wiki/%E5%8F%8D%E8%AB%96" TargetMode="External"/><Relationship Id="rId1170" Type="http://schemas.openxmlformats.org/officeDocument/2006/relationships/hyperlink" Target="https://en.wiktionary.org/wiki/%E9%B9%BF%E5%85%90%E5%B3%B6" TargetMode="External"/><Relationship Id="rId1171" Type="http://schemas.openxmlformats.org/officeDocument/2006/relationships/hyperlink" Target="https://en.wiktionary.org/wiki/%E9%80%A3%E7%B5%A1" TargetMode="External"/><Relationship Id="rId1172" Type="http://schemas.openxmlformats.org/officeDocument/2006/relationships/hyperlink" Target="https://en.wiktionary.org/wiki/%E8%A6%8B%E3%82%8B" TargetMode="External"/><Relationship Id="rId1173" Type="http://schemas.openxmlformats.org/officeDocument/2006/relationships/hyperlink" Target="https://en.wiktionary.org/w/index.php?title=%E8%A8%80%E3%81%A3&amp;action=edit&amp;redlink=1" TargetMode="External"/><Relationship Id="rId1174" Type="http://schemas.openxmlformats.org/officeDocument/2006/relationships/hyperlink" Target="https://en.wiktionary.org/wiki/%E5%87%BA%E3%81%97" TargetMode="External"/><Relationship Id="rId1175" Type="http://schemas.openxmlformats.org/officeDocument/2006/relationships/hyperlink" Target="https://en.wiktionary.org/wiki/%E9%BE%8D" TargetMode="External"/><Relationship Id="rId1176" Type="http://schemas.openxmlformats.org/officeDocument/2006/relationships/hyperlink" Target="https://en.wiktionary.org/wiki/%E7%A8%8B%E5%BA%A6" TargetMode="External"/><Relationship Id="rId1177" Type="http://schemas.openxmlformats.org/officeDocument/2006/relationships/hyperlink" Target="https://en.wiktionary.org/wiki/%E6%98%8E" TargetMode="External"/><Relationship Id="rId1178" Type="http://schemas.openxmlformats.org/officeDocument/2006/relationships/hyperlink" Target="https://en.wiktionary.org/wiki/%E3%81%84%E3%81%9A%E3%82%8C" TargetMode="External"/><Relationship Id="rId1179" Type="http://schemas.openxmlformats.org/officeDocument/2006/relationships/hyperlink" Target="https://en.wiktionary.org/wiki/%E5%9F%BA%E6%BA%96" TargetMode="External"/><Relationship Id="rId1169" Type="http://schemas.openxmlformats.org/officeDocument/2006/relationships/hyperlink" Target="https://en.wiktionary.org/wiki/%E8%A3%BD" TargetMode="External"/><Relationship Id="rId2490" Type="http://schemas.openxmlformats.org/officeDocument/2006/relationships/hyperlink" Target="https://en.wiktionary.org/wiki/%E9%81%B8%E3%81%B6" TargetMode="External"/><Relationship Id="rId1160" Type="http://schemas.openxmlformats.org/officeDocument/2006/relationships/hyperlink" Target="https://en.wiktionary.org/wiki/%E3%83%AB%E3%83%BC%E3%83%AB" TargetMode="External"/><Relationship Id="rId2491" Type="http://schemas.openxmlformats.org/officeDocument/2006/relationships/hyperlink" Target="https://en.wiktionary.org/wiki/%E3%83%93%E3%82%B8%E3%83%8D%E3%82%B9" TargetMode="External"/><Relationship Id="rId1161" Type="http://schemas.openxmlformats.org/officeDocument/2006/relationships/hyperlink" Target="https://en.wiktionary.org/wiki/%E5%88%B6%E5%BA%A6" TargetMode="External"/><Relationship Id="rId2492" Type="http://schemas.openxmlformats.org/officeDocument/2006/relationships/hyperlink" Target="https://en.wiktionary.org/wiki/%E7%B7%AF" TargetMode="External"/><Relationship Id="rId1162" Type="http://schemas.openxmlformats.org/officeDocument/2006/relationships/hyperlink" Target="https://en.wiktionary.org/wiki/%E6%9C%AC%E5%90%8D" TargetMode="External"/><Relationship Id="rId2493" Type="http://schemas.openxmlformats.org/officeDocument/2006/relationships/hyperlink" Target="https://en.wiktionary.org/wiki/%E4%B8%8D%E8%B6%B3" TargetMode="External"/><Relationship Id="rId1163" Type="http://schemas.openxmlformats.org/officeDocument/2006/relationships/hyperlink" Target="https://en.wiktionary.org/wiki/%E4%B8%96%E5%B8%AF" TargetMode="External"/><Relationship Id="rId2494" Type="http://schemas.openxmlformats.org/officeDocument/2006/relationships/hyperlink" Target="https://en.wiktionary.org/wiki/%E5%8F%B8%E4%BC%9A" TargetMode="External"/><Relationship Id="rId1164" Type="http://schemas.openxmlformats.org/officeDocument/2006/relationships/hyperlink" Target="https://en.wiktionary.org/wiki/%E9%87%8C" TargetMode="External"/><Relationship Id="rId2495" Type="http://schemas.openxmlformats.org/officeDocument/2006/relationships/hyperlink" Target="https://en.wiktionary.org/wiki/%E7%B7%B4%E7%BF%92" TargetMode="External"/><Relationship Id="rId1165" Type="http://schemas.openxmlformats.org/officeDocument/2006/relationships/hyperlink" Target="https://en.wiktionary.org/wiki/%E5%9C%B0%E7%90%86" TargetMode="External"/><Relationship Id="rId2496" Type="http://schemas.openxmlformats.org/officeDocument/2006/relationships/hyperlink" Target="https://en.wiktionary.org/wiki/%E9%8C%B2%E9%9F%B3" TargetMode="External"/><Relationship Id="rId1166" Type="http://schemas.openxmlformats.org/officeDocument/2006/relationships/hyperlink" Target="https://en.wiktionary.org/wiki/%E5%A7%8B%E3%82%81" TargetMode="External"/><Relationship Id="rId2497" Type="http://schemas.openxmlformats.org/officeDocument/2006/relationships/hyperlink" Target="https://en.wiktionary.org/wiki/%E5%A7%93" TargetMode="External"/><Relationship Id="rId1167" Type="http://schemas.openxmlformats.org/officeDocument/2006/relationships/hyperlink" Target="https://en.wiktionary.org/wiki/%E3%83%9B%E3%83%BC%E3%83%A0" TargetMode="External"/><Relationship Id="rId2498" Type="http://schemas.openxmlformats.org/officeDocument/2006/relationships/hyperlink" Target="https://en.wiktionary.org/w/index.php?title=%E8%AA%AD%E5%A3%B2%E6%96%B0%E8%81%9E&amp;action=edit&amp;redlink=1" TargetMode="External"/><Relationship Id="rId1168" Type="http://schemas.openxmlformats.org/officeDocument/2006/relationships/hyperlink" Target="https://en.wiktionary.org/wiki/%E4%B8%8D" TargetMode="External"/><Relationship Id="rId2499" Type="http://schemas.openxmlformats.org/officeDocument/2006/relationships/hyperlink" Target="https://en.wiktionary.org/w/index.php?title=%E3%81%8A%E3%81%8B%E3%81%91&amp;action=edit&amp;redlink=1" TargetMode="External"/><Relationship Id="rId9918" Type="http://schemas.openxmlformats.org/officeDocument/2006/relationships/hyperlink" Target="https://en.wiktionary.org/wiki/%E5%B1%B1%E9%99%B0" TargetMode="External"/><Relationship Id="rId9919" Type="http://schemas.openxmlformats.org/officeDocument/2006/relationships/hyperlink" Target="https://en.wiktionary.org/wiki/%E3%82%B5%E3%83%B3%E3%83%97%E3%83%AB" TargetMode="External"/><Relationship Id="rId9914" Type="http://schemas.openxmlformats.org/officeDocument/2006/relationships/hyperlink" Target="https://en.wiktionary.org/wiki/%E3%81%84%E3%81%AE%E3%81%A1" TargetMode="External"/><Relationship Id="rId9915" Type="http://schemas.openxmlformats.org/officeDocument/2006/relationships/hyperlink" Target="https://en.wiktionary.org/wiki/%E6%A0%B9%E5%B2%B8" TargetMode="External"/><Relationship Id="rId9916" Type="http://schemas.openxmlformats.org/officeDocument/2006/relationships/hyperlink" Target="https://en.wiktionary.org/w/index.php?title=%E8%89%AF%E3%81%8B%E3%81%A3&amp;action=edit&amp;redlink=1" TargetMode="External"/><Relationship Id="rId9917" Type="http://schemas.openxmlformats.org/officeDocument/2006/relationships/hyperlink" Target="https://en.wiktionary.org/wiki/%E4%B9%97%E7%94%A8%E8%BB%8A" TargetMode="External"/><Relationship Id="rId1190" Type="http://schemas.openxmlformats.org/officeDocument/2006/relationships/hyperlink" Target="https://en.wiktionary.org/wiki/%E5%91%A8%E5%B9%B4" TargetMode="External"/><Relationship Id="rId1191" Type="http://schemas.openxmlformats.org/officeDocument/2006/relationships/hyperlink" Target="https://en.wiktionary.org/wiki/%E5%8C%BA%E9%96%93" TargetMode="External"/><Relationship Id="rId1192" Type="http://schemas.openxmlformats.org/officeDocument/2006/relationships/hyperlink" Target="https://en.wiktionary.org/wiki/%E5%9C%B0%E7%90%83" TargetMode="External"/><Relationship Id="rId1193" Type="http://schemas.openxmlformats.org/officeDocument/2006/relationships/hyperlink" Target="https://en.wiktionary.org/wiki/%E3%83%AC%E3%83%BC%E3%82%B9" TargetMode="External"/><Relationship Id="rId1194" Type="http://schemas.openxmlformats.org/officeDocument/2006/relationships/hyperlink" Target="https://en.wiktionary.org/wiki/%E5%8F%A3" TargetMode="External"/><Relationship Id="rId9910" Type="http://schemas.openxmlformats.org/officeDocument/2006/relationships/hyperlink" Target="https://en.wiktionary.org/w/index.php?title=%E5%9B%B0%E3%81%A3&amp;action=edit&amp;redlink=1" TargetMode="External"/><Relationship Id="rId1195" Type="http://schemas.openxmlformats.org/officeDocument/2006/relationships/hyperlink" Target="https://en.wiktionary.org/wiki/%E3%81%8F" TargetMode="External"/><Relationship Id="rId9911" Type="http://schemas.openxmlformats.org/officeDocument/2006/relationships/hyperlink" Target="https://en.wiktionary.org/w/index.php?title=%E6%9C%88%E9%A0%83&amp;action=edit&amp;redlink=1" TargetMode="External"/><Relationship Id="rId1196" Type="http://schemas.openxmlformats.org/officeDocument/2006/relationships/hyperlink" Target="https://en.wiktionary.org/wiki/%E3%83%99%E3%82%B9%E3%83%88" TargetMode="External"/><Relationship Id="rId9912" Type="http://schemas.openxmlformats.org/officeDocument/2006/relationships/hyperlink" Target="https://en.wiktionary.org/wiki/%E3%81%A8%E3%82%8A%E3%82%8F%E3%81%91" TargetMode="External"/><Relationship Id="rId1197" Type="http://schemas.openxmlformats.org/officeDocument/2006/relationships/hyperlink" Target="https://en.wiktionary.org/wiki/%E5%85%A5%E5%8A%9B" TargetMode="External"/><Relationship Id="rId9913" Type="http://schemas.openxmlformats.org/officeDocument/2006/relationships/hyperlink" Target="https://en.wiktionary.org/wiki/%E3%82%AC%E3%82%BD%E3%83%AA%E3%83%B3" TargetMode="External"/><Relationship Id="rId1198" Type="http://schemas.openxmlformats.org/officeDocument/2006/relationships/hyperlink" Target="https://en.wiktionary.org/wiki/%E6%99%AE%E9%80%9A" TargetMode="External"/><Relationship Id="rId1199" Type="http://schemas.openxmlformats.org/officeDocument/2006/relationships/hyperlink" Target="https://en.wiktionary.org/wiki/%E5%80%99%E8%A3%9C" TargetMode="External"/><Relationship Id="rId9907" Type="http://schemas.openxmlformats.org/officeDocument/2006/relationships/hyperlink" Target="https://en.wiktionary.org/w/index.php?title=%E3%81%A0%E3%82%89&amp;action=edit&amp;redlink=1" TargetMode="External"/><Relationship Id="rId9908" Type="http://schemas.openxmlformats.org/officeDocument/2006/relationships/hyperlink" Target="https://en.wiktionary.org/wiki/%E5%AE%AE%E6%B2%A2" TargetMode="External"/><Relationship Id="rId9909" Type="http://schemas.openxmlformats.org/officeDocument/2006/relationships/hyperlink" Target="https://en.wiktionary.org/wiki/%E5%A3%BA" TargetMode="External"/><Relationship Id="rId9903" Type="http://schemas.openxmlformats.org/officeDocument/2006/relationships/hyperlink" Target="https://en.wiktionary.org/wiki/%E7%9C%9F%E7%A9%BA" TargetMode="External"/><Relationship Id="rId9904" Type="http://schemas.openxmlformats.org/officeDocument/2006/relationships/hyperlink" Target="https://en.wiktionary.org/w/index.php?title=%E5%9B%9E%E3%81%A3&amp;action=edit&amp;redlink=1" TargetMode="External"/><Relationship Id="rId9905" Type="http://schemas.openxmlformats.org/officeDocument/2006/relationships/hyperlink" Target="https://en.wiktionary.org/wiki/%E5%95%86%E8%88%B9" TargetMode="External"/><Relationship Id="rId9906" Type="http://schemas.openxmlformats.org/officeDocument/2006/relationships/hyperlink" Target="https://en.wiktionary.org/wiki/%E3%81%BE%E3%81%95%E3%81%97" TargetMode="External"/><Relationship Id="rId1180" Type="http://schemas.openxmlformats.org/officeDocument/2006/relationships/hyperlink" Target="https://en.wiktionary.org/wiki/%E7%90%86%E4%BA%8B" TargetMode="External"/><Relationship Id="rId1181" Type="http://schemas.openxmlformats.org/officeDocument/2006/relationships/hyperlink" Target="https://en.wiktionary.org/wiki/%E3%83%9D%E3%82%B8%E3%82%B7%E3%83%A7%E3%83%B3" TargetMode="External"/><Relationship Id="rId1182" Type="http://schemas.openxmlformats.org/officeDocument/2006/relationships/hyperlink" Target="https://en.wiktionary.org/wiki/%E3%82%AC%E3%83%B3" TargetMode="External"/><Relationship Id="rId1183" Type="http://schemas.openxmlformats.org/officeDocument/2006/relationships/hyperlink" Target="https://en.wiktionary.org/wiki/%E3%81%9D%E3%81%93" TargetMode="External"/><Relationship Id="rId1184" Type="http://schemas.openxmlformats.org/officeDocument/2006/relationships/hyperlink" Target="https://en.wiktionary.org/wiki/%E5%90%88%E6%84%8F" TargetMode="External"/><Relationship Id="rId9900" Type="http://schemas.openxmlformats.org/officeDocument/2006/relationships/hyperlink" Target="https://en.wiktionary.org/wiki/%E5%88%86%E6%96%AD" TargetMode="External"/><Relationship Id="rId1185" Type="http://schemas.openxmlformats.org/officeDocument/2006/relationships/hyperlink" Target="https://en.wiktionary.org/wiki/%E9%81%8B%E7%94%A8" TargetMode="External"/><Relationship Id="rId9901" Type="http://schemas.openxmlformats.org/officeDocument/2006/relationships/hyperlink" Target="https://en.wiktionary.org/wiki/%E6%95%97%E3%82%8C%E3%82%8B" TargetMode="External"/><Relationship Id="rId1186" Type="http://schemas.openxmlformats.org/officeDocument/2006/relationships/hyperlink" Target="https://en.wiktionary.org/wiki/%E3%83%A6%E3%83%BC%E3%82%B6%E3%83%BC" TargetMode="External"/><Relationship Id="rId9902" Type="http://schemas.openxmlformats.org/officeDocument/2006/relationships/hyperlink" Target="https://en.wiktionary.org/wiki/%E6%97%A5%E6%9C%AC%E6%9B%B8%E7%B4%80" TargetMode="External"/><Relationship Id="rId1187" Type="http://schemas.openxmlformats.org/officeDocument/2006/relationships/hyperlink" Target="https://en.wiktionary.org/wiki/%E5%A4%9A%E6%95%B0" TargetMode="External"/><Relationship Id="rId1188" Type="http://schemas.openxmlformats.org/officeDocument/2006/relationships/hyperlink" Target="https://en.wiktionary.org/wiki/%E6%9C%AD%E5%B9%8C" TargetMode="External"/><Relationship Id="rId1189" Type="http://schemas.openxmlformats.org/officeDocument/2006/relationships/hyperlink" Target="https://en.wiktionary.org/wiki/%E5%90%9B" TargetMode="External"/><Relationship Id="rId1136" Type="http://schemas.openxmlformats.org/officeDocument/2006/relationships/hyperlink" Target="https://en.wiktionary.org/wiki/%E6%84%9F%E3%81%98" TargetMode="External"/><Relationship Id="rId2467" Type="http://schemas.openxmlformats.org/officeDocument/2006/relationships/hyperlink" Target="https://en.wiktionary.org/wiki/%E3%83%9E%E3%82%A4%E3%83%AB" TargetMode="External"/><Relationship Id="rId3799" Type="http://schemas.openxmlformats.org/officeDocument/2006/relationships/hyperlink" Target="https://en.wiktionary.org/wiki/%E6%AD%A6%E5%A3%AB" TargetMode="External"/><Relationship Id="rId1137" Type="http://schemas.openxmlformats.org/officeDocument/2006/relationships/hyperlink" Target="https://en.wiktionary.org/wiki/%E7%B5%8C%E6%AD%B4" TargetMode="External"/><Relationship Id="rId2468" Type="http://schemas.openxmlformats.org/officeDocument/2006/relationships/hyperlink" Target="https://en.wiktionary.org/wiki/%E3%81%BB%E3%82%93" TargetMode="External"/><Relationship Id="rId3798" Type="http://schemas.openxmlformats.org/officeDocument/2006/relationships/hyperlink" Target="https://en.wiktionary.org/wiki/%E7%B4%8B%E7%AB%A0" TargetMode="External"/><Relationship Id="rId1138" Type="http://schemas.openxmlformats.org/officeDocument/2006/relationships/hyperlink" Target="https://en.wiktionary.org/wiki/%E5%86%85%E9%96%A3" TargetMode="External"/><Relationship Id="rId2469" Type="http://schemas.openxmlformats.org/officeDocument/2006/relationships/hyperlink" Target="https://en.wiktionary.org/wiki/%E5%91%BC%E7%A7%B0" TargetMode="External"/><Relationship Id="rId1139" Type="http://schemas.openxmlformats.org/officeDocument/2006/relationships/hyperlink" Target="https://en.wiktionary.org/wiki/%E3%82%AB%E3%83%BC%E3%83%89" TargetMode="External"/><Relationship Id="rId3791" Type="http://schemas.openxmlformats.org/officeDocument/2006/relationships/hyperlink" Target="https://en.wiktionary.org/wiki/%E3%81%84%E3%81%BE" TargetMode="External"/><Relationship Id="rId2460" Type="http://schemas.openxmlformats.org/officeDocument/2006/relationships/hyperlink" Target="https://en.wiktionary.org/wiki/%E9%87%8D%E9%87%8F" TargetMode="External"/><Relationship Id="rId3790" Type="http://schemas.openxmlformats.org/officeDocument/2006/relationships/hyperlink" Target="https://en.wiktionary.org/wiki/%E7%B7%8F%E7%90%86" TargetMode="External"/><Relationship Id="rId1130" Type="http://schemas.openxmlformats.org/officeDocument/2006/relationships/hyperlink" Target="https://en.wiktionary.org/wiki/%E5%8C%BB%E7%99%82" TargetMode="External"/><Relationship Id="rId2461" Type="http://schemas.openxmlformats.org/officeDocument/2006/relationships/hyperlink" Target="https://en.wiktionary.org/wiki/%E3%82%B5%E3%83%9D%E3%83%BC%E3%83%88" TargetMode="External"/><Relationship Id="rId3793" Type="http://schemas.openxmlformats.org/officeDocument/2006/relationships/hyperlink" Target="https://en.wiktionary.org/wiki/%E8%AA%B2%E9%95%B7" TargetMode="External"/><Relationship Id="rId1131" Type="http://schemas.openxmlformats.org/officeDocument/2006/relationships/hyperlink" Target="https://en.wiktionary.org/wiki/%E3%82%AA%E3%83%AA%E3%82%B3%E3%83%B3" TargetMode="External"/><Relationship Id="rId2462" Type="http://schemas.openxmlformats.org/officeDocument/2006/relationships/hyperlink" Target="https://en.wiktionary.org/wiki/%E3%82%B3%E3%83%94%E3%83%BC" TargetMode="External"/><Relationship Id="rId3792" Type="http://schemas.openxmlformats.org/officeDocument/2006/relationships/hyperlink" Target="https://en.wiktionary.org/wiki/%E7%BE%A9%E5%8B%99" TargetMode="External"/><Relationship Id="rId1132" Type="http://schemas.openxmlformats.org/officeDocument/2006/relationships/hyperlink" Target="https://en.wiktionary.org/wiki/%E7%86%8A%E6%9C%AC" TargetMode="External"/><Relationship Id="rId2463" Type="http://schemas.openxmlformats.org/officeDocument/2006/relationships/hyperlink" Target="https://en.wiktionary.org/wiki/%E3%83%97%E3%83%AC%E3%82%A4%E3%83%A4%E3%83%BC" TargetMode="External"/><Relationship Id="rId3795" Type="http://schemas.openxmlformats.org/officeDocument/2006/relationships/hyperlink" Target="https://en.wiktionary.org/wiki/%E3%81%A4%E3%81%91%E3%82%8B" TargetMode="External"/><Relationship Id="rId1133" Type="http://schemas.openxmlformats.org/officeDocument/2006/relationships/hyperlink" Target="https://en.wiktionary.org/wiki/%E3%83%AA%E3%82%B9%E3%83%88" TargetMode="External"/><Relationship Id="rId2464" Type="http://schemas.openxmlformats.org/officeDocument/2006/relationships/hyperlink" Target="https://en.wiktionary.org/wiki/%E5%BD%A9" TargetMode="External"/><Relationship Id="rId3794" Type="http://schemas.openxmlformats.org/officeDocument/2006/relationships/hyperlink" Target="https://en.wiktionary.org/wiki/%E3%81%AA%E3%82%8C" TargetMode="External"/><Relationship Id="rId1134" Type="http://schemas.openxmlformats.org/officeDocument/2006/relationships/hyperlink" Target="https://en.wiktionary.org/wiki/%E7%95%B0%E3%81%AA%E3%82%8B" TargetMode="External"/><Relationship Id="rId2465" Type="http://schemas.openxmlformats.org/officeDocument/2006/relationships/hyperlink" Target="https://en.wiktionary.org/w/index.php?title=%E6%8F%8F%E3%81%84&amp;action=edit&amp;redlink=1" TargetMode="External"/><Relationship Id="rId3797" Type="http://schemas.openxmlformats.org/officeDocument/2006/relationships/hyperlink" Target="https://en.wiktionary.org/wiki/%E5%8D%83%E4%BB%A3%E7%94%B0" TargetMode="External"/><Relationship Id="rId1135" Type="http://schemas.openxmlformats.org/officeDocument/2006/relationships/hyperlink" Target="https://en.wiktionary.org/wiki/%E5%BA%A7" TargetMode="External"/><Relationship Id="rId2466" Type="http://schemas.openxmlformats.org/officeDocument/2006/relationships/hyperlink" Target="https://en.wiktionary.org/wiki/%E5%90%8C%E7%A4%BE" TargetMode="External"/><Relationship Id="rId3796" Type="http://schemas.openxmlformats.org/officeDocument/2006/relationships/hyperlink" Target="https://en.wiktionary.org/wiki/%E3%82%82%E3%81%A3%E3%81%A8%E3%82%82" TargetMode="External"/><Relationship Id="rId1125" Type="http://schemas.openxmlformats.org/officeDocument/2006/relationships/hyperlink" Target="https://en.wiktionary.org/wiki/%E6%BC%94%E5%87%BA" TargetMode="External"/><Relationship Id="rId2456" Type="http://schemas.openxmlformats.org/officeDocument/2006/relationships/hyperlink" Target="https://en.wiktionary.org/wiki/%E3%83%90%E3%83%83%E3%82%AF" TargetMode="External"/><Relationship Id="rId3788" Type="http://schemas.openxmlformats.org/officeDocument/2006/relationships/hyperlink" Target="https://en.wiktionary.org/wiki/%E5%AE%9F%E6%B3%81" TargetMode="External"/><Relationship Id="rId1126" Type="http://schemas.openxmlformats.org/officeDocument/2006/relationships/hyperlink" Target="https://en.wiktionary.org/wiki/%E4%BA%8B%E6%95%85" TargetMode="External"/><Relationship Id="rId2457" Type="http://schemas.openxmlformats.org/officeDocument/2006/relationships/hyperlink" Target="https://en.wiktionary.org/wiki/%E3%83%9F%E3%83%A5%E3%83%BC%E3%82%B8%E3%82%B7%E3%83%A3%E3%83%B3" TargetMode="External"/><Relationship Id="rId3787" Type="http://schemas.openxmlformats.org/officeDocument/2006/relationships/hyperlink" Target="https://en.wiktionary.org/wiki/%E6%94%B9%E4%BF%AE" TargetMode="External"/><Relationship Id="rId1127" Type="http://schemas.openxmlformats.org/officeDocument/2006/relationships/hyperlink" Target="https://en.wiktionary.org/wiki/%E9%96%80" TargetMode="External"/><Relationship Id="rId2458" Type="http://schemas.openxmlformats.org/officeDocument/2006/relationships/hyperlink" Target="https://en.wiktionary.org/wiki/%E7%94%9F%E5%91%BD" TargetMode="External"/><Relationship Id="rId1128" Type="http://schemas.openxmlformats.org/officeDocument/2006/relationships/hyperlink" Target="https://en.wiktionary.org/wiki/%E3%83%AD%E3%83%83%E3%82%AF" TargetMode="External"/><Relationship Id="rId2459" Type="http://schemas.openxmlformats.org/officeDocument/2006/relationships/hyperlink" Target="https://en.wiktionary.org/wiki/%E3%83%8A%E3%83%B3%E3%83%90%E3%83%BC" TargetMode="External"/><Relationship Id="rId3789" Type="http://schemas.openxmlformats.org/officeDocument/2006/relationships/hyperlink" Target="https://en.wiktionary.org/wiki/%E7%B4%AB" TargetMode="External"/><Relationship Id="rId1129" Type="http://schemas.openxmlformats.org/officeDocument/2006/relationships/hyperlink" Target="https://en.wiktionary.org/w/index.php?title=%E8%A8%80%E3%82%8F&amp;action=edit&amp;redlink=1" TargetMode="External"/><Relationship Id="rId3780" Type="http://schemas.openxmlformats.org/officeDocument/2006/relationships/hyperlink" Target="https://en.wiktionary.org/wiki/%E9%9C%A7" TargetMode="External"/><Relationship Id="rId2450" Type="http://schemas.openxmlformats.org/officeDocument/2006/relationships/hyperlink" Target="https://en.wiktionary.org/wiki/%E7%9F%AD%E3%81%84" TargetMode="External"/><Relationship Id="rId3782" Type="http://schemas.openxmlformats.org/officeDocument/2006/relationships/hyperlink" Target="https://en.wiktionary.org/w/index.php?title=%E3%81%B9%E3%81%8F&amp;action=edit&amp;redlink=1" TargetMode="External"/><Relationship Id="rId1120" Type="http://schemas.openxmlformats.org/officeDocument/2006/relationships/hyperlink" Target="https://en.wiktionary.org/wiki/%E3%81%B2" TargetMode="External"/><Relationship Id="rId2451" Type="http://schemas.openxmlformats.org/officeDocument/2006/relationships/hyperlink" Target="https://en.wiktionary.org/wiki/%E6%98%8C" TargetMode="External"/><Relationship Id="rId3781" Type="http://schemas.openxmlformats.org/officeDocument/2006/relationships/hyperlink" Target="https://en.wiktionary.org/w/index.php?title=%E6%97%A5%E6%9C%AC%E3%83%86%E3%83%AC%E3%83%93%E6%94%BE%E9%80%81%E7%B6%B2&amp;action=edit&amp;redlink=1" TargetMode="External"/><Relationship Id="rId1121" Type="http://schemas.openxmlformats.org/officeDocument/2006/relationships/hyperlink" Target="https://en.wiktionary.org/wiki/%E7%B5%90%E5%A9%9A" TargetMode="External"/><Relationship Id="rId2452" Type="http://schemas.openxmlformats.org/officeDocument/2006/relationships/hyperlink" Target="https://en.wiktionary.org/wiki/%E4%B8%80%E7%B7%92" TargetMode="External"/><Relationship Id="rId3784" Type="http://schemas.openxmlformats.org/officeDocument/2006/relationships/hyperlink" Target="https://en.wiktionary.org/wiki/%E9%80%9A%E5%AD%A6" TargetMode="External"/><Relationship Id="rId1122" Type="http://schemas.openxmlformats.org/officeDocument/2006/relationships/hyperlink" Target="https://en.wiktionary.org/wiki/%E7%96%91%E5%95%8F" TargetMode="External"/><Relationship Id="rId2453" Type="http://schemas.openxmlformats.org/officeDocument/2006/relationships/hyperlink" Target="https://en.wiktionary.org/wiki/%E9%81%B8%E6%8A%9C" TargetMode="External"/><Relationship Id="rId3783" Type="http://schemas.openxmlformats.org/officeDocument/2006/relationships/hyperlink" Target="https://en.wiktionary.org/wiki/%E4%B8%AD%E8%8F%AF%E6%B0%91%E5%9B%BD" TargetMode="External"/><Relationship Id="rId1123" Type="http://schemas.openxmlformats.org/officeDocument/2006/relationships/hyperlink" Target="https://en.wiktionary.org/wiki/%E6%B1%BA%E5%8B%9D" TargetMode="External"/><Relationship Id="rId2454" Type="http://schemas.openxmlformats.org/officeDocument/2006/relationships/hyperlink" Target="https://en.wiktionary.org/wiki/%E4%B8%AD%E9%83%A8" TargetMode="External"/><Relationship Id="rId3786" Type="http://schemas.openxmlformats.org/officeDocument/2006/relationships/hyperlink" Target="https://en.wiktionary.org/wiki/%E6%88%BF" TargetMode="External"/><Relationship Id="rId1124" Type="http://schemas.openxmlformats.org/officeDocument/2006/relationships/hyperlink" Target="https://en.wiktionary.org/wiki/%E5%B0%82%E7%94%A8" TargetMode="External"/><Relationship Id="rId2455" Type="http://schemas.openxmlformats.org/officeDocument/2006/relationships/hyperlink" Target="https://en.wiktionary.org/wiki/%E5%A4%A9%E4%BD%93" TargetMode="External"/><Relationship Id="rId3785" Type="http://schemas.openxmlformats.org/officeDocument/2006/relationships/hyperlink" Target="https://en.wiktionary.org/wiki/%E5%8D%9A%E5%A4%9A" TargetMode="External"/><Relationship Id="rId1158" Type="http://schemas.openxmlformats.org/officeDocument/2006/relationships/hyperlink" Target="https://en.wiktionary.org/w/index.php?title=%E6%97%A5%E6%9C%AC%E3%83%86%E3%83%AC%E3%83%93&amp;action=edit&amp;redlink=1" TargetMode="External"/><Relationship Id="rId2489" Type="http://schemas.openxmlformats.org/officeDocument/2006/relationships/hyperlink" Target="https://en.wiktionary.org/wiki/%E7%94%A8%E3%81%84%E3%82%8B" TargetMode="External"/><Relationship Id="rId1159" Type="http://schemas.openxmlformats.org/officeDocument/2006/relationships/hyperlink" Target="https://en.wiktionary.org/w/index.php?title=%E3%83%86%E3%83%AC%E3%83%93%E6%9C%9D%E6%97%A5&amp;action=edit&amp;redlink=1" TargetMode="External"/><Relationship Id="rId2480" Type="http://schemas.openxmlformats.org/officeDocument/2006/relationships/hyperlink" Target="https://en.wiktionary.org/wiki/%E4%BD%BF%E3%81%88%E3%82%8B" TargetMode="External"/><Relationship Id="rId1150" Type="http://schemas.openxmlformats.org/officeDocument/2006/relationships/hyperlink" Target="https://en.wiktionary.org/wiki/%E3%82%AA%E3%83%AA%E3%82%B8%E3%83%8A%E3%83%AB" TargetMode="External"/><Relationship Id="rId2481" Type="http://schemas.openxmlformats.org/officeDocument/2006/relationships/hyperlink" Target="https://en.wiktionary.org/wiki/%E5%B7%AE%E3%81%97%E6%88%BB%E3%81%97" TargetMode="External"/><Relationship Id="rId1151" Type="http://schemas.openxmlformats.org/officeDocument/2006/relationships/hyperlink" Target="https://en.wiktionary.org/wiki/%E5%A4%A7%E3%81%8D%E3%81%AA" TargetMode="External"/><Relationship Id="rId2482" Type="http://schemas.openxmlformats.org/officeDocument/2006/relationships/hyperlink" Target="https://en.wiktionary.org/wiki/%E6%A6%82%E5%BF%B5" TargetMode="External"/><Relationship Id="rId1152" Type="http://schemas.openxmlformats.org/officeDocument/2006/relationships/hyperlink" Target="https://en.wiktionary.org/wiki/%E5%B8%82%E7%94%BA%E6%9D%91" TargetMode="External"/><Relationship Id="rId2483" Type="http://schemas.openxmlformats.org/officeDocument/2006/relationships/hyperlink" Target="https://en.wiktionary.org/wiki/%E3%81%8B%E6%9C%88" TargetMode="External"/><Relationship Id="rId1153" Type="http://schemas.openxmlformats.org/officeDocument/2006/relationships/hyperlink" Target="https://en.wiktionary.org/wiki/%E3%83%9E%E3%83%BC%E3%82%AF" TargetMode="External"/><Relationship Id="rId2484" Type="http://schemas.openxmlformats.org/officeDocument/2006/relationships/hyperlink" Target="https://en.wiktionary.org/w/index.php?title=%E8%A6%8B%E3%81%9B&amp;action=edit&amp;redlink=1" TargetMode="External"/><Relationship Id="rId1154" Type="http://schemas.openxmlformats.org/officeDocument/2006/relationships/hyperlink" Target="https://en.wiktionary.org/wiki/%E3%83%8B%E3%83%A5%E3%83%BC%E3%83%A8%E3%83%BC%E3%82%AF" TargetMode="External"/><Relationship Id="rId2485" Type="http://schemas.openxmlformats.org/officeDocument/2006/relationships/hyperlink" Target="https://en.wiktionary.org/wiki/%E3%83%A1%E3%82%B8%E3%83%A3%E3%83%BC" TargetMode="External"/><Relationship Id="rId1155" Type="http://schemas.openxmlformats.org/officeDocument/2006/relationships/hyperlink" Target="https://en.wiktionary.org/wiki/%E4%BB%8A%E5%9B%9E" TargetMode="External"/><Relationship Id="rId2486" Type="http://schemas.openxmlformats.org/officeDocument/2006/relationships/hyperlink" Target="https://en.wiktionary.org/w/index.php?title=%E4%BD%BF%E3%81%88&amp;action=edit&amp;redlink=1" TargetMode="External"/><Relationship Id="rId1156" Type="http://schemas.openxmlformats.org/officeDocument/2006/relationships/hyperlink" Target="https://en.wiktionary.org/wiki/%E3%82%B1%E3%83%BC%E3%82%B9" TargetMode="External"/><Relationship Id="rId2487" Type="http://schemas.openxmlformats.org/officeDocument/2006/relationships/hyperlink" Target="https://en.wiktionary.org/w/index.php?title=%E9%80%B2%E3%82%81&amp;action=edit&amp;redlink=1" TargetMode="External"/><Relationship Id="rId1157" Type="http://schemas.openxmlformats.org/officeDocument/2006/relationships/hyperlink" Target="https://en.wiktionary.org/wiki/%E5%A0%82" TargetMode="External"/><Relationship Id="rId2488" Type="http://schemas.openxmlformats.org/officeDocument/2006/relationships/hyperlink" Target="https://en.wiktionary.org/wiki/%E4%B8%8D%E9%81%A9%E5%88%87" TargetMode="External"/><Relationship Id="rId1147" Type="http://schemas.openxmlformats.org/officeDocument/2006/relationships/hyperlink" Target="https://en.wiktionary.org/wiki/%E3%83%95%E3%82%A1%E3%83%B3" TargetMode="External"/><Relationship Id="rId2478" Type="http://schemas.openxmlformats.org/officeDocument/2006/relationships/hyperlink" Target="https://en.wiktionary.org/wiki/%E8%87%B3%E3%82%8B" TargetMode="External"/><Relationship Id="rId1148" Type="http://schemas.openxmlformats.org/officeDocument/2006/relationships/hyperlink" Target="https://en.wiktionary.org/wiki/%E8%87%AA%E7%84%B6" TargetMode="External"/><Relationship Id="rId2479" Type="http://schemas.openxmlformats.org/officeDocument/2006/relationships/hyperlink" Target="https://en.wiktionary.org/wiki/%E7%B5%B6%E5%AF%BE" TargetMode="External"/><Relationship Id="rId1149" Type="http://schemas.openxmlformats.org/officeDocument/2006/relationships/hyperlink" Target="https://en.wiktionary.org/wiki/%E9%81%B8%E5%87%BA" TargetMode="External"/><Relationship Id="rId2470" Type="http://schemas.openxmlformats.org/officeDocument/2006/relationships/hyperlink" Target="https://en.wiktionary.org/wiki/%E5%BE%97%E7%A5%A8" TargetMode="External"/><Relationship Id="rId1140" Type="http://schemas.openxmlformats.org/officeDocument/2006/relationships/hyperlink" Target="https://en.wiktionary.org/wiki/%E6%90%AD%E8%BC%89" TargetMode="External"/><Relationship Id="rId2471" Type="http://schemas.openxmlformats.org/officeDocument/2006/relationships/hyperlink" Target="https://en.wiktionary.org/wiki/%E5%9F%BA%E3%81%A5%E3%81%8F" TargetMode="External"/><Relationship Id="rId1141" Type="http://schemas.openxmlformats.org/officeDocument/2006/relationships/hyperlink" Target="https://en.wiktionary.org/wiki/%E4%B8%AD%E7%AB%8B" TargetMode="External"/><Relationship Id="rId2472" Type="http://schemas.openxmlformats.org/officeDocument/2006/relationships/hyperlink" Target="https://en.wiktionary.org/wiki/%E9%81%8E%E3%81%8E" TargetMode="External"/><Relationship Id="rId1142" Type="http://schemas.openxmlformats.org/officeDocument/2006/relationships/hyperlink" Target="https://en.wiktionary.org/wiki/%E5%91%A8%E8%BE%BA" TargetMode="External"/><Relationship Id="rId2473" Type="http://schemas.openxmlformats.org/officeDocument/2006/relationships/hyperlink" Target="https://en.wiktionary.org/wiki/%E7%BD%AA" TargetMode="External"/><Relationship Id="rId1143" Type="http://schemas.openxmlformats.org/officeDocument/2006/relationships/hyperlink" Target="https://en.wiktionary.org/wiki/%E4%BD%9C%E6%88%A6" TargetMode="External"/><Relationship Id="rId2474" Type="http://schemas.openxmlformats.org/officeDocument/2006/relationships/hyperlink" Target="https://en.wiktionary.org/wiki/%E3%81%BF%E3%82%93%E3%81%AA" TargetMode="External"/><Relationship Id="rId1144" Type="http://schemas.openxmlformats.org/officeDocument/2006/relationships/hyperlink" Target="https://en.wiktionary.org/wiki/%E9%80%A3%E7%9B%9F" TargetMode="External"/><Relationship Id="rId2475" Type="http://schemas.openxmlformats.org/officeDocument/2006/relationships/hyperlink" Target="https://en.wiktionary.org/wiki/%E3%80%8B" TargetMode="External"/><Relationship Id="rId1145" Type="http://schemas.openxmlformats.org/officeDocument/2006/relationships/hyperlink" Target="https://en.wiktionary.org/wiki/%E6%95%99%E4%BC%9A" TargetMode="External"/><Relationship Id="rId2476" Type="http://schemas.openxmlformats.org/officeDocument/2006/relationships/hyperlink" Target="https://en.wiktionary.org/wiki/%E5%B0%91%E3%81%AA%E3%81%8F%E3%81%A8%E3%82%82" TargetMode="External"/><Relationship Id="rId1146" Type="http://schemas.openxmlformats.org/officeDocument/2006/relationships/hyperlink" Target="https://en.wiktionary.org/wiki/%E5%86%8D%E3%81%B3" TargetMode="External"/><Relationship Id="rId2477" Type="http://schemas.openxmlformats.org/officeDocument/2006/relationships/hyperlink" Target="https://en.wiktionary.org/w/index.php?title=%E8%87%AA%E7%94%B1%E6%B0%91%E4%B8%BB%E5%85%9A&amp;action=edit&amp;redlink=1" TargetMode="External"/><Relationship Id="rId7319" Type="http://schemas.openxmlformats.org/officeDocument/2006/relationships/hyperlink" Target="https://en.wiktionary.org/w/index.php?title=%E6%95%B0%E3%81%88&amp;action=edit&amp;redlink=1" TargetMode="External"/><Relationship Id="rId7318" Type="http://schemas.openxmlformats.org/officeDocument/2006/relationships/hyperlink" Target="https://en.wiktionary.org/wiki/%E9%81%95%E5%92%8C%E6%84%9F" TargetMode="External"/><Relationship Id="rId8649" Type="http://schemas.openxmlformats.org/officeDocument/2006/relationships/hyperlink" Target="https://en.wiktionary.org/wiki/%E9%A3%AF%E5%B3%B6" TargetMode="External"/><Relationship Id="rId9970" Type="http://schemas.openxmlformats.org/officeDocument/2006/relationships/hyperlink" Target="https://en.wiktionary.org/wiki/%E6%AD%A3%E7%B5%B1" TargetMode="External"/><Relationship Id="rId9971" Type="http://schemas.openxmlformats.org/officeDocument/2006/relationships/hyperlink" Target="https://en.wiktionary.org/wiki/%E4%BF%A1%E7%94%A8%E9%87%91%E5%BA%AB" TargetMode="External"/><Relationship Id="rId8640" Type="http://schemas.openxmlformats.org/officeDocument/2006/relationships/hyperlink" Target="https://en.wiktionary.org/wiki/%E7%95%AA%E5%A4%96" TargetMode="External"/><Relationship Id="rId7313" Type="http://schemas.openxmlformats.org/officeDocument/2006/relationships/hyperlink" Target="https://en.wiktionary.org/wiki/%E6%8B%89%E8%87%B4" TargetMode="External"/><Relationship Id="rId8644" Type="http://schemas.openxmlformats.org/officeDocument/2006/relationships/hyperlink" Target="https://en.wiktionary.org/wiki/%E5%BA%84" TargetMode="External"/><Relationship Id="rId9976" Type="http://schemas.openxmlformats.org/officeDocument/2006/relationships/hyperlink" Target="https://en.wiktionary.org/wiki/%E5%B7%B3" TargetMode="External"/><Relationship Id="rId7312" Type="http://schemas.openxmlformats.org/officeDocument/2006/relationships/hyperlink" Target="https://en.wiktionary.org/wiki/%E3%81%93%E3%81%AE%E9%96%93" TargetMode="External"/><Relationship Id="rId8643" Type="http://schemas.openxmlformats.org/officeDocument/2006/relationships/hyperlink" Target="https://en.wiktionary.org/wiki/%E6%8A%95%E4%B8%8B" TargetMode="External"/><Relationship Id="rId9977" Type="http://schemas.openxmlformats.org/officeDocument/2006/relationships/hyperlink" Target="https://en.wiktionary.org/wiki/%E9%82%AA" TargetMode="External"/><Relationship Id="rId7311" Type="http://schemas.openxmlformats.org/officeDocument/2006/relationships/hyperlink" Target="https://en.wiktionary.org/wiki/%E8%80%83%E5%8F%A4%E5%AD%A6" TargetMode="External"/><Relationship Id="rId8642" Type="http://schemas.openxmlformats.org/officeDocument/2006/relationships/hyperlink" Target="https://en.wiktionary.org/wiki/%E3%83%91%E3%82%BA%E3%83%AB" TargetMode="External"/><Relationship Id="rId9978" Type="http://schemas.openxmlformats.org/officeDocument/2006/relationships/hyperlink" Target="https://en.wiktionary.org/wiki/%E5%AE%A3%E6%95%99%E5%B8%AB" TargetMode="External"/><Relationship Id="rId7310" Type="http://schemas.openxmlformats.org/officeDocument/2006/relationships/hyperlink" Target="https://en.wiktionary.org/wiki/%E3%83%91%E3%83%91" TargetMode="External"/><Relationship Id="rId8641" Type="http://schemas.openxmlformats.org/officeDocument/2006/relationships/hyperlink" Target="https://en.wiktionary.org/wiki/%E3%83%87%E3%83%88%E3%83%AD%E3%82%A4%E3%83%88" TargetMode="External"/><Relationship Id="rId9979" Type="http://schemas.openxmlformats.org/officeDocument/2006/relationships/hyperlink" Target="https://en.wiktionary.org/wiki/%E5%AE%A2%E5%AE%A4" TargetMode="External"/><Relationship Id="rId7317" Type="http://schemas.openxmlformats.org/officeDocument/2006/relationships/hyperlink" Target="https://en.wiktionary.org/wiki/%E3%83%8D%E3%82%BA%E3%83%9F" TargetMode="External"/><Relationship Id="rId8648" Type="http://schemas.openxmlformats.org/officeDocument/2006/relationships/hyperlink" Target="https://en.wiktionary.org/w/index.php?title=%E3%81%BF%E3%81%A3&amp;action=edit&amp;redlink=1" TargetMode="External"/><Relationship Id="rId9972" Type="http://schemas.openxmlformats.org/officeDocument/2006/relationships/hyperlink" Target="https://en.wiktionary.org/wiki/%E5%85%A8%E8%A7%92" TargetMode="External"/><Relationship Id="rId7316" Type="http://schemas.openxmlformats.org/officeDocument/2006/relationships/hyperlink" Target="https://en.wiktionary.org/wiki/%E6%9D%BE%E5%B3%B6" TargetMode="External"/><Relationship Id="rId8647" Type="http://schemas.openxmlformats.org/officeDocument/2006/relationships/hyperlink" Target="https://en.wiktionary.org/wiki/%E8%A1%86%E9%99%A2" TargetMode="External"/><Relationship Id="rId9973" Type="http://schemas.openxmlformats.org/officeDocument/2006/relationships/hyperlink" Target="https://en.wiktionary.org/wiki/%E3%82%B5%E3%83%86%E3%83%A9%E3%82%A4%E3%83%88" TargetMode="External"/><Relationship Id="rId7315" Type="http://schemas.openxmlformats.org/officeDocument/2006/relationships/hyperlink" Target="https://en.wiktionary.org/wiki/%E9%83%BD%E5%BF%83" TargetMode="External"/><Relationship Id="rId8646" Type="http://schemas.openxmlformats.org/officeDocument/2006/relationships/hyperlink" Target="https://en.wiktionary.org/wiki/%E8%A7%A3%E7%AD%94" TargetMode="External"/><Relationship Id="rId9974" Type="http://schemas.openxmlformats.org/officeDocument/2006/relationships/hyperlink" Target="https://en.wiktionary.org/wiki/%E9%9B%A3%E3%81%84" TargetMode="External"/><Relationship Id="rId7314" Type="http://schemas.openxmlformats.org/officeDocument/2006/relationships/hyperlink" Target="https://en.wiktionary.org/wiki/%E4%B8%8E" TargetMode="External"/><Relationship Id="rId8645" Type="http://schemas.openxmlformats.org/officeDocument/2006/relationships/hyperlink" Target="https://en.wiktionary.org/w/index.php?title=%E3%83%9E%E3%83%AA%E3%83%B3&amp;action=edit&amp;redlink=1" TargetMode="External"/><Relationship Id="rId9975" Type="http://schemas.openxmlformats.org/officeDocument/2006/relationships/hyperlink" Target="https://en.wiktionary.org/wiki/%E5%8F%99" TargetMode="External"/><Relationship Id="rId7309" Type="http://schemas.openxmlformats.org/officeDocument/2006/relationships/hyperlink" Target="https://en.wiktionary.org/wiki/%E3%81%BE%E3%81%AD" TargetMode="External"/><Relationship Id="rId7308" Type="http://schemas.openxmlformats.org/officeDocument/2006/relationships/hyperlink" Target="https://en.wiktionary.org/wiki/%E6%8C%87%E9%87%9D" TargetMode="External"/><Relationship Id="rId8639" Type="http://schemas.openxmlformats.org/officeDocument/2006/relationships/hyperlink" Target="https://en.wiktionary.org/wiki/%E8%81%96%E6%AF%8D" TargetMode="External"/><Relationship Id="rId7307" Type="http://schemas.openxmlformats.org/officeDocument/2006/relationships/hyperlink" Target="https://en.wiktionary.org/wiki/%E4%B8%AD%E4%BD%90" TargetMode="External"/><Relationship Id="rId8638" Type="http://schemas.openxmlformats.org/officeDocument/2006/relationships/hyperlink" Target="https://en.wiktionary.org/wiki/%E5%8B%A7%E5%91%8A" TargetMode="External"/><Relationship Id="rId9969" Type="http://schemas.openxmlformats.org/officeDocument/2006/relationships/hyperlink" Target="https://en.wiktionary.org/w/index.php?title=%E5%BB%BA%E8%A8%AD%E7%9C%81&amp;action=edit&amp;redlink=1" TargetMode="External"/><Relationship Id="rId9960" Type="http://schemas.openxmlformats.org/officeDocument/2006/relationships/hyperlink" Target="https://en.wiktionary.org/w/index.php?title=%E4%B8%89%E9%99%B8&amp;action=edit&amp;redlink=1" TargetMode="External"/><Relationship Id="rId7302" Type="http://schemas.openxmlformats.org/officeDocument/2006/relationships/hyperlink" Target="https://en.wiktionary.org/wiki/%E7%AC%A0" TargetMode="External"/><Relationship Id="rId8633" Type="http://schemas.openxmlformats.org/officeDocument/2006/relationships/hyperlink" Target="https://en.wiktionary.org/wiki/%E3%83%97%E3%83%A9%E3%83%8F" TargetMode="External"/><Relationship Id="rId9965" Type="http://schemas.openxmlformats.org/officeDocument/2006/relationships/hyperlink" Target="https://en.wiktionary.org/wiki/%E6%B2%B3%E5%8D%97" TargetMode="External"/><Relationship Id="rId7301" Type="http://schemas.openxmlformats.org/officeDocument/2006/relationships/hyperlink" Target="https://en.wiktionary.org/wiki/%E5%81%A5%E4%BA%8C" TargetMode="External"/><Relationship Id="rId8632" Type="http://schemas.openxmlformats.org/officeDocument/2006/relationships/hyperlink" Target="https://en.wiktionary.org/wiki/%E6%96%87%E9%9D%A2" TargetMode="External"/><Relationship Id="rId9966" Type="http://schemas.openxmlformats.org/officeDocument/2006/relationships/hyperlink" Target="https://en.wiktionary.org/wiki/%E5%85%A5%E8%A9%A6" TargetMode="External"/><Relationship Id="rId7300" Type="http://schemas.openxmlformats.org/officeDocument/2006/relationships/hyperlink" Target="https://en.wiktionary.org/wiki/%E9%A3%9F%E6%96%99" TargetMode="External"/><Relationship Id="rId8631" Type="http://schemas.openxmlformats.org/officeDocument/2006/relationships/hyperlink" Target="https://en.wiktionary.org/wiki/%E9%98%BF%E8%98%87" TargetMode="External"/><Relationship Id="rId9967" Type="http://schemas.openxmlformats.org/officeDocument/2006/relationships/hyperlink" Target="https://en.wiktionary.org/wiki/%E3%81%BC%E3%82%93" TargetMode="External"/><Relationship Id="rId8630" Type="http://schemas.openxmlformats.org/officeDocument/2006/relationships/hyperlink" Target="https://en.wiktionary.org/wiki/%E9%B3%B4%E9%96%80" TargetMode="External"/><Relationship Id="rId9968" Type="http://schemas.openxmlformats.org/officeDocument/2006/relationships/hyperlink" Target="https://en.wiktionary.org/wiki/%E9%9B%BB%E4%BF%A1" TargetMode="External"/><Relationship Id="rId7306" Type="http://schemas.openxmlformats.org/officeDocument/2006/relationships/hyperlink" Target="https://en.wiktionary.org/wiki/%E5%B6%8B" TargetMode="External"/><Relationship Id="rId8637" Type="http://schemas.openxmlformats.org/officeDocument/2006/relationships/hyperlink" Target="https://en.wiktionary.org/wiki/%E9%A0%88%E8%97%A4" TargetMode="External"/><Relationship Id="rId9961" Type="http://schemas.openxmlformats.org/officeDocument/2006/relationships/hyperlink" Target="https://en.wiktionary.org/wiki/%E5%AF%A6" TargetMode="External"/><Relationship Id="rId7305" Type="http://schemas.openxmlformats.org/officeDocument/2006/relationships/hyperlink" Target="https://en.wiktionary.org/w/index.php?title=%E5%8F%99%E4%BB%BB&amp;action=edit&amp;redlink=1" TargetMode="External"/><Relationship Id="rId8636" Type="http://schemas.openxmlformats.org/officeDocument/2006/relationships/hyperlink" Target="https://en.wiktionary.org/wiki/%E5%9B%BD%E7%94%A3" TargetMode="External"/><Relationship Id="rId9962" Type="http://schemas.openxmlformats.org/officeDocument/2006/relationships/hyperlink" Target="https://en.wiktionary.org/wiki/%E9%A3%9F%E6%9D%90" TargetMode="External"/><Relationship Id="rId7304" Type="http://schemas.openxmlformats.org/officeDocument/2006/relationships/hyperlink" Target="https://en.wiktionary.org/wiki/%E3%82%A2%E3%82%A4%E3%83%8C" TargetMode="External"/><Relationship Id="rId8635" Type="http://schemas.openxmlformats.org/officeDocument/2006/relationships/hyperlink" Target="https://en.wiktionary.org/wiki/%E6%A4%9C" TargetMode="External"/><Relationship Id="rId9963" Type="http://schemas.openxmlformats.org/officeDocument/2006/relationships/hyperlink" Target="https://en.wiktionary.org/w/index.php?title=%E6%98%8E%E3%82%8B%E3%81%8F&amp;action=edit&amp;redlink=1" TargetMode="External"/><Relationship Id="rId7303" Type="http://schemas.openxmlformats.org/officeDocument/2006/relationships/hyperlink" Target="https://en.wiktionary.org/wiki/%E6%9D%8F" TargetMode="External"/><Relationship Id="rId8634" Type="http://schemas.openxmlformats.org/officeDocument/2006/relationships/hyperlink" Target="https://en.wiktionary.org/wiki/%E6%9F%BB%E8%AA%AD" TargetMode="External"/><Relationship Id="rId9964" Type="http://schemas.openxmlformats.org/officeDocument/2006/relationships/hyperlink" Target="https://en.wiktionary.org/wiki/%E5%B4%96" TargetMode="External"/><Relationship Id="rId6009" Type="http://schemas.openxmlformats.org/officeDocument/2006/relationships/hyperlink" Target="https://en.wiktionary.org/wiki/%E4%BB%8A%E5%B9%B4" TargetMode="External"/><Relationship Id="rId9990" Type="http://schemas.openxmlformats.org/officeDocument/2006/relationships/hyperlink" Target="https://en.wiktionary.org/wiki/%E3%81%A1%E3%82%87%E3%81%86%E3%81%A9" TargetMode="External"/><Relationship Id="rId9991" Type="http://schemas.openxmlformats.org/officeDocument/2006/relationships/hyperlink" Target="https://en.wiktionary.org/w/index.php?title=%E3%83%AC%E3%83%BC%E3%83%B3&amp;action=edit&amp;redlink=1" TargetMode="External"/><Relationship Id="rId9992" Type="http://schemas.openxmlformats.org/officeDocument/2006/relationships/hyperlink" Target="https://en.wiktionary.org/w/index.php?title=%E3%81%B4%E3%81%82&amp;action=edit&amp;redlink=1" TargetMode="External"/><Relationship Id="rId9993" Type="http://schemas.openxmlformats.org/officeDocument/2006/relationships/hyperlink" Target="https://en.wiktionary.org/wiki/%E3%82%BF%E3%83%BC%E3%83%93%E3%83%B3" TargetMode="External"/><Relationship Id="rId7331" Type="http://schemas.openxmlformats.org/officeDocument/2006/relationships/hyperlink" Target="https://en.wiktionary.org/wiki/%E3%82%AF%E3%83%A9%E3%83%BC%E3%82%AF" TargetMode="External"/><Relationship Id="rId8662" Type="http://schemas.openxmlformats.org/officeDocument/2006/relationships/hyperlink" Target="https://en.wiktionary.org/wiki/%E3%82%AF%E3%83%AB%E3%83%BC%E3%82%BA" TargetMode="External"/><Relationship Id="rId6000" Type="http://schemas.openxmlformats.org/officeDocument/2006/relationships/hyperlink" Target="https://en.wiktionary.org/w/index.php?title=%E6%9D%B1%E6%B5%B7%E9%81%93&amp;action=edit&amp;redlink=1" TargetMode="External"/><Relationship Id="rId7330" Type="http://schemas.openxmlformats.org/officeDocument/2006/relationships/hyperlink" Target="https://en.wiktionary.org/w/index.php?title=%E9%99%A5%E3%81%A3&amp;action=edit&amp;redlink=1" TargetMode="External"/><Relationship Id="rId8661" Type="http://schemas.openxmlformats.org/officeDocument/2006/relationships/hyperlink" Target="https://en.wiktionary.org/wiki/%E7%A0%B4%E7%B6%BB" TargetMode="External"/><Relationship Id="rId8660" Type="http://schemas.openxmlformats.org/officeDocument/2006/relationships/hyperlink" Target="https://en.wiktionary.org/wiki/%E6%84%9F%E5%8B%95" TargetMode="External"/><Relationship Id="rId6003" Type="http://schemas.openxmlformats.org/officeDocument/2006/relationships/hyperlink" Target="https://en.wiktionary.org/w/index.php?title=%E9%80%83%E3%81%92&amp;action=edit&amp;redlink=1" TargetMode="External"/><Relationship Id="rId7335" Type="http://schemas.openxmlformats.org/officeDocument/2006/relationships/hyperlink" Target="https://en.wiktionary.org/wiki/%E4%B8%AD%E9%80%80" TargetMode="External"/><Relationship Id="rId8666" Type="http://schemas.openxmlformats.org/officeDocument/2006/relationships/hyperlink" Target="https://en.wiktionary.org/w/index.php?title=%E6%96%87%E6%98%A5&amp;action=edit&amp;redlink=1" TargetMode="External"/><Relationship Id="rId9998" Type="http://schemas.openxmlformats.org/officeDocument/2006/relationships/hyperlink" Target="https://en.wiktionary.org/wiki/%E6%84%8F%E5%91%B3%E5%90%88%E3%81%84" TargetMode="External"/><Relationship Id="rId6004" Type="http://schemas.openxmlformats.org/officeDocument/2006/relationships/hyperlink" Target="https://en.wiktionary.org/w/index.php?title=%E3%81%AB%E3%81%82%E3%81%9F%E3%82%8A&amp;action=edit&amp;redlink=1" TargetMode="External"/><Relationship Id="rId7334" Type="http://schemas.openxmlformats.org/officeDocument/2006/relationships/hyperlink" Target="https://en.wiktionary.org/wiki/%E6%A5%B5%E7%AB%AF" TargetMode="External"/><Relationship Id="rId8665" Type="http://schemas.openxmlformats.org/officeDocument/2006/relationships/hyperlink" Target="https://en.wiktionary.org/wiki/%E9%80%A0%E5%BD%A2" TargetMode="External"/><Relationship Id="rId9999" Type="http://schemas.openxmlformats.org/officeDocument/2006/relationships/hyperlink" Target="https://en.wiktionary.org/wiki/%E5%BF%85%E7%84%B6" TargetMode="External"/><Relationship Id="rId6001" Type="http://schemas.openxmlformats.org/officeDocument/2006/relationships/hyperlink" Target="https://en.wiktionary.org/w/index.php?title=%E3%81%AA%E3%81%8F%E3%81%AA%E3%81%A3&amp;action=edit&amp;redlink=1" TargetMode="External"/><Relationship Id="rId7333" Type="http://schemas.openxmlformats.org/officeDocument/2006/relationships/hyperlink" Target="https://en.wiktionary.org/wiki/%E8%A6%AA%E8%A1%9B%E9%9A%8A" TargetMode="External"/><Relationship Id="rId8664" Type="http://schemas.openxmlformats.org/officeDocument/2006/relationships/hyperlink" Target="https://en.wiktionary.org/wiki/%E5%B9%B3%E6%96%B9%E3%83%A1%E3%83%BC%E3%83%88%E3%83%AB" TargetMode="External"/><Relationship Id="rId6002" Type="http://schemas.openxmlformats.org/officeDocument/2006/relationships/hyperlink" Target="https://en.wiktionary.org/wiki/%E3%83%93%E3%83%BC%E3%83%A0" TargetMode="External"/><Relationship Id="rId7332" Type="http://schemas.openxmlformats.org/officeDocument/2006/relationships/hyperlink" Target="https://en.wiktionary.org/wiki/%E9%96%8B%E3%81%8F" TargetMode="External"/><Relationship Id="rId8663" Type="http://schemas.openxmlformats.org/officeDocument/2006/relationships/hyperlink" Target="https://en.wiktionary.org/wiki/%E7%A0%B4%E7%94%A3" TargetMode="External"/><Relationship Id="rId6007" Type="http://schemas.openxmlformats.org/officeDocument/2006/relationships/hyperlink" Target="https://en.wiktionary.org/wiki/%E6%90%8D%E5%82%B7" TargetMode="External"/><Relationship Id="rId7339" Type="http://schemas.openxmlformats.org/officeDocument/2006/relationships/hyperlink" Target="https://en.wiktionary.org/wiki/%E8%86%9D" TargetMode="External"/><Relationship Id="rId9994" Type="http://schemas.openxmlformats.org/officeDocument/2006/relationships/hyperlink" Target="https://en.wiktionary.org/wiki/%E6%8B%9B%E3%81%8D" TargetMode="External"/><Relationship Id="rId6008" Type="http://schemas.openxmlformats.org/officeDocument/2006/relationships/hyperlink" Target="https://en.wiktionary.org/wiki/%E9%A3%B2%E9%A3%9F" TargetMode="External"/><Relationship Id="rId7338" Type="http://schemas.openxmlformats.org/officeDocument/2006/relationships/hyperlink" Target="https://en.wiktionary.org/w/index.php?title=%E5%88%B6%E3%81%97&amp;action=edit&amp;redlink=1" TargetMode="External"/><Relationship Id="rId8669" Type="http://schemas.openxmlformats.org/officeDocument/2006/relationships/hyperlink" Target="https://en.wiktionary.org/w/index.php?title=%E3%83%93%E3%82%AF%E3%82%BF%E3%83%BC%E3%82%A8%E3%83%B3%E3%82%BF%E3%83%86%E3%82%A4%E3%83%B3%E3%83%A1%E3%83%B3%E3%83%88&amp;action=edit&amp;redlink=1" TargetMode="External"/><Relationship Id="rId9995" Type="http://schemas.openxmlformats.org/officeDocument/2006/relationships/hyperlink" Target="https://en.wiktionary.org/wiki/%E5%BE%A1%E6%89%80" TargetMode="External"/><Relationship Id="rId6005" Type="http://schemas.openxmlformats.org/officeDocument/2006/relationships/hyperlink" Target="https://en.wiktionary.org/w/index.php?title=%E5%BD%B9%E5%90%8D&amp;action=edit&amp;redlink=1" TargetMode="External"/><Relationship Id="rId7337" Type="http://schemas.openxmlformats.org/officeDocument/2006/relationships/hyperlink" Target="https://en.wiktionary.org/wiki/%E5%A4%A7%E8%94%B5%E7%9C%81" TargetMode="External"/><Relationship Id="rId8668" Type="http://schemas.openxmlformats.org/officeDocument/2006/relationships/hyperlink" Target="https://en.wiktionary.org/wiki/%E6%B0%B4%E8%B7%AF" TargetMode="External"/><Relationship Id="rId9996" Type="http://schemas.openxmlformats.org/officeDocument/2006/relationships/hyperlink" Target="https://en.wiktionary.org/wiki/%E4%B8%8D%E6%8C%AF" TargetMode="External"/><Relationship Id="rId6006" Type="http://schemas.openxmlformats.org/officeDocument/2006/relationships/hyperlink" Target="https://en.wiktionary.org/w/index.php?title=%E3%83%88%E3%83%A8%E3%82%BF%E8%87%AA%E5%8B%95%E8%BB%8A&amp;action=edit&amp;redlink=1" TargetMode="External"/><Relationship Id="rId7336" Type="http://schemas.openxmlformats.org/officeDocument/2006/relationships/hyperlink" Target="https://en.wiktionary.org/wiki/%E7%9B%8A" TargetMode="External"/><Relationship Id="rId8667" Type="http://schemas.openxmlformats.org/officeDocument/2006/relationships/hyperlink" Target="https://en.wiktionary.org/wiki/%E4%B8%AD%E5%9B%BD%E4%BA%BA" TargetMode="External"/><Relationship Id="rId9997" Type="http://schemas.openxmlformats.org/officeDocument/2006/relationships/hyperlink" Target="https://en.wiktionary.org/wiki/%E9%85%8D%E7%B7%9A" TargetMode="External"/><Relationship Id="rId7329" Type="http://schemas.openxmlformats.org/officeDocument/2006/relationships/hyperlink" Target="https://en.wiktionary.org/wiki/%E9%96%8B%E3%81%8D" TargetMode="External"/><Relationship Id="rId9980" Type="http://schemas.openxmlformats.org/officeDocument/2006/relationships/hyperlink" Target="https://en.wiktionary.org/wiki/%E4%BD%9B" TargetMode="External"/><Relationship Id="rId9981" Type="http://schemas.openxmlformats.org/officeDocument/2006/relationships/hyperlink" Target="https://en.wiktionary.org/wiki/%E5%8A%A9%E3%81%91%E3%82%8B" TargetMode="External"/><Relationship Id="rId9982" Type="http://schemas.openxmlformats.org/officeDocument/2006/relationships/hyperlink" Target="https://en.wiktionary.org/w/index.php?title=%E6%97%A5%E6%9C%AC%E6%AD%A6%E9%81%93%E9%A4%A8&amp;action=edit&amp;redlink=1" TargetMode="External"/><Relationship Id="rId7320" Type="http://schemas.openxmlformats.org/officeDocument/2006/relationships/hyperlink" Target="https://en.wiktionary.org/w/index.php?title=%E3%81%BF%E3%81%9A%E3%81%BB&amp;action=edit&amp;redlink=1" TargetMode="External"/><Relationship Id="rId8651" Type="http://schemas.openxmlformats.org/officeDocument/2006/relationships/hyperlink" Target="https://en.wiktionary.org/wiki/%E9%87%8E%E5%85%9A" TargetMode="External"/><Relationship Id="rId8650" Type="http://schemas.openxmlformats.org/officeDocument/2006/relationships/hyperlink" Target="https://en.wiktionary.org/wiki/%E4%B8%AD%E8%BA%AB" TargetMode="External"/><Relationship Id="rId7324" Type="http://schemas.openxmlformats.org/officeDocument/2006/relationships/hyperlink" Target="https://en.wiktionary.org/wiki/%E9%A2%A8%E4%BF%97" TargetMode="External"/><Relationship Id="rId8655" Type="http://schemas.openxmlformats.org/officeDocument/2006/relationships/hyperlink" Target="https://en.wiktionary.org/wiki/%E7%95%A0%E5%B1%B1" TargetMode="External"/><Relationship Id="rId9987" Type="http://schemas.openxmlformats.org/officeDocument/2006/relationships/hyperlink" Target="https://en.wiktionary.org/w/index.php?title=%E5%8A%A0%E3%82%8F%E3%82%8A&amp;action=edit&amp;redlink=1" TargetMode="External"/><Relationship Id="rId7323" Type="http://schemas.openxmlformats.org/officeDocument/2006/relationships/hyperlink" Target="https://en.wiktionary.org/wiki/%E6%9C%80%E5%B0%8F" TargetMode="External"/><Relationship Id="rId8654" Type="http://schemas.openxmlformats.org/officeDocument/2006/relationships/hyperlink" Target="https://en.wiktionary.org/w/index.php?title=%E3%81%97%E3%82%87%E3%81%BC&amp;action=edit&amp;redlink=1" TargetMode="External"/><Relationship Id="rId9988" Type="http://schemas.openxmlformats.org/officeDocument/2006/relationships/hyperlink" Target="https://en.wiktionary.org/w/index.php?title=%E7%8F%8D%E3%81%97%E3%81%8F&amp;action=edit&amp;redlink=1" TargetMode="External"/><Relationship Id="rId7322" Type="http://schemas.openxmlformats.org/officeDocument/2006/relationships/hyperlink" Target="https://en.wiktionary.org/w/index.php?title=%E5%90%89%E5%B7%9D%E5%BC%98%E6%96%87%E9%A4%A8&amp;action=edit&amp;redlink=1" TargetMode="External"/><Relationship Id="rId8653" Type="http://schemas.openxmlformats.org/officeDocument/2006/relationships/hyperlink" Target="https://en.wiktionary.org/wiki/%E8%A9%A9%E9%9B%86" TargetMode="External"/><Relationship Id="rId9989" Type="http://schemas.openxmlformats.org/officeDocument/2006/relationships/hyperlink" Target="https://en.wiktionary.org/wiki/%E6%96%B0%E5%88%B6" TargetMode="External"/><Relationship Id="rId7321" Type="http://schemas.openxmlformats.org/officeDocument/2006/relationships/hyperlink" Target="https://en.wiktionary.org/wiki/%E7%8F%8D%E3%81%97%E3%81%84" TargetMode="External"/><Relationship Id="rId8652" Type="http://schemas.openxmlformats.org/officeDocument/2006/relationships/hyperlink" Target="https://en.wiktionary.org/wiki/%E5%8C%BB%E8%80%85" TargetMode="External"/><Relationship Id="rId7328" Type="http://schemas.openxmlformats.org/officeDocument/2006/relationships/hyperlink" Target="https://en.wiktionary.org/wiki/%E5%8C%97%E6%96%97" TargetMode="External"/><Relationship Id="rId8659" Type="http://schemas.openxmlformats.org/officeDocument/2006/relationships/hyperlink" Target="https://en.wiktionary.org/wiki/%E6%8B%85%E4%BF%9D" TargetMode="External"/><Relationship Id="rId9983" Type="http://schemas.openxmlformats.org/officeDocument/2006/relationships/hyperlink" Target="https://en.wiktionary.org/wiki/%E9%A0%86%E5%AD%90" TargetMode="External"/><Relationship Id="rId7327" Type="http://schemas.openxmlformats.org/officeDocument/2006/relationships/hyperlink" Target="https://en.wiktionary.org/wiki/%E3%83%90%E3%82%A4" TargetMode="External"/><Relationship Id="rId8658" Type="http://schemas.openxmlformats.org/officeDocument/2006/relationships/hyperlink" Target="https://en.wiktionary.org/wiki/%E9%80%9F%E5%8A%9B" TargetMode="External"/><Relationship Id="rId9984" Type="http://schemas.openxmlformats.org/officeDocument/2006/relationships/hyperlink" Target="https://en.wiktionary.org/wiki/%E6%88%90%E7%80%AC" TargetMode="External"/><Relationship Id="rId7326" Type="http://schemas.openxmlformats.org/officeDocument/2006/relationships/hyperlink" Target="https://en.wiktionary.org/wiki/%E3%81%82%E3%81%BE" TargetMode="External"/><Relationship Id="rId8657" Type="http://schemas.openxmlformats.org/officeDocument/2006/relationships/hyperlink" Target="https://en.wiktionary.org/wiki/%E8%A1%8C%E5%85%88" TargetMode="External"/><Relationship Id="rId9985" Type="http://schemas.openxmlformats.org/officeDocument/2006/relationships/hyperlink" Target="https://en.wiktionary.org/wiki/%E5%A4%A7%E6%9D%B1" TargetMode="External"/><Relationship Id="rId7325" Type="http://schemas.openxmlformats.org/officeDocument/2006/relationships/hyperlink" Target="https://en.wiktionary.org/wiki/%E6%9C%80%E9%81%A9" TargetMode="External"/><Relationship Id="rId8656" Type="http://schemas.openxmlformats.org/officeDocument/2006/relationships/hyperlink" Target="https://en.wiktionary.org/wiki/%E3%82%A2%E3%83%BC%E3%82%AF" TargetMode="External"/><Relationship Id="rId9986" Type="http://schemas.openxmlformats.org/officeDocument/2006/relationships/hyperlink" Target="https://en.wiktionary.org/wiki/%E9%9B%85%E4%B9%8B" TargetMode="External"/><Relationship Id="rId8608" Type="http://schemas.openxmlformats.org/officeDocument/2006/relationships/hyperlink" Target="https://en.wiktionary.org/w/index.php?title=%E3%83%93%E3%83%BC%E3%83%88%E3%83%AB%E3%82%BA&amp;action=edit&amp;redlink=1" TargetMode="External"/><Relationship Id="rId8607" Type="http://schemas.openxmlformats.org/officeDocument/2006/relationships/hyperlink" Target="https://en.wiktionary.org/wiki/%E3%83%9D%E3%83%B3%E3%83%97" TargetMode="External"/><Relationship Id="rId8606" Type="http://schemas.openxmlformats.org/officeDocument/2006/relationships/hyperlink" Target="https://en.wiktionary.org/wiki/%E5%AF%8C%E5%B2%A1" TargetMode="External"/><Relationship Id="rId8605" Type="http://schemas.openxmlformats.org/officeDocument/2006/relationships/hyperlink" Target="https://en.wiktionary.org/w/index.php?title=%E3%83%96%E3%83%AA&amp;action=edit&amp;redlink=1" TargetMode="External"/><Relationship Id="rId9936" Type="http://schemas.openxmlformats.org/officeDocument/2006/relationships/hyperlink" Target="https://en.wiktionary.org/wiki/%E5%8F%8D%E9%9D%A2" TargetMode="External"/><Relationship Id="rId9937" Type="http://schemas.openxmlformats.org/officeDocument/2006/relationships/hyperlink" Target="https://en.wiktionary.org/wiki/%E9%A3%B2%E3%81%BF" TargetMode="External"/><Relationship Id="rId9938" Type="http://schemas.openxmlformats.org/officeDocument/2006/relationships/hyperlink" Target="https://en.wiktionary.org/wiki/%E5%AF%9D%E5%8F%B0" TargetMode="External"/><Relationship Id="rId8609" Type="http://schemas.openxmlformats.org/officeDocument/2006/relationships/hyperlink" Target="https://en.wiktionary.org/w/index.php?title=%E3%82%A4%E3%82%B9&amp;action=edit&amp;redlink=1" TargetMode="External"/><Relationship Id="rId9939" Type="http://schemas.openxmlformats.org/officeDocument/2006/relationships/hyperlink" Target="https://en.wiktionary.org/wiki/%E7%A7%8B%E8%91%89" TargetMode="External"/><Relationship Id="rId8600" Type="http://schemas.openxmlformats.org/officeDocument/2006/relationships/hyperlink" Target="https://en.wiktionary.org/wiki/%E3%83%91%E3%83%BC%E3%82%BB%E3%83%B3%E3%83%88" TargetMode="External"/><Relationship Id="rId9932" Type="http://schemas.openxmlformats.org/officeDocument/2006/relationships/hyperlink" Target="https://en.wiktionary.org/wiki/%E7%AB%A5%E8%A9%B1" TargetMode="External"/><Relationship Id="rId9933" Type="http://schemas.openxmlformats.org/officeDocument/2006/relationships/hyperlink" Target="https://en.wiktionary.org/wiki/%E3%83%91%E3%83%B3%E3%82%AF" TargetMode="External"/><Relationship Id="rId9934" Type="http://schemas.openxmlformats.org/officeDocument/2006/relationships/hyperlink" Target="https://en.wiktionary.org/wiki/%E5%BC%95%E3%81%8D%E8%B5%B7%E3%81%93%E3%81%99" TargetMode="External"/><Relationship Id="rId9935" Type="http://schemas.openxmlformats.org/officeDocument/2006/relationships/hyperlink" Target="https://en.wiktionary.org/wiki/%E5%87%AA" TargetMode="External"/><Relationship Id="rId8604" Type="http://schemas.openxmlformats.org/officeDocument/2006/relationships/hyperlink" Target="https://en.wiktionary.org/wiki/%E5%91%BD%E4%B8%AD" TargetMode="External"/><Relationship Id="rId8603" Type="http://schemas.openxmlformats.org/officeDocument/2006/relationships/hyperlink" Target="https://en.wiktionary.org/wiki/%E5%87%BA%E8%8D%B7" TargetMode="External"/><Relationship Id="rId8602" Type="http://schemas.openxmlformats.org/officeDocument/2006/relationships/hyperlink" Target="https://en.wiktionary.org/wiki/%E5%9D%87" TargetMode="External"/><Relationship Id="rId9930" Type="http://schemas.openxmlformats.org/officeDocument/2006/relationships/hyperlink" Target="https://en.wiktionary.org/wiki/%E3%83%88%E3%83%AD%E3%83%B3%E3%83%88" TargetMode="External"/><Relationship Id="rId8601" Type="http://schemas.openxmlformats.org/officeDocument/2006/relationships/hyperlink" Target="https://en.wiktionary.org/wiki/%E7%A5%9D" TargetMode="External"/><Relationship Id="rId9931" Type="http://schemas.openxmlformats.org/officeDocument/2006/relationships/hyperlink" Target="https://en.wiktionary.org/wiki/%E3%81%BB%E3%82%93%E3%81%AE" TargetMode="External"/><Relationship Id="rId9929" Type="http://schemas.openxmlformats.org/officeDocument/2006/relationships/hyperlink" Target="https://en.wiktionary.org/w/index.php?title=%E3%82%AF%E3%83%AC%E3%82%A4&amp;action=edit&amp;redlink=1" TargetMode="External"/><Relationship Id="rId9925" Type="http://schemas.openxmlformats.org/officeDocument/2006/relationships/hyperlink" Target="https://en.wiktionary.org/wiki/%E3%83%98" TargetMode="External"/><Relationship Id="rId9926" Type="http://schemas.openxmlformats.org/officeDocument/2006/relationships/hyperlink" Target="https://en.wiktionary.org/wiki/%E4%B8%8D%E5%85%B7%E5%90%88" TargetMode="External"/><Relationship Id="rId9927" Type="http://schemas.openxmlformats.org/officeDocument/2006/relationships/hyperlink" Target="https://en.wiktionary.org/wiki/%E3%83%8B%E3%83%83%E3%82%AF" TargetMode="External"/><Relationship Id="rId9928" Type="http://schemas.openxmlformats.org/officeDocument/2006/relationships/hyperlink" Target="https://en.wiktionary.org/wiki/%E5%A3%AE" TargetMode="External"/><Relationship Id="rId9921" Type="http://schemas.openxmlformats.org/officeDocument/2006/relationships/hyperlink" Target="https://en.wiktionary.org/wiki/%E5%A4%A7%E6%88%90" TargetMode="External"/><Relationship Id="rId9922" Type="http://schemas.openxmlformats.org/officeDocument/2006/relationships/hyperlink" Target="https://en.wiktionary.org/wiki/%E3%82%B3%E3%83%AD%E3%83%A9%E3%83%89" TargetMode="External"/><Relationship Id="rId9923" Type="http://schemas.openxmlformats.org/officeDocument/2006/relationships/hyperlink" Target="https://en.wiktionary.org/wiki/%E5%8A%A0%E5%8F%A4%E5%B7%9D" TargetMode="External"/><Relationship Id="rId9924" Type="http://schemas.openxmlformats.org/officeDocument/2006/relationships/hyperlink" Target="https://en.wiktionary.org/w/index.php?title=%E6%9C%AC%E9%A1%98%E5%AF%BA&amp;action=edit&amp;redlink=1" TargetMode="External"/><Relationship Id="rId9920" Type="http://schemas.openxmlformats.org/officeDocument/2006/relationships/hyperlink" Target="https://en.wiktionary.org/wiki/%E8%BF%BD%E6%B1%82" TargetMode="External"/><Relationship Id="rId8629" Type="http://schemas.openxmlformats.org/officeDocument/2006/relationships/hyperlink" Target="https://en.wiktionary.org/wiki/%E5%90%8C%E5%B8%82" TargetMode="External"/><Relationship Id="rId8628" Type="http://schemas.openxmlformats.org/officeDocument/2006/relationships/hyperlink" Target="https://en.wiktionary.org/wiki/%E6%A5%9A" TargetMode="External"/><Relationship Id="rId8627" Type="http://schemas.openxmlformats.org/officeDocument/2006/relationships/hyperlink" Target="https://en.wiktionary.org/wiki/%E3%82%A2%E3%83%B3%E3%83%86%E3%83%8A" TargetMode="External"/><Relationship Id="rId9958" Type="http://schemas.openxmlformats.org/officeDocument/2006/relationships/hyperlink" Target="https://en.wiktionary.org/wiki/%E3%83%AC%E3%83%87%E3%82%A3%E3%83%BC%E3%82%B9" TargetMode="External"/><Relationship Id="rId9959" Type="http://schemas.openxmlformats.org/officeDocument/2006/relationships/hyperlink" Target="https://en.wiktionary.org/w/index.php?title=%E3%83%88%E3%83%A9%E3%83%99%E3%83%AB&amp;action=edit&amp;redlink=1" TargetMode="External"/><Relationship Id="rId8622" Type="http://schemas.openxmlformats.org/officeDocument/2006/relationships/hyperlink" Target="https://en.wiktionary.org/wiki/%E3%82%A8%E3%83%B3%E3%82%BF%E3%82%B7%E3%82%B9" TargetMode="External"/><Relationship Id="rId9954" Type="http://schemas.openxmlformats.org/officeDocument/2006/relationships/hyperlink" Target="https://en.wiktionary.org/wiki/%E9%98%B2%E8%AD%B7" TargetMode="External"/><Relationship Id="rId8621" Type="http://schemas.openxmlformats.org/officeDocument/2006/relationships/hyperlink" Target="https://en.wiktionary.org/wiki/%E6%9C%AC%E7%B4%80" TargetMode="External"/><Relationship Id="rId9955" Type="http://schemas.openxmlformats.org/officeDocument/2006/relationships/hyperlink" Target="https://en.wiktionary.org/wiki/%E7%86%9F" TargetMode="External"/><Relationship Id="rId8620" Type="http://schemas.openxmlformats.org/officeDocument/2006/relationships/hyperlink" Target="https://en.wiktionary.org/wiki/%E8%97%9D" TargetMode="External"/><Relationship Id="rId9956" Type="http://schemas.openxmlformats.org/officeDocument/2006/relationships/hyperlink" Target="https://en.wiktionary.org/wiki/%E5%8A%A9%E7%9B%A3%E7%9D%A3" TargetMode="External"/><Relationship Id="rId9957" Type="http://schemas.openxmlformats.org/officeDocument/2006/relationships/hyperlink" Target="https://en.wiktionary.org/wiki/%E5%8D%83%E7%A7%8B" TargetMode="External"/><Relationship Id="rId8626" Type="http://schemas.openxmlformats.org/officeDocument/2006/relationships/hyperlink" Target="https://en.wiktionary.org/wiki/%E8%90%BD%E6%88%90" TargetMode="External"/><Relationship Id="rId9950" Type="http://schemas.openxmlformats.org/officeDocument/2006/relationships/hyperlink" Target="https://en.wiktionary.org/wiki/%E3%82%A2%E3%83%83" TargetMode="External"/><Relationship Id="rId8625" Type="http://schemas.openxmlformats.org/officeDocument/2006/relationships/hyperlink" Target="https://en.wiktionary.org/wiki/%E8%89%B2%E5%BD%A9" TargetMode="External"/><Relationship Id="rId9951" Type="http://schemas.openxmlformats.org/officeDocument/2006/relationships/hyperlink" Target="https://en.wiktionary.org/w/index.php?title=%E3%82%A2%E3%83%B3%E3%83%89%E3%83%AA%E3%83%A5%E3%83%BC&amp;action=edit&amp;redlink=1" TargetMode="External"/><Relationship Id="rId8624" Type="http://schemas.openxmlformats.org/officeDocument/2006/relationships/hyperlink" Target="https://en.wiktionary.org/wiki/%E5%87%BA%E6%89%80" TargetMode="External"/><Relationship Id="rId9952" Type="http://schemas.openxmlformats.org/officeDocument/2006/relationships/hyperlink" Target="https://en.wiktionary.org/wiki/%E6%9C%89%E3%82%8B" TargetMode="External"/><Relationship Id="rId8623" Type="http://schemas.openxmlformats.org/officeDocument/2006/relationships/hyperlink" Target="https://en.wiktionary.org/wiki/%E7%9B%B4%E8%BD%84" TargetMode="External"/><Relationship Id="rId9953" Type="http://schemas.openxmlformats.org/officeDocument/2006/relationships/hyperlink" Target="https://en.wiktionary.org/wiki/%E5%A4%89%E7%95%B0" TargetMode="External"/><Relationship Id="rId8619" Type="http://schemas.openxmlformats.org/officeDocument/2006/relationships/hyperlink" Target="https://en.wiktionary.org/wiki/%E3%83%93%E3%83%AA%E3%83%BC" TargetMode="External"/><Relationship Id="rId8618" Type="http://schemas.openxmlformats.org/officeDocument/2006/relationships/hyperlink" Target="https://en.wiktionary.org/wiki/%E3%83%A9%E3%83%B3%E3%83%80%E3%83%A0" TargetMode="External"/><Relationship Id="rId8617" Type="http://schemas.openxmlformats.org/officeDocument/2006/relationships/hyperlink" Target="https://en.wiktionary.org/wiki/%E3%83%90%E3%82%B9%E3%83%88" TargetMode="External"/><Relationship Id="rId8616" Type="http://schemas.openxmlformats.org/officeDocument/2006/relationships/hyperlink" Target="https://en.wiktionary.org/wiki/%E4%B9%85%E7%95%99%E7%B1%B3" TargetMode="External"/><Relationship Id="rId9947" Type="http://schemas.openxmlformats.org/officeDocument/2006/relationships/hyperlink" Target="https://en.wiktionary.org/wiki/%E5%AE%9F%E7%BF%92" TargetMode="External"/><Relationship Id="rId9948" Type="http://schemas.openxmlformats.org/officeDocument/2006/relationships/hyperlink" Target="https://en.wiktionary.org/wiki/%E5%AE%B6%E8%80%81" TargetMode="External"/><Relationship Id="rId9949" Type="http://schemas.openxmlformats.org/officeDocument/2006/relationships/hyperlink" Target="https://en.wiktionary.org/wiki/%E3%81%82%E3%81%BF" TargetMode="External"/><Relationship Id="rId8611" Type="http://schemas.openxmlformats.org/officeDocument/2006/relationships/hyperlink" Target="https://en.wiktionary.org/wiki/%E6%AC%A1%E4%B8%96%E4%BB%A3" TargetMode="External"/><Relationship Id="rId9943" Type="http://schemas.openxmlformats.org/officeDocument/2006/relationships/hyperlink" Target="https://en.wiktionary.org/wiki/%E6%A5%BD%E3%81%97%E3%81%84" TargetMode="External"/><Relationship Id="rId8610" Type="http://schemas.openxmlformats.org/officeDocument/2006/relationships/hyperlink" Target="https://en.wiktionary.org/w/index.php?title=%E5%85%A5%E3%82%8C%E6%9B%BF%E3%81%88&amp;action=edit&amp;redlink=1" TargetMode="External"/><Relationship Id="rId9944" Type="http://schemas.openxmlformats.org/officeDocument/2006/relationships/hyperlink" Target="https://en.wiktionary.org/wiki/%E3%81%82%E3%81%95" TargetMode="External"/><Relationship Id="rId9945" Type="http://schemas.openxmlformats.org/officeDocument/2006/relationships/hyperlink" Target="https://en.wiktionary.org/wiki/%E3%82%B7%E3%83%A3%E3%83%BC%E3%83%97" TargetMode="External"/><Relationship Id="rId9946" Type="http://schemas.openxmlformats.org/officeDocument/2006/relationships/hyperlink" Target="https://en.wiktionary.org/wiki/%E6%8A%BD%E5%87%BA" TargetMode="External"/><Relationship Id="rId8615" Type="http://schemas.openxmlformats.org/officeDocument/2006/relationships/hyperlink" Target="https://en.wiktionary.org/wiki/%E6%A0%97" TargetMode="External"/><Relationship Id="rId8614" Type="http://schemas.openxmlformats.org/officeDocument/2006/relationships/hyperlink" Target="https://en.wiktionary.org/wiki/%E5%90%B9%E7%94%B0" TargetMode="External"/><Relationship Id="rId9940" Type="http://schemas.openxmlformats.org/officeDocument/2006/relationships/hyperlink" Target="https://en.wiktionary.org/w/index.php?title=%E8%A8%AA%E3%81%AD&amp;action=edit&amp;redlink=1" TargetMode="External"/><Relationship Id="rId8613" Type="http://schemas.openxmlformats.org/officeDocument/2006/relationships/hyperlink" Target="https://en.wiktionary.org/wiki/%E7%81%AB%E5%8A%9B" TargetMode="External"/><Relationship Id="rId9941" Type="http://schemas.openxmlformats.org/officeDocument/2006/relationships/hyperlink" Target="https://en.wiktionary.org/wiki/%E5%88%86%E9%87%8F" TargetMode="External"/><Relationship Id="rId8612" Type="http://schemas.openxmlformats.org/officeDocument/2006/relationships/hyperlink" Target="https://en.wiktionary.org/wiki/%E9%A6%99%E5%8F%96" TargetMode="External"/><Relationship Id="rId9942" Type="http://schemas.openxmlformats.org/officeDocument/2006/relationships/hyperlink" Target="https://en.wiktionary.org/wiki/%E3%81%95%E3%81%A0" TargetMode="External"/><Relationship Id="rId6061" Type="http://schemas.openxmlformats.org/officeDocument/2006/relationships/hyperlink" Target="https://en.wiktionary.org/wiki/%E6%B2%88%E6%B2%A1" TargetMode="External"/><Relationship Id="rId7393" Type="http://schemas.openxmlformats.org/officeDocument/2006/relationships/hyperlink" Target="https://en.wiktionary.org/wiki/%E6%B8%A1%E9%83%A8" TargetMode="External"/><Relationship Id="rId6062" Type="http://schemas.openxmlformats.org/officeDocument/2006/relationships/hyperlink" Target="https://en.wiktionary.org/wiki/%E3%81%88%E3%82%8B" TargetMode="External"/><Relationship Id="rId7392" Type="http://schemas.openxmlformats.org/officeDocument/2006/relationships/hyperlink" Target="https://en.wiktionary.org/wiki/%E3%83%9F%E3%83%A9%E3%83%8E" TargetMode="External"/><Relationship Id="rId7391" Type="http://schemas.openxmlformats.org/officeDocument/2006/relationships/hyperlink" Target="https://en.wiktionary.org/wiki/%E3%81%8D%E3%81%A1" TargetMode="External"/><Relationship Id="rId6060" Type="http://schemas.openxmlformats.org/officeDocument/2006/relationships/hyperlink" Target="https://en.wiktionary.org/wiki/%E5%88%9D%E5%87%BA" TargetMode="External"/><Relationship Id="rId7390" Type="http://schemas.openxmlformats.org/officeDocument/2006/relationships/hyperlink" Target="https://en.wiktionary.org/wiki/%E5%AE%AE%E5%BB%B7" TargetMode="External"/><Relationship Id="rId6065" Type="http://schemas.openxmlformats.org/officeDocument/2006/relationships/hyperlink" Target="https://en.wiktionary.org/w/index.php?title=%E3%83%AD%E3%83%83%E3%83%86&amp;action=edit&amp;redlink=1" TargetMode="External"/><Relationship Id="rId7397" Type="http://schemas.openxmlformats.org/officeDocument/2006/relationships/hyperlink" Target="https://en.wiktionary.org/wiki/%E5%B8%B8%E5%8B%99" TargetMode="External"/><Relationship Id="rId6066" Type="http://schemas.openxmlformats.org/officeDocument/2006/relationships/hyperlink" Target="https://en.wiktionary.org/wiki/%E6%9C%AC%E5%9C%9F" TargetMode="External"/><Relationship Id="rId7396" Type="http://schemas.openxmlformats.org/officeDocument/2006/relationships/hyperlink" Target="https://en.wiktionary.org/wiki/%E5%87%BA%E6%92%83" TargetMode="External"/><Relationship Id="rId6063" Type="http://schemas.openxmlformats.org/officeDocument/2006/relationships/hyperlink" Target="https://en.wiktionary.org/wiki/%E8%B2%BC%E4%BB%98" TargetMode="External"/><Relationship Id="rId7395" Type="http://schemas.openxmlformats.org/officeDocument/2006/relationships/hyperlink" Target="https://en.wiktionary.org/wiki/%E3%81%AF%E3%81%8F" TargetMode="External"/><Relationship Id="rId6064" Type="http://schemas.openxmlformats.org/officeDocument/2006/relationships/hyperlink" Target="https://en.wiktionary.org/wiki/%E5%BD%97%E6%98%9F" TargetMode="External"/><Relationship Id="rId7394" Type="http://schemas.openxmlformats.org/officeDocument/2006/relationships/hyperlink" Target="https://en.wiktionary.org/wiki/%E7%B1%8D" TargetMode="External"/><Relationship Id="rId6069" Type="http://schemas.openxmlformats.org/officeDocument/2006/relationships/hyperlink" Target="https://en.wiktionary.org/wiki/%E6%B8%AF%E6%B9%BE" TargetMode="External"/><Relationship Id="rId6067" Type="http://schemas.openxmlformats.org/officeDocument/2006/relationships/hyperlink" Target="https://en.wiktionary.org/wiki/%E8%AD%A6%E9%83%A8" TargetMode="External"/><Relationship Id="rId7399" Type="http://schemas.openxmlformats.org/officeDocument/2006/relationships/hyperlink" Target="https://en.wiktionary.org/wiki/%E5%B9%B3%E5%B1%B1" TargetMode="External"/><Relationship Id="rId6068" Type="http://schemas.openxmlformats.org/officeDocument/2006/relationships/hyperlink" Target="https://en.wiktionary.org/wiki/%E3%82%AF%E3%83%AA" TargetMode="External"/><Relationship Id="rId7398" Type="http://schemas.openxmlformats.org/officeDocument/2006/relationships/hyperlink" Target="https://en.wiktionary.org/w/index.php?title=%E6%94%BE%E3%81%A3&amp;action=edit&amp;redlink=1" TargetMode="External"/><Relationship Id="rId6050" Type="http://schemas.openxmlformats.org/officeDocument/2006/relationships/hyperlink" Target="https://en.wiktionary.org/w/index.php?title=%E3%81%9F%E3%81%8B%E3%81%A3&amp;action=edit&amp;redlink=1" TargetMode="External"/><Relationship Id="rId7382" Type="http://schemas.openxmlformats.org/officeDocument/2006/relationships/hyperlink" Target="https://en.wiktionary.org/wiki/%E4%BA%92%E6%8F%9B" TargetMode="External"/><Relationship Id="rId6051" Type="http://schemas.openxmlformats.org/officeDocument/2006/relationships/hyperlink" Target="https://en.wiktionary.org/wiki/%E5%B0%81%E5%8D%B0" TargetMode="External"/><Relationship Id="rId7381" Type="http://schemas.openxmlformats.org/officeDocument/2006/relationships/hyperlink" Target="https://en.wiktionary.org/wiki/%E6%B3%8A" TargetMode="External"/><Relationship Id="rId7380" Type="http://schemas.openxmlformats.org/officeDocument/2006/relationships/hyperlink" Target="https://en.wiktionary.org/wiki/%E5%8A%A9%E8%A8%80" TargetMode="External"/><Relationship Id="rId6054" Type="http://schemas.openxmlformats.org/officeDocument/2006/relationships/hyperlink" Target="https://en.wiktionary.org/wiki/%E5%A4%A7%E5%B7%9D" TargetMode="External"/><Relationship Id="rId7386" Type="http://schemas.openxmlformats.org/officeDocument/2006/relationships/hyperlink" Target="https://en.wiktionary.org/wiki/%E5%A4%A7%E5%86%85" TargetMode="External"/><Relationship Id="rId6055" Type="http://schemas.openxmlformats.org/officeDocument/2006/relationships/hyperlink" Target="https://en.wiktionary.org/wiki/%E5%B7%9E%E7%AB%8B" TargetMode="External"/><Relationship Id="rId7385" Type="http://schemas.openxmlformats.org/officeDocument/2006/relationships/hyperlink" Target="https://en.wiktionary.org/wiki/%E6%98%A0" TargetMode="External"/><Relationship Id="rId6052" Type="http://schemas.openxmlformats.org/officeDocument/2006/relationships/hyperlink" Target="https://en.wiktionary.org/wiki/%E7%B7%8F%E7%A7%B0" TargetMode="External"/><Relationship Id="rId7384" Type="http://schemas.openxmlformats.org/officeDocument/2006/relationships/hyperlink" Target="https://en.wiktionary.org/wiki/%E6%B6%88%E5%8C%96" TargetMode="External"/><Relationship Id="rId6053" Type="http://schemas.openxmlformats.org/officeDocument/2006/relationships/hyperlink" Target="https://en.wiktionary.org/w/index.php?title=%E9%80%9A%E3%81%98&amp;action=edit&amp;redlink=1" TargetMode="External"/><Relationship Id="rId7383" Type="http://schemas.openxmlformats.org/officeDocument/2006/relationships/hyperlink" Target="https://en.wiktionary.org/wiki/%E6%A1%90" TargetMode="External"/><Relationship Id="rId6058" Type="http://schemas.openxmlformats.org/officeDocument/2006/relationships/hyperlink" Target="https://en.wiktionary.org/wiki/%E3%81%8A%E3%81%8B%E3%81%97%E3%81%84" TargetMode="External"/><Relationship Id="rId6059" Type="http://schemas.openxmlformats.org/officeDocument/2006/relationships/hyperlink" Target="https://en.wiktionary.org/wiki/%E3%82%86%E3%81%88" TargetMode="External"/><Relationship Id="rId7389" Type="http://schemas.openxmlformats.org/officeDocument/2006/relationships/hyperlink" Target="https://en.wiktionary.org/wiki/%E3%83%9C%E3%83%BC" TargetMode="External"/><Relationship Id="rId6056" Type="http://schemas.openxmlformats.org/officeDocument/2006/relationships/hyperlink" Target="https://en.wiktionary.org/wiki/%E7%8E%8B%E7%AB%8B" TargetMode="External"/><Relationship Id="rId7388" Type="http://schemas.openxmlformats.org/officeDocument/2006/relationships/hyperlink" Target="https://en.wiktionary.org/wiki/%E3%83%80%E3%83%BC%E3%83%93%E3%83%BC" TargetMode="External"/><Relationship Id="rId6057" Type="http://schemas.openxmlformats.org/officeDocument/2006/relationships/hyperlink" Target="https://en.wiktionary.org/wiki/%E7%A0%A6" TargetMode="External"/><Relationship Id="rId7387" Type="http://schemas.openxmlformats.org/officeDocument/2006/relationships/hyperlink" Target="https://en.wiktionary.org/wiki/%E5%AE%9A%E6%99%82" TargetMode="External"/><Relationship Id="rId3810" Type="http://schemas.openxmlformats.org/officeDocument/2006/relationships/hyperlink" Target="https://en.wiktionary.org/w/index.php?title=%E5%A4%9A%E3%81%8B%E3%81%A3&amp;action=edit&amp;redlink=1" TargetMode="External"/><Relationship Id="rId3812" Type="http://schemas.openxmlformats.org/officeDocument/2006/relationships/hyperlink" Target="https://en.wiktionary.org/wiki/%E3%82%AA%E3%83%BC%E3%83%AB%E3%82%B9%E3%82%BF%E3%83%BC" TargetMode="External"/><Relationship Id="rId3811" Type="http://schemas.openxmlformats.org/officeDocument/2006/relationships/hyperlink" Target="https://en.wiktionary.org/wiki/%E9%AB%98%E6%A0%A1%E7%94%9F" TargetMode="External"/><Relationship Id="rId3814" Type="http://schemas.openxmlformats.org/officeDocument/2006/relationships/hyperlink" Target="https://en.wiktionary.org/wiki/%E3%83%86%E3%82%AD%E3%82%B5%E3%82%B9" TargetMode="External"/><Relationship Id="rId3813" Type="http://schemas.openxmlformats.org/officeDocument/2006/relationships/hyperlink" Target="https://en.wiktionary.org/wiki/%E7%9C%BC" TargetMode="External"/><Relationship Id="rId3816" Type="http://schemas.openxmlformats.org/officeDocument/2006/relationships/hyperlink" Target="https://en.wiktionary.org/wiki/%E4%BC%8A%E9%81%94" TargetMode="External"/><Relationship Id="rId3815" Type="http://schemas.openxmlformats.org/officeDocument/2006/relationships/hyperlink" Target="https://en.wiktionary.org/wiki/%E3%82%B8%E3%83%A7%E3%83%BC%E3%82%B8%E3%82%A2" TargetMode="External"/><Relationship Id="rId3818" Type="http://schemas.openxmlformats.org/officeDocument/2006/relationships/hyperlink" Target="https://en.wiktionary.org/wiki/%E3%83%A9%E3%83%B3" TargetMode="External"/><Relationship Id="rId3817" Type="http://schemas.openxmlformats.org/officeDocument/2006/relationships/hyperlink" Target="https://en.wiktionary.org/wiki/%E3%83%95%E3%82%A3%E3%83%B3%E3%83%A9%E3%83%B3%E3%83%89" TargetMode="External"/><Relationship Id="rId3819" Type="http://schemas.openxmlformats.org/officeDocument/2006/relationships/hyperlink" Target="https://en.wiktionary.org/wiki/%E5%90%89%E5%B7%9D" TargetMode="External"/><Relationship Id="rId6090" Type="http://schemas.openxmlformats.org/officeDocument/2006/relationships/hyperlink" Target="https://en.wiktionary.org/wiki/%E6%8A%97" TargetMode="External"/><Relationship Id="rId6091" Type="http://schemas.openxmlformats.org/officeDocument/2006/relationships/hyperlink" Target="https://en.wiktionary.org/wiki/%E4%BB%A3%E6%95%B0" TargetMode="External"/><Relationship Id="rId6083" Type="http://schemas.openxmlformats.org/officeDocument/2006/relationships/hyperlink" Target="https://en.wiktionary.org/wiki/%E3%83%81%E3%82%A7%E3%83%BC%E3%83%B3" TargetMode="External"/><Relationship Id="rId6084" Type="http://schemas.openxmlformats.org/officeDocument/2006/relationships/hyperlink" Target="https://en.wiktionary.org/w/index.php?title=%E8%A6%8B%E5%8F%97%E3%81%91&amp;action=edit&amp;redlink=1" TargetMode="External"/><Relationship Id="rId6081" Type="http://schemas.openxmlformats.org/officeDocument/2006/relationships/hyperlink" Target="https://en.wiktionary.org/wiki/%E4%BA%86%E6%89%BF" TargetMode="External"/><Relationship Id="rId6082" Type="http://schemas.openxmlformats.org/officeDocument/2006/relationships/hyperlink" Target="https://en.wiktionary.org/wiki/%E7%B5%B1" TargetMode="External"/><Relationship Id="rId6087" Type="http://schemas.openxmlformats.org/officeDocument/2006/relationships/hyperlink" Target="https://en.wiktionary.org/w/index.php?title=%E3%82%AA%E3%83%BC%E3%83%AB%E3%83%8A%E3%82%A4%E3%83%88&amp;action=edit&amp;redlink=1" TargetMode="External"/><Relationship Id="rId6088" Type="http://schemas.openxmlformats.org/officeDocument/2006/relationships/hyperlink" Target="https://en.wiktionary.org/wiki/%E4%BA%88%E5%A0%B1" TargetMode="External"/><Relationship Id="rId6085" Type="http://schemas.openxmlformats.org/officeDocument/2006/relationships/hyperlink" Target="https://en.wiktionary.org/wiki/%E6%9F%84" TargetMode="External"/><Relationship Id="rId6086" Type="http://schemas.openxmlformats.org/officeDocument/2006/relationships/hyperlink" Target="https://en.wiktionary.org/w/index.php?title=%E5%87%BA%E4%BC%9A%E3%81%A3&amp;action=edit&amp;redlink=1" TargetMode="External"/><Relationship Id="rId6089" Type="http://schemas.openxmlformats.org/officeDocument/2006/relationships/hyperlink" Target="https://en.wiktionary.org/wiki/%E4%BA%88%E9%98%B2" TargetMode="External"/><Relationship Id="rId3801" Type="http://schemas.openxmlformats.org/officeDocument/2006/relationships/hyperlink" Target="https://en.wiktionary.org/wiki/%E5%81%9C%E7%95%99%E6%89%80" TargetMode="External"/><Relationship Id="rId3800" Type="http://schemas.openxmlformats.org/officeDocument/2006/relationships/hyperlink" Target="https://en.wiktionary.org/wiki/%E3%81%82%E3%82%89%E3%81%99" TargetMode="External"/><Relationship Id="rId3803" Type="http://schemas.openxmlformats.org/officeDocument/2006/relationships/hyperlink" Target="https://en.wiktionary.org/wiki/%E4%BF%9D%E5%81%A5" TargetMode="External"/><Relationship Id="rId3802" Type="http://schemas.openxmlformats.org/officeDocument/2006/relationships/hyperlink" Target="https://en.wiktionary.org/w/index.php?title=%E9%98%AA%E6%80%A5&amp;action=edit&amp;redlink=1" TargetMode="External"/><Relationship Id="rId3805" Type="http://schemas.openxmlformats.org/officeDocument/2006/relationships/hyperlink" Target="https://en.wiktionary.org/wiki/%E5%A1%A9" TargetMode="External"/><Relationship Id="rId3804" Type="http://schemas.openxmlformats.org/officeDocument/2006/relationships/hyperlink" Target="https://en.wiktionary.org/wiki/%E9%8B%BC" TargetMode="External"/><Relationship Id="rId3807" Type="http://schemas.openxmlformats.org/officeDocument/2006/relationships/hyperlink" Target="https://en.wiktionary.org/wiki/%E5%9D%8A" TargetMode="External"/><Relationship Id="rId3806" Type="http://schemas.openxmlformats.org/officeDocument/2006/relationships/hyperlink" Target="https://en.wiktionary.org/wiki/%E5%A4%A7%E8%B0%B7" TargetMode="External"/><Relationship Id="rId3809" Type="http://schemas.openxmlformats.org/officeDocument/2006/relationships/hyperlink" Target="https://en.wiktionary.org/wiki/%E5%BC%95%E3%81%8D%E7%B6%9A%E3%81%8D" TargetMode="External"/><Relationship Id="rId3808" Type="http://schemas.openxmlformats.org/officeDocument/2006/relationships/hyperlink" Target="https://en.wiktionary.org/wiki/%E9%A8%8E%E6%89%8B" TargetMode="External"/><Relationship Id="rId6080" Type="http://schemas.openxmlformats.org/officeDocument/2006/relationships/hyperlink" Target="https://en.wiktionary.org/wiki/%E3%82%AD%E3%82%B9" TargetMode="External"/><Relationship Id="rId6072" Type="http://schemas.openxmlformats.org/officeDocument/2006/relationships/hyperlink" Target="https://en.wiktionary.org/wiki/%E8%B7%AF%E9%9D%A2" TargetMode="External"/><Relationship Id="rId6073" Type="http://schemas.openxmlformats.org/officeDocument/2006/relationships/hyperlink" Target="https://en.wiktionary.org/wiki/%E3%82%82%E3%81%86%E4%B8%80%E5%BA%A6" TargetMode="External"/><Relationship Id="rId6070" Type="http://schemas.openxmlformats.org/officeDocument/2006/relationships/hyperlink" Target="https://en.wiktionary.org/wiki/%E6%9A%97%E5%8F%B7" TargetMode="External"/><Relationship Id="rId6071" Type="http://schemas.openxmlformats.org/officeDocument/2006/relationships/hyperlink" Target="https://en.wiktionary.org/wiki/%E7%9C%9F%E7%94%B0" TargetMode="External"/><Relationship Id="rId6076" Type="http://schemas.openxmlformats.org/officeDocument/2006/relationships/hyperlink" Target="https://en.wiktionary.org/wiki/%E7%B9%81%E6%AE%96" TargetMode="External"/><Relationship Id="rId6077" Type="http://schemas.openxmlformats.org/officeDocument/2006/relationships/hyperlink" Target="https://en.wiktionary.org/wiki/%E3%83%91%E3%83%BC%E3%83%84" TargetMode="External"/><Relationship Id="rId6074" Type="http://schemas.openxmlformats.org/officeDocument/2006/relationships/hyperlink" Target="https://en.wiktionary.org/wiki/%E8%82%A9" TargetMode="External"/><Relationship Id="rId6075" Type="http://schemas.openxmlformats.org/officeDocument/2006/relationships/hyperlink" Target="https://en.wiktionary.org/wiki/%E3%81%8F%E3%82%8D" TargetMode="External"/><Relationship Id="rId6078" Type="http://schemas.openxmlformats.org/officeDocument/2006/relationships/hyperlink" Target="https://en.wiktionary.org/wiki/%E6%89%93%E3%81%A1%E4%B8%8A%E3%81%92" TargetMode="External"/><Relationship Id="rId6079" Type="http://schemas.openxmlformats.org/officeDocument/2006/relationships/hyperlink" Target="https://en.wiktionary.org/wiki/%E5%89%B2%E5%90%88" TargetMode="External"/><Relationship Id="rId8680" Type="http://schemas.openxmlformats.org/officeDocument/2006/relationships/hyperlink" Target="https://en.wiktionary.org/wiki/%E5%A2%B3" TargetMode="External"/><Relationship Id="rId6021" Type="http://schemas.openxmlformats.org/officeDocument/2006/relationships/hyperlink" Target="https://en.wiktionary.org/wiki/%E6%A5%93" TargetMode="External"/><Relationship Id="rId7353" Type="http://schemas.openxmlformats.org/officeDocument/2006/relationships/hyperlink" Target="https://en.wiktionary.org/wiki/%E5%A4%A7%E6%B2%A2" TargetMode="External"/><Relationship Id="rId8684" Type="http://schemas.openxmlformats.org/officeDocument/2006/relationships/hyperlink" Target="https://en.wiktionary.org/wiki/%E6%B0%B4%E5%8A%9B" TargetMode="External"/><Relationship Id="rId6022" Type="http://schemas.openxmlformats.org/officeDocument/2006/relationships/hyperlink" Target="https://en.wiktionary.org/wiki/%E6%98%AF" TargetMode="External"/><Relationship Id="rId7352" Type="http://schemas.openxmlformats.org/officeDocument/2006/relationships/hyperlink" Target="https://en.wiktionary.org/wiki/%E6%B4%AA" TargetMode="External"/><Relationship Id="rId8683" Type="http://schemas.openxmlformats.org/officeDocument/2006/relationships/hyperlink" Target="https://en.wiktionary.org/wiki/%E5%8C%97%E6%AC%A7" TargetMode="External"/><Relationship Id="rId7351" Type="http://schemas.openxmlformats.org/officeDocument/2006/relationships/hyperlink" Target="https://en.wiktionary.org/wiki/%E6%AE%8B%E7%95%99" TargetMode="External"/><Relationship Id="rId8682" Type="http://schemas.openxmlformats.org/officeDocument/2006/relationships/hyperlink" Target="https://en.wiktionary.org/wiki/%E6%A1%91%E5%8E%9F" TargetMode="External"/><Relationship Id="rId6020" Type="http://schemas.openxmlformats.org/officeDocument/2006/relationships/hyperlink" Target="https://en.wiktionary.org/wiki/%E4%BA%AC%E9%98%AA" TargetMode="External"/><Relationship Id="rId7350" Type="http://schemas.openxmlformats.org/officeDocument/2006/relationships/hyperlink" Target="https://en.wiktionary.org/wiki/%E6%9C%80%E5%8F%A4" TargetMode="External"/><Relationship Id="rId8681" Type="http://schemas.openxmlformats.org/officeDocument/2006/relationships/hyperlink" Target="https://en.wiktionary.org/wiki/%E4%B8%8A%E7%A9%BA" TargetMode="External"/><Relationship Id="rId6025" Type="http://schemas.openxmlformats.org/officeDocument/2006/relationships/hyperlink" Target="https://en.wiktionary.org/wiki/%E5%8F%8D%E7%99%BA" TargetMode="External"/><Relationship Id="rId7357" Type="http://schemas.openxmlformats.org/officeDocument/2006/relationships/hyperlink" Target="https://en.wiktionary.org/wiki/%E4%BD%8F%E4%BA%BA" TargetMode="External"/><Relationship Id="rId8688" Type="http://schemas.openxmlformats.org/officeDocument/2006/relationships/hyperlink" Target="https://en.wiktionary.org/wiki/%E3%83%9E%E3%82%B1%E3%83%89%E3%83%8B%E3%82%A2" TargetMode="External"/><Relationship Id="rId6026" Type="http://schemas.openxmlformats.org/officeDocument/2006/relationships/hyperlink" Target="https://en.wiktionary.org/wiki/%E3%83%A1%E3%83%A2%E3%83%AA" TargetMode="External"/><Relationship Id="rId7356" Type="http://schemas.openxmlformats.org/officeDocument/2006/relationships/hyperlink" Target="https://en.wiktionary.org/w/index.php?title=%E3%83%A2%E3%83%BC%E3%82%BF%E3%83%BC%E3%82%B9%E3%83%9D%E3%83%BC%E3%83%84&amp;action=edit&amp;redlink=1" TargetMode="External"/><Relationship Id="rId8687" Type="http://schemas.openxmlformats.org/officeDocument/2006/relationships/hyperlink" Target="https://en.wiktionary.org/wiki/%E9%BB%92%E6%9C%A8" TargetMode="External"/><Relationship Id="rId6023" Type="http://schemas.openxmlformats.org/officeDocument/2006/relationships/hyperlink" Target="https://en.wiktionary.org/wiki/%E5%90%8D%E7%B0%BF" TargetMode="External"/><Relationship Id="rId7355" Type="http://schemas.openxmlformats.org/officeDocument/2006/relationships/hyperlink" Target="https://en.wiktionary.org/wiki/%E5%A4%AA%E9%BC%93" TargetMode="External"/><Relationship Id="rId8686" Type="http://schemas.openxmlformats.org/officeDocument/2006/relationships/hyperlink" Target="https://en.wiktionary.org/wiki/%E3%83%9E%E3%83%83%E3%83%88" TargetMode="External"/><Relationship Id="rId6024" Type="http://schemas.openxmlformats.org/officeDocument/2006/relationships/hyperlink" Target="https://en.wiktionary.org/wiki/%E5%85%A5%E9%99%A2" TargetMode="External"/><Relationship Id="rId7354" Type="http://schemas.openxmlformats.org/officeDocument/2006/relationships/hyperlink" Target="https://en.wiktionary.org/wiki/%E3%82%A2%E3%82%A4%E3%82%B9%E3%83%9B%E3%83%83%E3%82%B1%E3%83%BC" TargetMode="External"/><Relationship Id="rId8685" Type="http://schemas.openxmlformats.org/officeDocument/2006/relationships/hyperlink" Target="https://en.wiktionary.org/wiki/%E9%95%B7%E9%96%80" TargetMode="External"/><Relationship Id="rId6029" Type="http://schemas.openxmlformats.org/officeDocument/2006/relationships/hyperlink" Target="https://en.wiktionary.org/wiki/%E3%83%AC%E3%82%AA" TargetMode="External"/><Relationship Id="rId6027" Type="http://schemas.openxmlformats.org/officeDocument/2006/relationships/hyperlink" Target="https://en.wiktionary.org/wiki/%E6%A4%BF" TargetMode="External"/><Relationship Id="rId7359" Type="http://schemas.openxmlformats.org/officeDocument/2006/relationships/hyperlink" Target="https://en.wiktionary.org/wiki/%E3%81%B5%E3%81%84" TargetMode="External"/><Relationship Id="rId6028" Type="http://schemas.openxmlformats.org/officeDocument/2006/relationships/hyperlink" Target="https://en.wiktionary.org/wiki/%E6%8C%A8%E6%8B%B6" TargetMode="External"/><Relationship Id="rId7358" Type="http://schemas.openxmlformats.org/officeDocument/2006/relationships/hyperlink" Target="https://en.wiktionary.org/wiki/%E9%85%8D%E5%88%97" TargetMode="External"/><Relationship Id="rId8689" Type="http://schemas.openxmlformats.org/officeDocument/2006/relationships/hyperlink" Target="https://en.wiktionary.org/wiki/%E5%B9%B8%E5%AD%90" TargetMode="External"/><Relationship Id="rId6010" Type="http://schemas.openxmlformats.org/officeDocument/2006/relationships/hyperlink" Target="https://en.wiktionary.org/wiki/%E5%A4%A7%E5%8E%9F" TargetMode="External"/><Relationship Id="rId7342" Type="http://schemas.openxmlformats.org/officeDocument/2006/relationships/hyperlink" Target="https://en.wiktionary.org/wiki/%E8%A9%90%E6%AC%BA" TargetMode="External"/><Relationship Id="rId8673" Type="http://schemas.openxmlformats.org/officeDocument/2006/relationships/hyperlink" Target="https://en.wiktionary.org/w/index.php?title=%E3%83%9E%E3%82%B9%E3%82%BF%E3%83%BC%E3%82%BA&amp;action=edit&amp;redlink=1" TargetMode="External"/><Relationship Id="rId6011" Type="http://schemas.openxmlformats.org/officeDocument/2006/relationships/hyperlink" Target="https://en.wiktionary.org/wiki/%E5%AE%BF%E6%B3%8A" TargetMode="External"/><Relationship Id="rId7341" Type="http://schemas.openxmlformats.org/officeDocument/2006/relationships/hyperlink" Target="https://en.wiktionary.org/wiki/%E3%82%B5%E3%83%9E%E3%83%BC" TargetMode="External"/><Relationship Id="rId8672" Type="http://schemas.openxmlformats.org/officeDocument/2006/relationships/hyperlink" Target="https://en.wiktionary.org/w/index.php?title=%E5%8B%9D%E3%81%A3&amp;action=edit&amp;redlink=1" TargetMode="External"/><Relationship Id="rId7340" Type="http://schemas.openxmlformats.org/officeDocument/2006/relationships/hyperlink" Target="https://en.wiktionary.org/wiki/%E3%82%AC%E3%83%BC%E3%83%87%E3%83%B3" TargetMode="External"/><Relationship Id="rId8671" Type="http://schemas.openxmlformats.org/officeDocument/2006/relationships/hyperlink" Target="https://en.wiktionary.org/w/index.php?title=%E8%BF%94%E3%81%97&amp;action=edit&amp;redlink=1" TargetMode="External"/><Relationship Id="rId8670" Type="http://schemas.openxmlformats.org/officeDocument/2006/relationships/hyperlink" Target="https://en.wiktionary.org/wiki/%E5%83%95%E3%82%89" TargetMode="External"/><Relationship Id="rId6014" Type="http://schemas.openxmlformats.org/officeDocument/2006/relationships/hyperlink" Target="https://en.wiktionary.org/wiki/%E5%90%91" TargetMode="External"/><Relationship Id="rId7346" Type="http://schemas.openxmlformats.org/officeDocument/2006/relationships/hyperlink" Target="https://en.wiktionary.org/wiki/%E4%B8%89%E8%A7%92" TargetMode="External"/><Relationship Id="rId8677" Type="http://schemas.openxmlformats.org/officeDocument/2006/relationships/hyperlink" Target="https://en.wiktionary.org/wiki/%E6%93%8D%E3%82%8B" TargetMode="External"/><Relationship Id="rId6015" Type="http://schemas.openxmlformats.org/officeDocument/2006/relationships/hyperlink" Target="https://en.wiktionary.org/wiki/%E5%88%B6%E8%A6%87" TargetMode="External"/><Relationship Id="rId7345" Type="http://schemas.openxmlformats.org/officeDocument/2006/relationships/hyperlink" Target="https://en.wiktionary.org/wiki/%E6%83%85%E7%86%B1" TargetMode="External"/><Relationship Id="rId8676" Type="http://schemas.openxmlformats.org/officeDocument/2006/relationships/hyperlink" Target="https://en.wiktionary.org/wiki/%E3%81%8A%E3%81%8B%E3%81%92" TargetMode="External"/><Relationship Id="rId6012" Type="http://schemas.openxmlformats.org/officeDocument/2006/relationships/hyperlink" Target="https://en.wiktionary.org/wiki/%E6%8D%95%E8%99%9C" TargetMode="External"/><Relationship Id="rId7344" Type="http://schemas.openxmlformats.org/officeDocument/2006/relationships/hyperlink" Target="https://en.wiktionary.org/w/index.php?title=%E3%81%8B%E6%89%80&amp;action=edit&amp;redlink=1" TargetMode="External"/><Relationship Id="rId8675" Type="http://schemas.openxmlformats.org/officeDocument/2006/relationships/hyperlink" Target="https://en.wiktionary.org/wiki/%E5%8B%A4%E3%82%81" TargetMode="External"/><Relationship Id="rId6013" Type="http://schemas.openxmlformats.org/officeDocument/2006/relationships/hyperlink" Target="https://en.wiktionary.org/wiki/%E5%95%86%E6%A8%99" TargetMode="External"/><Relationship Id="rId7343" Type="http://schemas.openxmlformats.org/officeDocument/2006/relationships/hyperlink" Target="https://en.wiktionary.org/wiki/%E7%9C%BC%E9%8F%A1" TargetMode="External"/><Relationship Id="rId8674" Type="http://schemas.openxmlformats.org/officeDocument/2006/relationships/hyperlink" Target="https://en.wiktionary.org/wiki/%E6%8D%95%E7%8D%B2" TargetMode="External"/><Relationship Id="rId6018" Type="http://schemas.openxmlformats.org/officeDocument/2006/relationships/hyperlink" Target="https://en.wiktionary.org/wiki/%E5%AD%A6%E5%95%8F" TargetMode="External"/><Relationship Id="rId6019" Type="http://schemas.openxmlformats.org/officeDocument/2006/relationships/hyperlink" Target="https://en.wiktionary.org/wiki/%E6%8C%87%E6%95%B0" TargetMode="External"/><Relationship Id="rId7349" Type="http://schemas.openxmlformats.org/officeDocument/2006/relationships/hyperlink" Target="https://en.wiktionary.org/wiki/%E3%82%B5%E3%82%B9%E3%83%9A%E3%83%B3%E3%82%B7%E3%83%A7%E3%83%B3" TargetMode="External"/><Relationship Id="rId6016" Type="http://schemas.openxmlformats.org/officeDocument/2006/relationships/hyperlink" Target="https://en.wiktionary.org/wiki/%E3%82%B9%E3%83%A9%E3%83%A0" TargetMode="External"/><Relationship Id="rId7348" Type="http://schemas.openxmlformats.org/officeDocument/2006/relationships/hyperlink" Target="https://en.wiktionary.org/wiki/%E3%83%95%E3%82%A1%E3%83%BC" TargetMode="External"/><Relationship Id="rId8679" Type="http://schemas.openxmlformats.org/officeDocument/2006/relationships/hyperlink" Target="https://en.wiktionary.org/wiki/%E5%85%AC%E5%8B%9F" TargetMode="External"/><Relationship Id="rId6017" Type="http://schemas.openxmlformats.org/officeDocument/2006/relationships/hyperlink" Target="https://en.wiktionary.org/wiki/%E5%A4%A7%E4%BB%8B" TargetMode="External"/><Relationship Id="rId7347" Type="http://schemas.openxmlformats.org/officeDocument/2006/relationships/hyperlink" Target="https://en.wiktionary.org/w/index.php?title=%E6%97%A5%E6%9C%AC%E3%83%8F%E3%83%A0&amp;action=edit&amp;redlink=1" TargetMode="External"/><Relationship Id="rId8678" Type="http://schemas.openxmlformats.org/officeDocument/2006/relationships/hyperlink" Target="https://en.wiktionary.org/wiki/%E3%82%84%E3%81%8F" TargetMode="External"/><Relationship Id="rId7371" Type="http://schemas.openxmlformats.org/officeDocument/2006/relationships/hyperlink" Target="https://en.wiktionary.org/wiki/%E3%81%93%E3%81%93%E3%82%8D" TargetMode="External"/><Relationship Id="rId6040" Type="http://schemas.openxmlformats.org/officeDocument/2006/relationships/hyperlink" Target="https://en.wiktionary.org/wiki/%E6%84%8F%E7%BE%A9" TargetMode="External"/><Relationship Id="rId7370" Type="http://schemas.openxmlformats.org/officeDocument/2006/relationships/hyperlink" Target="https://en.wiktionary.org/w/index.php?title=%E5%BE%B3%E9%96%93%E6%9B%B8%E5%BA%97&amp;action=edit&amp;redlink=1" TargetMode="External"/><Relationship Id="rId6043" Type="http://schemas.openxmlformats.org/officeDocument/2006/relationships/hyperlink" Target="https://en.wiktionary.org/wiki/%E5%BC%8F%E5%85%B8" TargetMode="External"/><Relationship Id="rId7375" Type="http://schemas.openxmlformats.org/officeDocument/2006/relationships/hyperlink" Target="https://en.wiktionary.org/wiki/%E6%AD%A9%E8%A1%8C" TargetMode="External"/><Relationship Id="rId6044" Type="http://schemas.openxmlformats.org/officeDocument/2006/relationships/hyperlink" Target="https://en.wiktionary.org/wiki/%E9%82%A3%E8%A6%87" TargetMode="External"/><Relationship Id="rId7374" Type="http://schemas.openxmlformats.org/officeDocument/2006/relationships/hyperlink" Target="https://en.wiktionary.org/wiki/%E3%83%91%E3%83%A9%E3%83%80%E3%82%A4%E3%82%B9" TargetMode="External"/><Relationship Id="rId6041" Type="http://schemas.openxmlformats.org/officeDocument/2006/relationships/hyperlink" Target="https://en.wiktionary.org/wiki/%E6%9C%AC%E5%A4%9A" TargetMode="External"/><Relationship Id="rId7373" Type="http://schemas.openxmlformats.org/officeDocument/2006/relationships/hyperlink" Target="https://en.wiktionary.org/wiki/%E3%82%B9%E3%82%BF%E3%83%B3%E3%83%89" TargetMode="External"/><Relationship Id="rId6042" Type="http://schemas.openxmlformats.org/officeDocument/2006/relationships/hyperlink" Target="https://en.wiktionary.org/w/index.php?title=%E5%9B%BA%E3%82%81&amp;action=edit&amp;redlink=1" TargetMode="External"/><Relationship Id="rId7372" Type="http://schemas.openxmlformats.org/officeDocument/2006/relationships/hyperlink" Target="https://en.wiktionary.org/w/index.php?title=%E7%99%BA%E8%A1%8C%E6%B8%88&amp;action=edit&amp;redlink=1" TargetMode="External"/><Relationship Id="rId6047" Type="http://schemas.openxmlformats.org/officeDocument/2006/relationships/hyperlink" Target="https://en.wiktionary.org/w/index.php?title=%E5%80%92%E3%81%97&amp;action=edit&amp;redlink=1" TargetMode="External"/><Relationship Id="rId7379" Type="http://schemas.openxmlformats.org/officeDocument/2006/relationships/hyperlink" Target="https://en.wiktionary.org/wiki/%E9%9B%80" TargetMode="External"/><Relationship Id="rId6048" Type="http://schemas.openxmlformats.org/officeDocument/2006/relationships/hyperlink" Target="https://en.wiktionary.org/wiki/%E9%90%98" TargetMode="External"/><Relationship Id="rId7378" Type="http://schemas.openxmlformats.org/officeDocument/2006/relationships/hyperlink" Target="https://en.wiktionary.org/wiki/%E5%AD%A4%E7%AB%8B" TargetMode="External"/><Relationship Id="rId6045" Type="http://schemas.openxmlformats.org/officeDocument/2006/relationships/hyperlink" Target="https://en.wiktionary.org/wiki/%E9%9B%BB%E5%A0%B1" TargetMode="External"/><Relationship Id="rId7377" Type="http://schemas.openxmlformats.org/officeDocument/2006/relationships/hyperlink" Target="https://en.wiktionary.org/w/index.php?title=%E3%82%B0%E3%83%83%E3%83%89&amp;action=edit&amp;redlink=1" TargetMode="External"/><Relationship Id="rId6046" Type="http://schemas.openxmlformats.org/officeDocument/2006/relationships/hyperlink" Target="https://en.wiktionary.org/wiki/%E3%83%92%E3%83%AB" TargetMode="External"/><Relationship Id="rId7376" Type="http://schemas.openxmlformats.org/officeDocument/2006/relationships/hyperlink" Target="https://en.wiktionary.org/wiki/%E7%8B%A9%E3%82%8A" TargetMode="External"/><Relationship Id="rId6049" Type="http://schemas.openxmlformats.org/officeDocument/2006/relationships/hyperlink" Target="https://en.wiktionary.org/w/index.php?title=%E9%80%81%E3%82%89&amp;action=edit&amp;redlink=1" TargetMode="External"/><Relationship Id="rId7360" Type="http://schemas.openxmlformats.org/officeDocument/2006/relationships/hyperlink" Target="https://en.wiktionary.org/wiki/%E6%AF%8D%E9%9F%B3" TargetMode="External"/><Relationship Id="rId8691" Type="http://schemas.openxmlformats.org/officeDocument/2006/relationships/hyperlink" Target="https://en.wiktionary.org/w/index.php?title=%E5%BD%93%E3%81%9F%E3%81%A3&amp;action=edit&amp;redlink=1" TargetMode="External"/><Relationship Id="rId8690" Type="http://schemas.openxmlformats.org/officeDocument/2006/relationships/hyperlink" Target="https://en.wiktionary.org/wiki/%E6%85%A7" TargetMode="External"/><Relationship Id="rId6032" Type="http://schemas.openxmlformats.org/officeDocument/2006/relationships/hyperlink" Target="https://en.wiktionary.org/wiki/%E6%B2%BF%E7%B7%9A" TargetMode="External"/><Relationship Id="rId7364" Type="http://schemas.openxmlformats.org/officeDocument/2006/relationships/hyperlink" Target="https://en.wiktionary.org/wiki/%E3%81%93%E3%81%BE" TargetMode="External"/><Relationship Id="rId8695" Type="http://schemas.openxmlformats.org/officeDocument/2006/relationships/hyperlink" Target="https://en.wiktionary.org/wiki/%E5%85%83%E5%B8%A5" TargetMode="External"/><Relationship Id="rId6033" Type="http://schemas.openxmlformats.org/officeDocument/2006/relationships/hyperlink" Target="https://en.wiktionary.org/w/index.php?title=%E3%81%9D%E3%81%86%E3%81%97%E3%81%9F&amp;action=edit&amp;redlink=1" TargetMode="External"/><Relationship Id="rId7363" Type="http://schemas.openxmlformats.org/officeDocument/2006/relationships/hyperlink" Target="https://en.wiktionary.org/wiki/%E7%81%AB%E6%98%9F" TargetMode="External"/><Relationship Id="rId8694" Type="http://schemas.openxmlformats.org/officeDocument/2006/relationships/hyperlink" Target="https://en.wiktionary.org/wiki/%E7%94%9F%E4%BD%93" TargetMode="External"/><Relationship Id="rId6030" Type="http://schemas.openxmlformats.org/officeDocument/2006/relationships/hyperlink" Target="https://en.wiktionary.org/wiki/%E3%83%9E%E3%83%B3%E3%82%B7%E3%83%A7%E3%83%B3" TargetMode="External"/><Relationship Id="rId7362" Type="http://schemas.openxmlformats.org/officeDocument/2006/relationships/hyperlink" Target="https://en.wiktionary.org/wiki/%E9%82%A6%E9%A1%8C" TargetMode="External"/><Relationship Id="rId8693" Type="http://schemas.openxmlformats.org/officeDocument/2006/relationships/hyperlink" Target="https://en.wiktionary.org/wiki/%E6%A0%84%E5%85%89" TargetMode="External"/><Relationship Id="rId6031" Type="http://schemas.openxmlformats.org/officeDocument/2006/relationships/hyperlink" Target="https://en.wiktionary.org/wiki/%E5%AE%9F%E5%AE%B6" TargetMode="External"/><Relationship Id="rId7361" Type="http://schemas.openxmlformats.org/officeDocument/2006/relationships/hyperlink" Target="https://en.wiktionary.org/wiki/%E8%B2%A0" TargetMode="External"/><Relationship Id="rId8692" Type="http://schemas.openxmlformats.org/officeDocument/2006/relationships/hyperlink" Target="https://en.wiktionary.org/wiki/%E3%81%8B%E3%82%8B" TargetMode="External"/><Relationship Id="rId6036" Type="http://schemas.openxmlformats.org/officeDocument/2006/relationships/hyperlink" Target="https://en.wiktionary.org/wiki/%E6%B6%B2" TargetMode="External"/><Relationship Id="rId7368" Type="http://schemas.openxmlformats.org/officeDocument/2006/relationships/hyperlink" Target="https://en.wiktionary.org/wiki/%E4%B8%89%E3%81%A4" TargetMode="External"/><Relationship Id="rId8699" Type="http://schemas.openxmlformats.org/officeDocument/2006/relationships/hyperlink" Target="https://en.wiktionary.org/wiki/%E6%B4%8B%E7%94%BB" TargetMode="External"/><Relationship Id="rId6037" Type="http://schemas.openxmlformats.org/officeDocument/2006/relationships/hyperlink" Target="https://en.wiktionary.org/wiki/%E6%9D%91%E5%B1%B1" TargetMode="External"/><Relationship Id="rId7367" Type="http://schemas.openxmlformats.org/officeDocument/2006/relationships/hyperlink" Target="https://en.wiktionary.org/wiki/%E5%89%8D%E9%9D%A2" TargetMode="External"/><Relationship Id="rId8698" Type="http://schemas.openxmlformats.org/officeDocument/2006/relationships/hyperlink" Target="https://en.wiktionary.org/wiki/%E3%82%A6%E3%83%AB%E3%82%B0%E3%82%A2%E3%82%A4" TargetMode="External"/><Relationship Id="rId6034" Type="http://schemas.openxmlformats.org/officeDocument/2006/relationships/hyperlink" Target="https://en.wiktionary.org/wiki/%E9%9A%8E%E6%AE%B5" TargetMode="External"/><Relationship Id="rId7366" Type="http://schemas.openxmlformats.org/officeDocument/2006/relationships/hyperlink" Target="https://en.wiktionary.org/w/index.php?title=%E8%A3%BD%E4%BD%9C%E6%89%80&amp;action=edit&amp;redlink=1" TargetMode="External"/><Relationship Id="rId8697" Type="http://schemas.openxmlformats.org/officeDocument/2006/relationships/hyperlink" Target="https://en.wiktionary.org/wiki/%E9%99%8D%E3%82%8A" TargetMode="External"/><Relationship Id="rId6035" Type="http://schemas.openxmlformats.org/officeDocument/2006/relationships/hyperlink" Target="https://en.wiktionary.org/wiki/%E8%A1%80%E7%B5%B1" TargetMode="External"/><Relationship Id="rId7365" Type="http://schemas.openxmlformats.org/officeDocument/2006/relationships/hyperlink" Target="https://en.wiktionary.org/wiki/%E3%82%A8%E3%83%B3%E3%82%B8%E3%83%8B%E3%82%A2" TargetMode="External"/><Relationship Id="rId8696" Type="http://schemas.openxmlformats.org/officeDocument/2006/relationships/hyperlink" Target="https://en.wiktionary.org/wiki/%E6%B6%88%E5%8E%BB" TargetMode="External"/><Relationship Id="rId6038" Type="http://schemas.openxmlformats.org/officeDocument/2006/relationships/hyperlink" Target="https://en.wiktionary.org/wiki/%E9%A6%96%E4%BD%8D" TargetMode="External"/><Relationship Id="rId6039" Type="http://schemas.openxmlformats.org/officeDocument/2006/relationships/hyperlink" Target="https://en.wiktionary.org/wiki/%E6%9C%89%E9%A6%AC" TargetMode="External"/><Relationship Id="rId7369" Type="http://schemas.openxmlformats.org/officeDocument/2006/relationships/hyperlink" Target="https://en.wiktionary.org/w/index.php?title=%E3%81%A1%E3%82%84&amp;action=edit&amp;redlink=1" TargetMode="External"/><Relationship Id="rId1213" Type="http://schemas.openxmlformats.org/officeDocument/2006/relationships/hyperlink" Target="https://en.wiktionary.org/wiki/%E7%94%9F%E7%89%A9" TargetMode="External"/><Relationship Id="rId2544" Type="http://schemas.openxmlformats.org/officeDocument/2006/relationships/hyperlink" Target="https://en.wiktionary.org/wiki/%E9%80%A3" TargetMode="External"/><Relationship Id="rId3876" Type="http://schemas.openxmlformats.org/officeDocument/2006/relationships/hyperlink" Target="https://en.wiktionary.org/wiki/%E6%A5%B5%E3%82%81%E3%81%A6" TargetMode="External"/><Relationship Id="rId1214" Type="http://schemas.openxmlformats.org/officeDocument/2006/relationships/hyperlink" Target="https://en.wiktionary.org/wiki/%E6%96%B9%E5%BC%8F" TargetMode="External"/><Relationship Id="rId2545" Type="http://schemas.openxmlformats.org/officeDocument/2006/relationships/hyperlink" Target="https://en.wiktionary.org/wiki/%E5%A4%AA%E5%B9%B3%E6%B4%8B" TargetMode="External"/><Relationship Id="rId3875" Type="http://schemas.openxmlformats.org/officeDocument/2006/relationships/hyperlink" Target="https://en.wiktionary.org/wiki/%E5%BF%85%E6%AE%BA" TargetMode="External"/><Relationship Id="rId1215" Type="http://schemas.openxmlformats.org/officeDocument/2006/relationships/hyperlink" Target="https://en.wiktionary.org/wiki/%E5%80%8B" TargetMode="External"/><Relationship Id="rId2546" Type="http://schemas.openxmlformats.org/officeDocument/2006/relationships/hyperlink" Target="https://en.wiktionary.org/wiki/%E5%9C%A8%E7%B1%8D" TargetMode="External"/><Relationship Id="rId3878" Type="http://schemas.openxmlformats.org/officeDocument/2006/relationships/hyperlink" Target="https://en.wiktionary.org/wiki/%E3%82%B9%E3%82%AF%E3%83%BC%E3%83%AB" TargetMode="External"/><Relationship Id="rId1216" Type="http://schemas.openxmlformats.org/officeDocument/2006/relationships/hyperlink" Target="https://en.wiktionary.org/wiki/%E8%B7%AF" TargetMode="External"/><Relationship Id="rId2547" Type="http://schemas.openxmlformats.org/officeDocument/2006/relationships/hyperlink" Target="https://en.wiktionary.org/wiki/%E3%82%A2%E3%82%AF%E3%82%B7%E3%83%A7%E3%83%B3" TargetMode="External"/><Relationship Id="rId3877" Type="http://schemas.openxmlformats.org/officeDocument/2006/relationships/hyperlink" Target="https://en.wiktionary.org/wiki/%E3%82%A6%E3%83%AB%E3%83%88%E3%83%A9" TargetMode="External"/><Relationship Id="rId1217" Type="http://schemas.openxmlformats.org/officeDocument/2006/relationships/hyperlink" Target="https://en.wiktionary.org/wiki/%E5%90%84%E5%9B%BD" TargetMode="External"/><Relationship Id="rId2548" Type="http://schemas.openxmlformats.org/officeDocument/2006/relationships/hyperlink" Target="https://en.wiktionary.org/wiki/%E5%8F%B0%E9%A2%A8" TargetMode="External"/><Relationship Id="rId1218" Type="http://schemas.openxmlformats.org/officeDocument/2006/relationships/hyperlink" Target="https://en.wiktionary.org/wiki/%E8%BE%9E%E5%85%B8" TargetMode="External"/><Relationship Id="rId2549" Type="http://schemas.openxmlformats.org/officeDocument/2006/relationships/hyperlink" Target="https://en.wiktionary.org/wiki/%E6%A0%AA%E5%BC%8F" TargetMode="External"/><Relationship Id="rId3879" Type="http://schemas.openxmlformats.org/officeDocument/2006/relationships/hyperlink" Target="https://en.wiktionary.org/wiki/%E6%B0%97%E6%8C%81%E3%81%A1" TargetMode="External"/><Relationship Id="rId1219" Type="http://schemas.openxmlformats.org/officeDocument/2006/relationships/hyperlink" Target="https://en.wiktionary.org/wiki/%E5%8A%B4%E5%83%8D" TargetMode="External"/><Relationship Id="rId3870" Type="http://schemas.openxmlformats.org/officeDocument/2006/relationships/hyperlink" Target="https://en.wiktionary.org/wiki/%E5%8F%8E%E9%9B%86" TargetMode="External"/><Relationship Id="rId2540" Type="http://schemas.openxmlformats.org/officeDocument/2006/relationships/hyperlink" Target="https://en.wiktionary.org/wiki/%E6%9B%B8%E5%BA%97" TargetMode="External"/><Relationship Id="rId3872" Type="http://schemas.openxmlformats.org/officeDocument/2006/relationships/hyperlink" Target="https://en.wiktionary.org/wiki/%E3%82%BF%E3%83%AF%E3%83%BC" TargetMode="External"/><Relationship Id="rId1210" Type="http://schemas.openxmlformats.org/officeDocument/2006/relationships/hyperlink" Target="https://en.wiktionary.org/wiki/%E3%82%A2%E3%83%8A%E3%82%A6%E3%83%B3%E3%82%B5%E3%83%BC" TargetMode="External"/><Relationship Id="rId2541" Type="http://schemas.openxmlformats.org/officeDocument/2006/relationships/hyperlink" Target="https://en.wiktionary.org/wiki/%E5%91%BD%E4%BB%A4" TargetMode="External"/><Relationship Id="rId3871" Type="http://schemas.openxmlformats.org/officeDocument/2006/relationships/hyperlink" Target="https://en.wiktionary.org/wiki/%E3%82%B2%E3%83%BC%E3%83%88" TargetMode="External"/><Relationship Id="rId1211" Type="http://schemas.openxmlformats.org/officeDocument/2006/relationships/hyperlink" Target="https://en.wiktionary.org/w/index.php?title=%E5%90%AB%E3%81%BE&amp;action=edit&amp;redlink=1" TargetMode="External"/><Relationship Id="rId2542" Type="http://schemas.openxmlformats.org/officeDocument/2006/relationships/hyperlink" Target="https://en.wiktionary.org/wiki/%E9%9D%92%E6%9C%A8" TargetMode="External"/><Relationship Id="rId3874" Type="http://schemas.openxmlformats.org/officeDocument/2006/relationships/hyperlink" Target="https://en.wiktionary.org/wiki/%E8%AB%96%E4%BA%89" TargetMode="External"/><Relationship Id="rId1212" Type="http://schemas.openxmlformats.org/officeDocument/2006/relationships/hyperlink" Target="https://en.wiktionary.org/wiki/%E5%8F%B0%E6%B9%BE" TargetMode="External"/><Relationship Id="rId2543" Type="http://schemas.openxmlformats.org/officeDocument/2006/relationships/hyperlink" Target="https://en.wiktionary.org/wiki/%E3%81%93%E3%81%86%E3%81%97%E3%81%9F" TargetMode="External"/><Relationship Id="rId3873" Type="http://schemas.openxmlformats.org/officeDocument/2006/relationships/hyperlink" Target="https://en.wiktionary.org/wiki/%E5%B2%B3" TargetMode="External"/><Relationship Id="rId1202" Type="http://schemas.openxmlformats.org/officeDocument/2006/relationships/hyperlink" Target="https://en.wiktionary.org/wiki/%E3%83%93%E3%83%AB" TargetMode="External"/><Relationship Id="rId2533" Type="http://schemas.openxmlformats.org/officeDocument/2006/relationships/hyperlink" Target="https://en.wiktionary.org/wiki/%E5%BB%B6" TargetMode="External"/><Relationship Id="rId3865" Type="http://schemas.openxmlformats.org/officeDocument/2006/relationships/hyperlink" Target="https://en.wiktionary.org/wiki/%E6%B0%97%E8%B1%A1" TargetMode="External"/><Relationship Id="rId1203" Type="http://schemas.openxmlformats.org/officeDocument/2006/relationships/hyperlink" Target="https://en.wiktionary.org/wiki/%E7%A7%8B%E7%94%B0" TargetMode="External"/><Relationship Id="rId2534" Type="http://schemas.openxmlformats.org/officeDocument/2006/relationships/hyperlink" Target="https://en.wiktionary.org/wiki/%E6%A9%9F%E4%BD%93" TargetMode="External"/><Relationship Id="rId3864" Type="http://schemas.openxmlformats.org/officeDocument/2006/relationships/hyperlink" Target="https://en.wiktionary.org/w/index.php?title=%E6%AF%8E%E6%97%A5%E6%94%BE%E9%80%81&amp;action=edit&amp;redlink=1" TargetMode="External"/><Relationship Id="rId1204" Type="http://schemas.openxmlformats.org/officeDocument/2006/relationships/hyperlink" Target="https://en.wiktionary.org/wiki/%E9%95%B7%E5%B4%8E" TargetMode="External"/><Relationship Id="rId2535" Type="http://schemas.openxmlformats.org/officeDocument/2006/relationships/hyperlink" Target="https://en.wiktionary.org/wiki/%E3%83%A6%E3%83%80%E3%83%A4" TargetMode="External"/><Relationship Id="rId3867" Type="http://schemas.openxmlformats.org/officeDocument/2006/relationships/hyperlink" Target="https://en.wiktionary.org/wiki/%E9%85%92%E4%BA%95" TargetMode="External"/><Relationship Id="rId1205" Type="http://schemas.openxmlformats.org/officeDocument/2006/relationships/hyperlink" Target="https://en.wiktionary.org/wiki/%E7%B5%84%E5%90%88" TargetMode="External"/><Relationship Id="rId2536" Type="http://schemas.openxmlformats.org/officeDocument/2006/relationships/hyperlink" Target="https://en.wiktionary.org/wiki/%E3%82%A2%E3%82%A4%E3%83%AB%E3%83%A9%E3%83%B3%E3%83%89" TargetMode="External"/><Relationship Id="rId3866" Type="http://schemas.openxmlformats.org/officeDocument/2006/relationships/hyperlink" Target="https://en.wiktionary.org/wiki/%E3%81%BF%E3%81%9F%E3%81%84" TargetMode="External"/><Relationship Id="rId1206" Type="http://schemas.openxmlformats.org/officeDocument/2006/relationships/hyperlink" Target="https://en.wiktionary.org/wiki/%E6%AD%BB%E5%8E%BB" TargetMode="External"/><Relationship Id="rId2537" Type="http://schemas.openxmlformats.org/officeDocument/2006/relationships/hyperlink" Target="https://en.wiktionary.org/wiki/%E6%99%BA" TargetMode="External"/><Relationship Id="rId3869" Type="http://schemas.openxmlformats.org/officeDocument/2006/relationships/hyperlink" Target="https://en.wiktionary.org/wiki/%E6%88%A6%E3%81%86" TargetMode="External"/><Relationship Id="rId1207" Type="http://schemas.openxmlformats.org/officeDocument/2006/relationships/hyperlink" Target="https://en.wiktionary.org/wiki/%E4%BA%8B%E9%A0%85" TargetMode="External"/><Relationship Id="rId2538" Type="http://schemas.openxmlformats.org/officeDocument/2006/relationships/hyperlink" Target="https://en.wiktionary.org/wiki/%E5%9B%BD%E5%8B%A2%E8%AA%BF%E6%9F%BB" TargetMode="External"/><Relationship Id="rId3868" Type="http://schemas.openxmlformats.org/officeDocument/2006/relationships/hyperlink" Target="https://en.wiktionary.org/wiki/%E4%BB%8A%E4%BA%95" TargetMode="External"/><Relationship Id="rId1208" Type="http://schemas.openxmlformats.org/officeDocument/2006/relationships/hyperlink" Target="https://en.wiktionary.org/wiki/%E3%82%AA%E3%83%BC%E3%83%97%E3%83%B3" TargetMode="External"/><Relationship Id="rId2539" Type="http://schemas.openxmlformats.org/officeDocument/2006/relationships/hyperlink" Target="https://en.wiktionary.org/wiki/%E5%BF%83%E7%90%86" TargetMode="External"/><Relationship Id="rId1209" Type="http://schemas.openxmlformats.org/officeDocument/2006/relationships/hyperlink" Target="https://en.wiktionary.org/wiki/%E6%84%9B%E7%A7%B0" TargetMode="External"/><Relationship Id="rId3861" Type="http://schemas.openxmlformats.org/officeDocument/2006/relationships/hyperlink" Target="https://en.wiktionary.org/wiki/%E8%BB%92" TargetMode="External"/><Relationship Id="rId2530" Type="http://schemas.openxmlformats.org/officeDocument/2006/relationships/hyperlink" Target="https://en.wiktionary.org/wiki/%E5%86%8D%E7%94%9F" TargetMode="External"/><Relationship Id="rId3860" Type="http://schemas.openxmlformats.org/officeDocument/2006/relationships/hyperlink" Target="https://en.wiktionary.org/wiki/%E3%82%B9%E3%83%9D%E3%83%B3%E3%82%B5%E3%83%BC" TargetMode="External"/><Relationship Id="rId1200" Type="http://schemas.openxmlformats.org/officeDocument/2006/relationships/hyperlink" Target="https://en.wiktionary.org/wiki/%E3%82%88%E3%81%84" TargetMode="External"/><Relationship Id="rId2531" Type="http://schemas.openxmlformats.org/officeDocument/2006/relationships/hyperlink" Target="https://en.wiktionary.org/wiki/%E3%81%8A%E3%81%8A" TargetMode="External"/><Relationship Id="rId3863" Type="http://schemas.openxmlformats.org/officeDocument/2006/relationships/hyperlink" Target="https://en.wiktionary.org/w/index.php?title=%E5%A4%B1%E3%81%A3&amp;action=edit&amp;redlink=1" TargetMode="External"/><Relationship Id="rId1201" Type="http://schemas.openxmlformats.org/officeDocument/2006/relationships/hyperlink" Target="https://en.wiktionary.org/wiki/%E8%A8%88" TargetMode="External"/><Relationship Id="rId2532" Type="http://schemas.openxmlformats.org/officeDocument/2006/relationships/hyperlink" Target="https://en.wiktionary.org/wiki/%E6%B6%88%E6%BB%85" TargetMode="External"/><Relationship Id="rId3862" Type="http://schemas.openxmlformats.org/officeDocument/2006/relationships/hyperlink" Target="https://en.wiktionary.org/wiki/%E3%82%A4%E3%83%A9%E3%83%B3" TargetMode="External"/><Relationship Id="rId1235" Type="http://schemas.openxmlformats.org/officeDocument/2006/relationships/hyperlink" Target="https://en.wiktionary.org/wiki/%E7%BE%8E%E8%A1%93" TargetMode="External"/><Relationship Id="rId2566" Type="http://schemas.openxmlformats.org/officeDocument/2006/relationships/hyperlink" Target="https://en.wiktionary.org/wiki/%E6%9C%89%E5%8A%B9" TargetMode="External"/><Relationship Id="rId3898" Type="http://schemas.openxmlformats.org/officeDocument/2006/relationships/hyperlink" Target="https://en.wiktionary.org/wiki/%E3%82%82%E3%81%A4" TargetMode="External"/><Relationship Id="rId1236" Type="http://schemas.openxmlformats.org/officeDocument/2006/relationships/hyperlink" Target="https://en.wiktionary.org/wiki/%E5%A5%BD%E3%81%8D" TargetMode="External"/><Relationship Id="rId2567" Type="http://schemas.openxmlformats.org/officeDocument/2006/relationships/hyperlink" Target="https://en.wiktionary.org/wiki/%E6%9D%91%E4%B8%8A" TargetMode="External"/><Relationship Id="rId3897" Type="http://schemas.openxmlformats.org/officeDocument/2006/relationships/hyperlink" Target="https://en.wiktionary.org/wiki/%E8%96%AB" TargetMode="External"/><Relationship Id="rId1237" Type="http://schemas.openxmlformats.org/officeDocument/2006/relationships/hyperlink" Target="https://en.wiktionary.org/wiki/%E6%81%8B" TargetMode="External"/><Relationship Id="rId2568" Type="http://schemas.openxmlformats.org/officeDocument/2006/relationships/hyperlink" Target="https://en.wiktionary.org/wiki/%E6%B5%B7%E4%B8%8A" TargetMode="External"/><Relationship Id="rId1238" Type="http://schemas.openxmlformats.org/officeDocument/2006/relationships/hyperlink" Target="https://en.wiktionary.org/wiki/%E5%B1%B1%E6%9C%AC" TargetMode="External"/><Relationship Id="rId2569" Type="http://schemas.openxmlformats.org/officeDocument/2006/relationships/hyperlink" Target="https://en.wiktionary.org/wiki/%E8%A6%8B%E8%A7%A3" TargetMode="External"/><Relationship Id="rId3899" Type="http://schemas.openxmlformats.org/officeDocument/2006/relationships/hyperlink" Target="https://en.wiktionary.org/w/index.php?title=%E5%A4%A7%E3%81%8D&amp;action=edit&amp;redlink=1" TargetMode="External"/><Relationship Id="rId1239" Type="http://schemas.openxmlformats.org/officeDocument/2006/relationships/hyperlink" Target="https://en.wiktionary.org/wiki/%E3%83%86%E3%82%B9%E3%83%88" TargetMode="External"/><Relationship Id="rId3890" Type="http://schemas.openxmlformats.org/officeDocument/2006/relationships/hyperlink" Target="https://en.wiktionary.org/w/index.php?title=%E3%82%92%E3%82%82%E3%81%A3%E3%81%A6&amp;action=edit&amp;redlink=1" TargetMode="External"/><Relationship Id="rId10031" Type="http://schemas.openxmlformats.org/officeDocument/2006/relationships/hyperlink" Target="https://www.wikidata.org/wiki/Special:NewItem?site=enwiktionary&amp;page=Wiktionary%3AFrequency+lists%2FJapanese2022+10000" TargetMode="External"/><Relationship Id="rId10032" Type="http://schemas.openxmlformats.org/officeDocument/2006/relationships/hyperlink" Target="https://en.wiktionary.org/w/index.php?title=Wiktionary:Feedback&amp;action=edit&amp;section=new&amp;preload=Wiktionary%3AFeedback%2Fpreload&amp;editintro=Wiktionary%3AFeedback%2Fintro&amp;preloadtitle=%5B%5B%3AWiktionary%3AFrequency_lists%2FJapanese2022_10000%5D%5D" TargetMode="External"/><Relationship Id="rId2560" Type="http://schemas.openxmlformats.org/officeDocument/2006/relationships/hyperlink" Target="https://en.wiktionary.org/w/index.php?title=%E6%95%97%E3%82%8C&amp;action=edit&amp;redlink=1" TargetMode="External"/><Relationship Id="rId3892" Type="http://schemas.openxmlformats.org/officeDocument/2006/relationships/hyperlink" Target="https://en.wiktionary.org/wiki/%E7%9B%9B%E5%B2%A1" TargetMode="External"/><Relationship Id="rId1230" Type="http://schemas.openxmlformats.org/officeDocument/2006/relationships/hyperlink" Target="https://en.wiktionary.org/wiki/%E5%B0%8F%E6%9E%97" TargetMode="External"/><Relationship Id="rId2561" Type="http://schemas.openxmlformats.org/officeDocument/2006/relationships/hyperlink" Target="https://en.wiktionary.org/wiki/%E5%B0%82%E6%94%BB" TargetMode="External"/><Relationship Id="rId3891" Type="http://schemas.openxmlformats.org/officeDocument/2006/relationships/hyperlink" Target="https://en.wiktionary.org/wiki/%E7%8E%87%E3%81%84%E3%82%8B" TargetMode="External"/><Relationship Id="rId10030" Type="http://schemas.openxmlformats.org/officeDocument/2006/relationships/hyperlink" Target="https://en.wiktionary.org/w/index.php?title=Wiktionary:Frequency_lists/Japanese2022_10000&amp;printable=yes" TargetMode="External"/><Relationship Id="rId1231" Type="http://schemas.openxmlformats.org/officeDocument/2006/relationships/hyperlink" Target="https://en.wiktionary.org/wiki/%E5%88%86%E9%87%8E" TargetMode="External"/><Relationship Id="rId2562" Type="http://schemas.openxmlformats.org/officeDocument/2006/relationships/hyperlink" Target="https://en.wiktionary.org/wiki/%E5%BD%B1" TargetMode="External"/><Relationship Id="rId3894" Type="http://schemas.openxmlformats.org/officeDocument/2006/relationships/hyperlink" Target="https://en.wiktionary.org/wiki/%E9%AB%98%E5%B1%B1" TargetMode="External"/><Relationship Id="rId1232" Type="http://schemas.openxmlformats.org/officeDocument/2006/relationships/hyperlink" Target="https://en.wiktionary.org/wiki/%E3%81%AE%E3%81%A1" TargetMode="External"/><Relationship Id="rId2563" Type="http://schemas.openxmlformats.org/officeDocument/2006/relationships/hyperlink" Target="https://en.wiktionary.org/wiki/%E8%8A%B8%E4%BA%BA" TargetMode="External"/><Relationship Id="rId3893" Type="http://schemas.openxmlformats.org/officeDocument/2006/relationships/hyperlink" Target="https://en.wiktionary.org/w/index.php?title=%E5%9F%BA%E3%81%A5%E3%81%8D&amp;action=edit&amp;redlink=1" TargetMode="External"/><Relationship Id="rId1233" Type="http://schemas.openxmlformats.org/officeDocument/2006/relationships/hyperlink" Target="https://en.wiktionary.org/wiki/%E6%88%90%E7%AB%8B" TargetMode="External"/><Relationship Id="rId2564" Type="http://schemas.openxmlformats.org/officeDocument/2006/relationships/hyperlink" Target="https://en.wiktionary.org/w/index.php?title=%E5%BA%A6%E7%9B%AE&amp;action=edit&amp;redlink=1" TargetMode="External"/><Relationship Id="rId3896" Type="http://schemas.openxmlformats.org/officeDocument/2006/relationships/hyperlink" Target="https://en.wiktionary.org/wiki/%E7%AB%B9%E5%86%85" TargetMode="External"/><Relationship Id="rId10033" Type="http://schemas.openxmlformats.org/officeDocument/2006/relationships/hyperlink" Target="https://creativecommons.org/licenses/by-sa/4.0/" TargetMode="External"/><Relationship Id="rId1234" Type="http://schemas.openxmlformats.org/officeDocument/2006/relationships/hyperlink" Target="https://en.wiktionary.org/wiki/%E5%86%8D%E5%BA%A6" TargetMode="External"/><Relationship Id="rId2565" Type="http://schemas.openxmlformats.org/officeDocument/2006/relationships/hyperlink" Target="https://en.wiktionary.org/wiki/%E3%83%90%E3%83%88%E3%83%AB" TargetMode="External"/><Relationship Id="rId3895" Type="http://schemas.openxmlformats.org/officeDocument/2006/relationships/hyperlink" Target="https://en.wiktionary.org/wiki/%E7%A5%9E%E7%94%B0" TargetMode="External"/><Relationship Id="rId10034" Type="http://schemas.openxmlformats.org/officeDocument/2006/relationships/drawing" Target="../drawings/drawing2.xml"/><Relationship Id="rId1224" Type="http://schemas.openxmlformats.org/officeDocument/2006/relationships/hyperlink" Target="https://en.wiktionary.org/wiki/%E5%90%89%E7%94%B0" TargetMode="External"/><Relationship Id="rId2555" Type="http://schemas.openxmlformats.org/officeDocument/2006/relationships/hyperlink" Target="https://en.wiktionary.org/wiki/%E3%83%AD%E3%83%BC%E3%82%AB%E3%83%AB" TargetMode="External"/><Relationship Id="rId3887" Type="http://schemas.openxmlformats.org/officeDocument/2006/relationships/hyperlink" Target="https://en.wiktionary.org/wiki/%E7%B7%A8%E8%91%97" TargetMode="External"/><Relationship Id="rId1225" Type="http://schemas.openxmlformats.org/officeDocument/2006/relationships/hyperlink" Target="https://en.wiktionary.org/wiki/%E7%B3%BB%E7%B5%B1" TargetMode="External"/><Relationship Id="rId2556" Type="http://schemas.openxmlformats.org/officeDocument/2006/relationships/hyperlink" Target="https://en.wiktionary.org/wiki/%E7%8E%8B%E5%AD%90" TargetMode="External"/><Relationship Id="rId3886" Type="http://schemas.openxmlformats.org/officeDocument/2006/relationships/hyperlink" Target="https://en.wiktionary.org/wiki/%E5%89%B5%E5%88%8A" TargetMode="External"/><Relationship Id="rId1226" Type="http://schemas.openxmlformats.org/officeDocument/2006/relationships/hyperlink" Target="https://en.wiktionary.org/wiki/%E3%81%8B%E3%81%A4" TargetMode="External"/><Relationship Id="rId2557" Type="http://schemas.openxmlformats.org/officeDocument/2006/relationships/hyperlink" Target="https://en.wiktionary.org/wiki/%E5%B2%A1%E5%B4%8E" TargetMode="External"/><Relationship Id="rId3889" Type="http://schemas.openxmlformats.org/officeDocument/2006/relationships/hyperlink" Target="https://en.wiktionary.org/wiki/%E6%B5%81%E3%82%8C%E3%82%8B" TargetMode="External"/><Relationship Id="rId1227" Type="http://schemas.openxmlformats.org/officeDocument/2006/relationships/hyperlink" Target="https://en.wiktionary.org/wiki/%E7%A7%BB%E7%B1%8D" TargetMode="External"/><Relationship Id="rId2558" Type="http://schemas.openxmlformats.org/officeDocument/2006/relationships/hyperlink" Target="https://en.wiktionary.org/wiki/%E4%BA%BA%E6%B0%91" TargetMode="External"/><Relationship Id="rId3888" Type="http://schemas.openxmlformats.org/officeDocument/2006/relationships/hyperlink" Target="https://en.wiktionary.org/wiki/%E7%B7%8F%E7%9D%A3" TargetMode="External"/><Relationship Id="rId1228" Type="http://schemas.openxmlformats.org/officeDocument/2006/relationships/hyperlink" Target="https://en.wiktionary.org/wiki/%E5%BC%BE" TargetMode="External"/><Relationship Id="rId2559" Type="http://schemas.openxmlformats.org/officeDocument/2006/relationships/hyperlink" Target="https://en.wiktionary.org/wiki/%E4%B8%80%E8%87%B4" TargetMode="External"/><Relationship Id="rId1229" Type="http://schemas.openxmlformats.org/officeDocument/2006/relationships/hyperlink" Target="https://en.wiktionary.org/wiki/%E7%82%BA" TargetMode="External"/><Relationship Id="rId3881" Type="http://schemas.openxmlformats.org/officeDocument/2006/relationships/hyperlink" Target="https://en.wiktionary.org/wiki/%E3%82%AF%E3%83%AA%E3%82%B9%E3%83%9E%E3%82%B9" TargetMode="External"/><Relationship Id="rId2550" Type="http://schemas.openxmlformats.org/officeDocument/2006/relationships/hyperlink" Target="https://en.wiktionary.org/wiki/%E6%97%A5%E8%A8%98" TargetMode="External"/><Relationship Id="rId3880" Type="http://schemas.openxmlformats.org/officeDocument/2006/relationships/hyperlink" Target="https://en.wiktionary.org/wiki/%E7%AC%91" TargetMode="External"/><Relationship Id="rId1220" Type="http://schemas.openxmlformats.org/officeDocument/2006/relationships/hyperlink" Target="https://en.wiktionary.org/wiki/%E5%8B%95%E7%89%A9" TargetMode="External"/><Relationship Id="rId2551" Type="http://schemas.openxmlformats.org/officeDocument/2006/relationships/hyperlink" Target="https://en.wiktionary.org/wiki/%E9%A6%96" TargetMode="External"/><Relationship Id="rId3883" Type="http://schemas.openxmlformats.org/officeDocument/2006/relationships/hyperlink" Target="https://en.wiktionary.org/wiki/%E3%83%80%E3%82%A6%E3%83%B3%E3%83%AD%E3%83%BC%E3%83%89" TargetMode="External"/><Relationship Id="rId1221" Type="http://schemas.openxmlformats.org/officeDocument/2006/relationships/hyperlink" Target="https://en.wiktionary.org/wiki/%E5%9C%B0%E5%9B%B3" TargetMode="External"/><Relationship Id="rId2552" Type="http://schemas.openxmlformats.org/officeDocument/2006/relationships/hyperlink" Target="https://en.wiktionary.org/wiki/%E5%BA%83%E5%A0%B1" TargetMode="External"/><Relationship Id="rId3882" Type="http://schemas.openxmlformats.org/officeDocument/2006/relationships/hyperlink" Target="https://en.wiktionary.org/wiki/%E6%97%A5%E6%9B%9C%E6%97%A5" TargetMode="External"/><Relationship Id="rId1222" Type="http://schemas.openxmlformats.org/officeDocument/2006/relationships/hyperlink" Target="https://en.wiktionary.org/wiki/%E5%A4%A7%E6%88%A6" TargetMode="External"/><Relationship Id="rId2553" Type="http://schemas.openxmlformats.org/officeDocument/2006/relationships/hyperlink" Target="https://en.wiktionary.org/wiki/%E6%85%B6" TargetMode="External"/><Relationship Id="rId3885" Type="http://schemas.openxmlformats.org/officeDocument/2006/relationships/hyperlink" Target="https://en.wiktionary.org/wiki/%E3%83%9F%E3%83%83%E3%82%B7%E3%83%A7%E3%83%B3" TargetMode="External"/><Relationship Id="rId1223" Type="http://schemas.openxmlformats.org/officeDocument/2006/relationships/hyperlink" Target="https://en.wiktionary.org/wiki/%EF%BC%91" TargetMode="External"/><Relationship Id="rId2554" Type="http://schemas.openxmlformats.org/officeDocument/2006/relationships/hyperlink" Target="https://en.wiktionary.org/wiki/%E6%8E%A8%E8%96%A6" TargetMode="External"/><Relationship Id="rId3884" Type="http://schemas.openxmlformats.org/officeDocument/2006/relationships/hyperlink" Target="https://en.wiktionary.org/wiki/%E5%8E%9F%E7%94%BB" TargetMode="External"/><Relationship Id="rId2500" Type="http://schemas.openxmlformats.org/officeDocument/2006/relationships/hyperlink" Target="https://en.wiktionary.org/wiki/%E6%A8%A9%E5%88%A9" TargetMode="External"/><Relationship Id="rId3832" Type="http://schemas.openxmlformats.org/officeDocument/2006/relationships/hyperlink" Target="https://en.wiktionary.org/wiki/%E8%B5%B7%E6%BA%90" TargetMode="External"/><Relationship Id="rId2501" Type="http://schemas.openxmlformats.org/officeDocument/2006/relationships/hyperlink" Target="https://en.wiktionary.org/wiki/%E3%82%86%E3%81%8D" TargetMode="External"/><Relationship Id="rId3831" Type="http://schemas.openxmlformats.org/officeDocument/2006/relationships/hyperlink" Target="https://en.wiktionary.org/wiki/%E5%89%8D%E6%8F%90" TargetMode="External"/><Relationship Id="rId2502" Type="http://schemas.openxmlformats.org/officeDocument/2006/relationships/hyperlink" Target="https://en.wiktionary.org/wiki/%E9%80%A3%E9%9A%8A" TargetMode="External"/><Relationship Id="rId3834" Type="http://schemas.openxmlformats.org/officeDocument/2006/relationships/hyperlink" Target="https://en.wiktionary.org/wiki/%E3%83%8B%E3%83%A5%E3%83%BC%E3%82%B8%E3%83%BC%E3%83%A9%E3%83%B3%E3%83%89" TargetMode="External"/><Relationship Id="rId2503" Type="http://schemas.openxmlformats.org/officeDocument/2006/relationships/hyperlink" Target="https://en.wiktionary.org/wiki/%E6%B2%96" TargetMode="External"/><Relationship Id="rId3833" Type="http://schemas.openxmlformats.org/officeDocument/2006/relationships/hyperlink" Target="https://en.wiktionary.org/wiki/%E8%82%89" TargetMode="External"/><Relationship Id="rId2504" Type="http://schemas.openxmlformats.org/officeDocument/2006/relationships/hyperlink" Target="https://en.wiktionary.org/wiki/%E9%81%95%E3%81%86" TargetMode="External"/><Relationship Id="rId3836" Type="http://schemas.openxmlformats.org/officeDocument/2006/relationships/hyperlink" Target="https://en.wiktionary.org/w/index.php?title=%E9%81%BF%E3%81%91&amp;action=edit&amp;redlink=1" TargetMode="External"/><Relationship Id="rId2505" Type="http://schemas.openxmlformats.org/officeDocument/2006/relationships/hyperlink" Target="https://en.wiktionary.org/wiki/%E5%AF%BE%E6%8A%97" TargetMode="External"/><Relationship Id="rId3835" Type="http://schemas.openxmlformats.org/officeDocument/2006/relationships/hyperlink" Target="https://en.wiktionary.org/w/index.php?title=%E5%84%AA%E3%82%8C&amp;action=edit&amp;redlink=1" TargetMode="External"/><Relationship Id="rId2506" Type="http://schemas.openxmlformats.org/officeDocument/2006/relationships/hyperlink" Target="https://en.wiktionary.org/wiki/%E5%AD%A6%E7%BF%92" TargetMode="External"/><Relationship Id="rId3838" Type="http://schemas.openxmlformats.org/officeDocument/2006/relationships/hyperlink" Target="https://en.wiktionary.org/wiki/%E5%9C%B0%E5%BD%A2" TargetMode="External"/><Relationship Id="rId2507" Type="http://schemas.openxmlformats.org/officeDocument/2006/relationships/hyperlink" Target="https://en.wiktionary.org/wiki/%E7%B9%B0%E3%82%8A%E8%BF%94%E3%81%97" TargetMode="External"/><Relationship Id="rId3837" Type="http://schemas.openxmlformats.org/officeDocument/2006/relationships/hyperlink" Target="https://en.wiktionary.org/wiki/%E7%A7%BB%E7%AE%A1" TargetMode="External"/><Relationship Id="rId2508" Type="http://schemas.openxmlformats.org/officeDocument/2006/relationships/hyperlink" Target="https://en.wiktionary.org/wiki/%E6%AD%A3%E7%A2%BA" TargetMode="External"/><Relationship Id="rId2509" Type="http://schemas.openxmlformats.org/officeDocument/2006/relationships/hyperlink" Target="https://en.wiktionary.org/w/index.php?title=%E8%AA%AD%E5%A3%B2&amp;action=edit&amp;redlink=1" TargetMode="External"/><Relationship Id="rId3839" Type="http://schemas.openxmlformats.org/officeDocument/2006/relationships/hyperlink" Target="https://en.wiktionary.org/w/index.php?title=%E3%82%B8%E3%83%A3%E3%82%A4%E3%82%A2%E3%83%B3%E3%83%84&amp;action=edit&amp;redlink=1" TargetMode="External"/><Relationship Id="rId3830" Type="http://schemas.openxmlformats.org/officeDocument/2006/relationships/hyperlink" Target="https://en.wiktionary.org/wiki/%E5%8F%96%E3%82%8B" TargetMode="External"/><Relationship Id="rId3821" Type="http://schemas.openxmlformats.org/officeDocument/2006/relationships/hyperlink" Target="https://en.wiktionary.org/wiki/%E7%B5%84%E3%81%BF%E5%90%88%E3%82%8F%E3%81%9B" TargetMode="External"/><Relationship Id="rId3820" Type="http://schemas.openxmlformats.org/officeDocument/2006/relationships/hyperlink" Target="https://en.wiktionary.org/wiki/%E6%A0%A1%E9%95%B7" TargetMode="External"/><Relationship Id="rId3823" Type="http://schemas.openxmlformats.org/officeDocument/2006/relationships/hyperlink" Target="https://en.wiktionary.org/w/index.php?title=%E9%A0%82%E3%81%84&amp;action=edit&amp;redlink=1" TargetMode="External"/><Relationship Id="rId3822" Type="http://schemas.openxmlformats.org/officeDocument/2006/relationships/hyperlink" Target="https://en.wiktionary.org/wiki/%E3%83%94%E3%83%B3" TargetMode="External"/><Relationship Id="rId3825" Type="http://schemas.openxmlformats.org/officeDocument/2006/relationships/hyperlink" Target="https://en.wiktionary.org/wiki/%E6%9B%B8%E8%AA%8C" TargetMode="External"/><Relationship Id="rId3824" Type="http://schemas.openxmlformats.org/officeDocument/2006/relationships/hyperlink" Target="https://en.wiktionary.org/wiki/%E5%B9%95" TargetMode="External"/><Relationship Id="rId3827" Type="http://schemas.openxmlformats.org/officeDocument/2006/relationships/hyperlink" Target="https://en.wiktionary.org/wiki/%E8%A7%A3%E6%B6%88" TargetMode="External"/><Relationship Id="rId3826" Type="http://schemas.openxmlformats.org/officeDocument/2006/relationships/hyperlink" Target="https://en.wiktionary.org/wiki/%E7%84%A1%E6%89%80%E5%B1%9E" TargetMode="External"/><Relationship Id="rId3829" Type="http://schemas.openxmlformats.org/officeDocument/2006/relationships/hyperlink" Target="https://en.wiktionary.org/wiki/%E6%A5%BD%E5%A4%A9" TargetMode="External"/><Relationship Id="rId3828" Type="http://schemas.openxmlformats.org/officeDocument/2006/relationships/hyperlink" Target="https://en.wiktionary.org/wiki/%E5%A4%9A%E6%91%A9" TargetMode="External"/><Relationship Id="rId6094" Type="http://schemas.openxmlformats.org/officeDocument/2006/relationships/hyperlink" Target="https://en.wiktionary.org/wiki/%E6%89%8D%E8%83%BD" TargetMode="External"/><Relationship Id="rId6095" Type="http://schemas.openxmlformats.org/officeDocument/2006/relationships/hyperlink" Target="https://en.wiktionary.org/wiki/%E6%94%AF%E3%81%88" TargetMode="External"/><Relationship Id="rId6092" Type="http://schemas.openxmlformats.org/officeDocument/2006/relationships/hyperlink" Target="https://en.wiktionary.org/w/index.php?title=%E5%8A%A0%E3%82%8F%E3%81%A3&amp;action=edit&amp;redlink=1" TargetMode="External"/><Relationship Id="rId6093" Type="http://schemas.openxmlformats.org/officeDocument/2006/relationships/hyperlink" Target="https://en.wiktionary.org/wiki/%E5%BB%BA%E5%9B%BD" TargetMode="External"/><Relationship Id="rId6098" Type="http://schemas.openxmlformats.org/officeDocument/2006/relationships/hyperlink" Target="https://en.wiktionary.org/wiki/%E8%B3%80" TargetMode="External"/><Relationship Id="rId6099" Type="http://schemas.openxmlformats.org/officeDocument/2006/relationships/hyperlink" Target="https://en.wiktionary.org/wiki/%E6%BC%81%E6%A5%AD" TargetMode="External"/><Relationship Id="rId6096" Type="http://schemas.openxmlformats.org/officeDocument/2006/relationships/hyperlink" Target="https://en.wiktionary.org/wiki/%E3%83%95%E3%82%A9%E3%83%BC%E3%82%AF" TargetMode="External"/><Relationship Id="rId6097" Type="http://schemas.openxmlformats.org/officeDocument/2006/relationships/hyperlink" Target="https://en.wiktionary.org/wiki/%E5%B0%8F%E6%B2%A2" TargetMode="External"/><Relationship Id="rId2522" Type="http://schemas.openxmlformats.org/officeDocument/2006/relationships/hyperlink" Target="https://en.wiktionary.org/wiki/%E4%BF%BA" TargetMode="External"/><Relationship Id="rId3854" Type="http://schemas.openxmlformats.org/officeDocument/2006/relationships/hyperlink" Target="https://en.wiktionary.org/wiki/%E8%AA%A4%E5%AD%97" TargetMode="External"/><Relationship Id="rId2523" Type="http://schemas.openxmlformats.org/officeDocument/2006/relationships/hyperlink" Target="https://en.wiktionary.org/wiki/%E7%94%A3" TargetMode="External"/><Relationship Id="rId3853" Type="http://schemas.openxmlformats.org/officeDocument/2006/relationships/hyperlink" Target="https://en.wiktionary.org/wiki/%E5%B0%8F%E5%B1%B1" TargetMode="External"/><Relationship Id="rId2524" Type="http://schemas.openxmlformats.org/officeDocument/2006/relationships/hyperlink" Target="https://en.wiktionary.org/wiki/%E5%A4%A7%E9%87%8F" TargetMode="External"/><Relationship Id="rId3856" Type="http://schemas.openxmlformats.org/officeDocument/2006/relationships/hyperlink" Target="https://en.wiktionary.org/wiki/%E3%83%8E%E3%83%AB%E3%82%A6%E3%82%A7%E3%83%BC" TargetMode="External"/><Relationship Id="rId2525" Type="http://schemas.openxmlformats.org/officeDocument/2006/relationships/hyperlink" Target="https://en.wiktionary.org/wiki/%E6%AD%A9" TargetMode="External"/><Relationship Id="rId3855" Type="http://schemas.openxmlformats.org/officeDocument/2006/relationships/hyperlink" Target="https://en.wiktionary.org/w/index.php?title=%E4%BB%98%E3%81%84&amp;action=edit&amp;redlink=1" TargetMode="External"/><Relationship Id="rId2526" Type="http://schemas.openxmlformats.org/officeDocument/2006/relationships/hyperlink" Target="https://en.wiktionary.org/wiki/%E3%82%B8%E3%83%A3%E3%83%B3%E3%83%97" TargetMode="External"/><Relationship Id="rId3858" Type="http://schemas.openxmlformats.org/officeDocument/2006/relationships/hyperlink" Target="https://en.wiktionary.org/wiki/%E4%BD%8E%E4%B8%8B" TargetMode="External"/><Relationship Id="rId2527" Type="http://schemas.openxmlformats.org/officeDocument/2006/relationships/hyperlink" Target="https://en.wiktionary.org/wiki/%E5%8F%8B%E4%BA%BA" TargetMode="External"/><Relationship Id="rId3857" Type="http://schemas.openxmlformats.org/officeDocument/2006/relationships/hyperlink" Target="https://en.wiktionary.org/wiki/%E5%AD%A6%E5%B9%B4" TargetMode="External"/><Relationship Id="rId2528" Type="http://schemas.openxmlformats.org/officeDocument/2006/relationships/hyperlink" Target="https://en.wiktionary.org/wiki/%E3%83%8D%E3%82%BF" TargetMode="External"/><Relationship Id="rId2529" Type="http://schemas.openxmlformats.org/officeDocument/2006/relationships/hyperlink" Target="https://en.wiktionary.org/wiki/%E8%8C%82" TargetMode="External"/><Relationship Id="rId3859" Type="http://schemas.openxmlformats.org/officeDocument/2006/relationships/hyperlink" Target="https://en.wiktionary.org/wiki/%E4%B8%89%E5%B3%B6" TargetMode="External"/><Relationship Id="rId3850" Type="http://schemas.openxmlformats.org/officeDocument/2006/relationships/hyperlink" Target="https://en.wiktionary.org/wiki/%E5%90%BE" TargetMode="External"/><Relationship Id="rId2520" Type="http://schemas.openxmlformats.org/officeDocument/2006/relationships/hyperlink" Target="https://en.wiktionary.org/wiki/%E3%81%9D%E3%81%93%E3%81%A7" TargetMode="External"/><Relationship Id="rId3852" Type="http://schemas.openxmlformats.org/officeDocument/2006/relationships/hyperlink" Target="https://en.wiktionary.org/wiki/%E6%82%AA" TargetMode="External"/><Relationship Id="rId2521" Type="http://schemas.openxmlformats.org/officeDocument/2006/relationships/hyperlink" Target="https://en.wiktionary.org/wiki/%E3%81%93%E3%81%8F" TargetMode="External"/><Relationship Id="rId3851" Type="http://schemas.openxmlformats.org/officeDocument/2006/relationships/hyperlink" Target="https://en.wiktionary.org/wiki/%E5%AF%BE%E6%B1%BA" TargetMode="External"/><Relationship Id="rId2511" Type="http://schemas.openxmlformats.org/officeDocument/2006/relationships/hyperlink" Target="https://en.wiktionary.org/wiki/%E8%87%A8%E6%99%82" TargetMode="External"/><Relationship Id="rId3843" Type="http://schemas.openxmlformats.org/officeDocument/2006/relationships/hyperlink" Target="https://en.wiktionary.org/wiki/%E5%AE%A3" TargetMode="External"/><Relationship Id="rId2512" Type="http://schemas.openxmlformats.org/officeDocument/2006/relationships/hyperlink" Target="https://en.wiktionary.org/wiki/%E3%82%BD%E3%83%93%E3%82%A8%E3%83%88" TargetMode="External"/><Relationship Id="rId3842" Type="http://schemas.openxmlformats.org/officeDocument/2006/relationships/hyperlink" Target="https://en.wiktionary.org/wiki/%E5%9C%B0%E7%8D%84" TargetMode="External"/><Relationship Id="rId2513" Type="http://schemas.openxmlformats.org/officeDocument/2006/relationships/hyperlink" Target="https://en.wiktionary.org/wiki/%E3%83%97%E3%83%AD%E3%83%87%E3%83%A5%E3%83%BC%E3%82%B9" TargetMode="External"/><Relationship Id="rId3845" Type="http://schemas.openxmlformats.org/officeDocument/2006/relationships/hyperlink" Target="https://en.wiktionary.org/wiki/%E5%9C%B0%E5%B8%AF" TargetMode="External"/><Relationship Id="rId2514" Type="http://schemas.openxmlformats.org/officeDocument/2006/relationships/hyperlink" Target="https://en.wiktionary.org/wiki/%E3%82%BD%E3%83%95%E3%83%88%E3%82%A6%E3%82%A7%E3%82%A2" TargetMode="External"/><Relationship Id="rId3844" Type="http://schemas.openxmlformats.org/officeDocument/2006/relationships/hyperlink" Target="https://en.wiktionary.org/wiki/%E5%9C%A8%E4%BD%8F" TargetMode="External"/><Relationship Id="rId2515" Type="http://schemas.openxmlformats.org/officeDocument/2006/relationships/hyperlink" Target="https://en.wiktionary.org/wiki/%E3%81%86%E3%81%9F" TargetMode="External"/><Relationship Id="rId3847" Type="http://schemas.openxmlformats.org/officeDocument/2006/relationships/hyperlink" Target="https://en.wiktionary.org/wiki/%E8%A9%A9%E4%BA%BA" TargetMode="External"/><Relationship Id="rId2516" Type="http://schemas.openxmlformats.org/officeDocument/2006/relationships/hyperlink" Target="https://en.wiktionary.org/wiki/%EF%BC%85" TargetMode="External"/><Relationship Id="rId3846" Type="http://schemas.openxmlformats.org/officeDocument/2006/relationships/hyperlink" Target="https://en.wiktionary.org/wiki/%E5%AD%A6%E5%90%8D" TargetMode="External"/><Relationship Id="rId2517" Type="http://schemas.openxmlformats.org/officeDocument/2006/relationships/hyperlink" Target="https://en.wiktionary.org/wiki/%E6%A0%A1%E8%88%8E" TargetMode="External"/><Relationship Id="rId3849" Type="http://schemas.openxmlformats.org/officeDocument/2006/relationships/hyperlink" Target="https://en.wiktionary.org/wiki/%E6%B5%B7%E6%B4%8B" TargetMode="External"/><Relationship Id="rId2518" Type="http://schemas.openxmlformats.org/officeDocument/2006/relationships/hyperlink" Target="https://en.wiktionary.org/wiki/%E9%80%9A%E7%9F%A5" TargetMode="External"/><Relationship Id="rId3848" Type="http://schemas.openxmlformats.org/officeDocument/2006/relationships/hyperlink" Target="https://en.wiktionary.org/wiki/%E8%B6%8A" TargetMode="External"/><Relationship Id="rId2519" Type="http://schemas.openxmlformats.org/officeDocument/2006/relationships/hyperlink" Target="https://en.wiktionary.org/wiki/%E3%83%95%E3%82%A9%E3%83%BC%E3%83%89" TargetMode="External"/><Relationship Id="rId3841" Type="http://schemas.openxmlformats.org/officeDocument/2006/relationships/hyperlink" Target="https://en.wiktionary.org/wiki/%E3%83%A4%E3%83%B3%E3%82%B0" TargetMode="External"/><Relationship Id="rId2510" Type="http://schemas.openxmlformats.org/officeDocument/2006/relationships/hyperlink" Target="https://en.wiktionary.org/wiki/%E3%82%B3%E3%83%B3%E3%82%B5%E3%83%BC%E3%83%88" TargetMode="External"/><Relationship Id="rId3840" Type="http://schemas.openxmlformats.org/officeDocument/2006/relationships/hyperlink" Target="https://en.wiktionary.org/wiki/%E5%BD%B9%E5%93%A1" TargetMode="External"/><Relationship Id="rId1290" Type="http://schemas.openxmlformats.org/officeDocument/2006/relationships/hyperlink" Target="https://en.wiktionary.org/wiki/%E6%BA%96" TargetMode="External"/><Relationship Id="rId1291" Type="http://schemas.openxmlformats.org/officeDocument/2006/relationships/hyperlink" Target="https://en.wiktionary.org/wiki/%E6%9D%BE%E6%9C%AC" TargetMode="External"/><Relationship Id="rId1292" Type="http://schemas.openxmlformats.org/officeDocument/2006/relationships/hyperlink" Target="https://en.wiktionary.org/wiki/%E3%81%94%E3%81%A8" TargetMode="External"/><Relationship Id="rId1293" Type="http://schemas.openxmlformats.org/officeDocument/2006/relationships/hyperlink" Target="https://en.wiktionary.org/w/index.php?title=%E6%B1%82%E3%82%81&amp;action=edit&amp;redlink=1" TargetMode="External"/><Relationship Id="rId1294" Type="http://schemas.openxmlformats.org/officeDocument/2006/relationships/hyperlink" Target="https://en.wiktionary.org/wiki/%E3%81%B6%E3%82%8A" TargetMode="External"/><Relationship Id="rId1295" Type="http://schemas.openxmlformats.org/officeDocument/2006/relationships/hyperlink" Target="https://en.wiktionary.org/wiki/%E6%B8%85" TargetMode="External"/><Relationship Id="rId1296" Type="http://schemas.openxmlformats.org/officeDocument/2006/relationships/hyperlink" Target="https://en.wiktionary.org/wiki/%E3%82%B9%E3%82%BF%E3%83%83%E3%83%95" TargetMode="External"/><Relationship Id="rId1297" Type="http://schemas.openxmlformats.org/officeDocument/2006/relationships/hyperlink" Target="https://en.wiktionary.org/wiki/%E6%B4%BB%E8%BA%8D" TargetMode="External"/><Relationship Id="rId1298" Type="http://schemas.openxmlformats.org/officeDocument/2006/relationships/hyperlink" Target="https://en.wiktionary.org/wiki/%E3%81%8B%E3%81%91" TargetMode="External"/><Relationship Id="rId1299" Type="http://schemas.openxmlformats.org/officeDocument/2006/relationships/hyperlink" Target="https://en.wiktionary.org/wiki/%E6%88%90%E5%8A%9F" TargetMode="External"/><Relationship Id="rId1280" Type="http://schemas.openxmlformats.org/officeDocument/2006/relationships/hyperlink" Target="https://en.wiktionary.org/wiki/%E6%98%8E%E3%82%89%E3%81%8B" TargetMode="External"/><Relationship Id="rId1281" Type="http://schemas.openxmlformats.org/officeDocument/2006/relationships/hyperlink" Target="https://en.wiktionary.org/wiki/%E8%83%8C%E7%95%AA%E5%8F%B7" TargetMode="External"/><Relationship Id="rId1282" Type="http://schemas.openxmlformats.org/officeDocument/2006/relationships/hyperlink" Target="https://en.wiktionary.org/wiki/%E4%BC%8A%E8%97%A4" TargetMode="External"/><Relationship Id="rId1283" Type="http://schemas.openxmlformats.org/officeDocument/2006/relationships/hyperlink" Target="https://en.wiktionary.org/wiki/%E3%82%AB%E3%83%83%E3%83%97" TargetMode="External"/><Relationship Id="rId1284" Type="http://schemas.openxmlformats.org/officeDocument/2006/relationships/hyperlink" Target="https://en.wiktionary.org/wiki/%E7%AF%84%E5%9B%B2" TargetMode="External"/><Relationship Id="rId1285" Type="http://schemas.openxmlformats.org/officeDocument/2006/relationships/hyperlink" Target="https://en.wiktionary.org/wiki/%E8%AD%B0%E4%BC%9A" TargetMode="External"/><Relationship Id="rId1286" Type="http://schemas.openxmlformats.org/officeDocument/2006/relationships/hyperlink" Target="https://en.wiktionary.org/w/index.php?title=%E4%BC%B4%E3%81%84&amp;action=edit&amp;redlink=1" TargetMode="External"/><Relationship Id="rId1287" Type="http://schemas.openxmlformats.org/officeDocument/2006/relationships/hyperlink" Target="https://en.wiktionary.org/wiki/%E8%A3%85%E7%BD%AE" TargetMode="External"/><Relationship Id="rId1288" Type="http://schemas.openxmlformats.org/officeDocument/2006/relationships/hyperlink" Target="https://en.wiktionary.org/w/index.php?title=%E8%AC%9B%E8%AB%87%E7%A4%BE&amp;action=edit&amp;redlink=1" TargetMode="External"/><Relationship Id="rId1289" Type="http://schemas.openxmlformats.org/officeDocument/2006/relationships/hyperlink" Target="https://en.wiktionary.org/wiki/%E3%82%88%E3%82%8B" TargetMode="External"/><Relationship Id="rId8707" Type="http://schemas.openxmlformats.org/officeDocument/2006/relationships/hyperlink" Target="https://en.wiktionary.org/wiki/%E8%AA%98%E6%83%91" TargetMode="External"/><Relationship Id="rId8706" Type="http://schemas.openxmlformats.org/officeDocument/2006/relationships/hyperlink" Target="https://en.wiktionary.org/wiki/%E7%BE%8E%E9%87%8C" TargetMode="External"/><Relationship Id="rId8705" Type="http://schemas.openxmlformats.org/officeDocument/2006/relationships/hyperlink" Target="https://en.wiktionary.org/wiki/%E6%B2%B3%E6%9D%91" TargetMode="External"/><Relationship Id="rId8704" Type="http://schemas.openxmlformats.org/officeDocument/2006/relationships/hyperlink" Target="https://en.wiktionary.org/wiki/%E5%B7%9D%E7%94%B0" TargetMode="External"/><Relationship Id="rId8709" Type="http://schemas.openxmlformats.org/officeDocument/2006/relationships/hyperlink" Target="https://en.wiktionary.org/wiki/%E4%BA%A4%E6%98%93" TargetMode="External"/><Relationship Id="rId8708" Type="http://schemas.openxmlformats.org/officeDocument/2006/relationships/hyperlink" Target="https://en.wiktionary.org/wiki/%E5%82%B5%E5%8B%99" TargetMode="External"/><Relationship Id="rId8703" Type="http://schemas.openxmlformats.org/officeDocument/2006/relationships/hyperlink" Target="https://en.wiktionary.org/wiki/%E3%83%8E%E3%83%B3%E3%83%95%E3%82%A3%E3%82%AF%E3%82%B7%E3%83%A7%E3%83%B3" TargetMode="External"/><Relationship Id="rId8702" Type="http://schemas.openxmlformats.org/officeDocument/2006/relationships/hyperlink" Target="https://en.wiktionary.org/wiki/%E5%96%AB%E7%85%99" TargetMode="External"/><Relationship Id="rId8701" Type="http://schemas.openxmlformats.org/officeDocument/2006/relationships/hyperlink" Target="https://en.wiktionary.org/w/index.php?title=%E5%AF%8C%E5%A3%AB%E9%80%9A&amp;action=edit&amp;redlink=1" TargetMode="External"/><Relationship Id="rId8700" Type="http://schemas.openxmlformats.org/officeDocument/2006/relationships/hyperlink" Target="https://en.wiktionary.org/wiki/%E9%A6%99%E3%82%8A" TargetMode="External"/><Relationship Id="rId1257" Type="http://schemas.openxmlformats.org/officeDocument/2006/relationships/hyperlink" Target="https://en.wiktionary.org/wiki/%E4%B9%9D%E5%B7%9E" TargetMode="External"/><Relationship Id="rId2588" Type="http://schemas.openxmlformats.org/officeDocument/2006/relationships/hyperlink" Target="https://en.wiktionary.org/wiki/%E3%82%B9%E3%82%AD%E3%83%BC" TargetMode="External"/><Relationship Id="rId1258" Type="http://schemas.openxmlformats.org/officeDocument/2006/relationships/hyperlink" Target="https://en.wiktionary.org/wiki/%E5%BC%95%E9%80%80" TargetMode="External"/><Relationship Id="rId2589" Type="http://schemas.openxmlformats.org/officeDocument/2006/relationships/hyperlink" Target="https://en.wiktionary.org/wiki/%E3%81%82%E3%81%84" TargetMode="External"/><Relationship Id="rId1259" Type="http://schemas.openxmlformats.org/officeDocument/2006/relationships/hyperlink" Target="https://en.wiktionary.org/wiki/%E3%82%BD%E3%83%95%E3%83%88" TargetMode="External"/><Relationship Id="rId10017" Type="http://schemas.openxmlformats.org/officeDocument/2006/relationships/hyperlink" Target="https://en.wiktionary.org/wiki/Appendix:Glossary" TargetMode="External"/><Relationship Id="rId10018" Type="http://schemas.openxmlformats.org/officeDocument/2006/relationships/hyperlink" Target="https://donate.wikimedia.org/wiki/Special:FundraiserRedirector?utm_source=donate&amp;utm_medium=sidebar&amp;utm_campaign=C13_en.wiktionary.org&amp;uselang=en" TargetMode="External"/><Relationship Id="rId10015" Type="http://schemas.openxmlformats.org/officeDocument/2006/relationships/hyperlink" Target="https://en.wiktionary.org/wiki/Special:Random" TargetMode="External"/><Relationship Id="rId10016" Type="http://schemas.openxmlformats.org/officeDocument/2006/relationships/hyperlink" Target="https://en.wiktionary.org/wiki/Help:Contents" TargetMode="External"/><Relationship Id="rId10019" Type="http://schemas.openxmlformats.org/officeDocument/2006/relationships/hyperlink" Target="https://en.wiktionary.org/wiki/Wiktionary:Contact_us" TargetMode="External"/><Relationship Id="rId2580" Type="http://schemas.openxmlformats.org/officeDocument/2006/relationships/hyperlink" Target="https://en.wiktionary.org/wiki/%E5%8B%A2%E5%8A%9B" TargetMode="External"/><Relationship Id="rId1250" Type="http://schemas.openxmlformats.org/officeDocument/2006/relationships/hyperlink" Target="https://en.wiktionary.org/wiki/%E8%A1%80%E6%B6%B2" TargetMode="External"/><Relationship Id="rId2581" Type="http://schemas.openxmlformats.org/officeDocument/2006/relationships/hyperlink" Target="https://en.wiktionary.org/wiki/%E3%83%96%E3%83%A9%E3%83%83%E3%82%AF" TargetMode="External"/><Relationship Id="rId10010" Type="http://schemas.openxmlformats.org/officeDocument/2006/relationships/hyperlink" Target="https://en.wiktionary.org/w/index.php?title=Wiktionary:Frequency_lists/Japanese2022_10000&amp;action=history" TargetMode="External"/><Relationship Id="rId1251" Type="http://schemas.openxmlformats.org/officeDocument/2006/relationships/hyperlink" Target="https://en.wiktionary.org/wiki/%E7%9F%B3%E5%B7%9D" TargetMode="External"/><Relationship Id="rId2582" Type="http://schemas.openxmlformats.org/officeDocument/2006/relationships/hyperlink" Target="https://en.wiktionary.org/wiki/%E5%A4%A9%E4%BD%BF" TargetMode="External"/><Relationship Id="rId1252" Type="http://schemas.openxmlformats.org/officeDocument/2006/relationships/hyperlink" Target="https://en.wiktionary.org/wiki/%E5%8D%9A%E7%89%A9%E9%A4%A8" TargetMode="External"/><Relationship Id="rId2583" Type="http://schemas.openxmlformats.org/officeDocument/2006/relationships/hyperlink" Target="https://en.wiktionary.org/wiki/%E4%B8%8A%E9%87%8E" TargetMode="External"/><Relationship Id="rId1253" Type="http://schemas.openxmlformats.org/officeDocument/2006/relationships/hyperlink" Target="https://en.wiktionary.org/wiki/%E5%AD%98%E7%B6%9A" TargetMode="External"/><Relationship Id="rId2584" Type="http://schemas.openxmlformats.org/officeDocument/2006/relationships/hyperlink" Target="https://en.wiktionary.org/wiki/%E4%BA%8B%E6%83%85" TargetMode="External"/><Relationship Id="rId10013" Type="http://schemas.openxmlformats.org/officeDocument/2006/relationships/hyperlink" Target="https://en.wiktionary.org/wiki/Wiktionary:Requested_entries" TargetMode="External"/><Relationship Id="rId1254" Type="http://schemas.openxmlformats.org/officeDocument/2006/relationships/hyperlink" Target="https://en.wiktionary.org/wiki/%E5%B1%9E" TargetMode="External"/><Relationship Id="rId2585" Type="http://schemas.openxmlformats.org/officeDocument/2006/relationships/hyperlink" Target="https://en.wiktionary.org/wiki/%E8%B6%A3%E5%91%B3" TargetMode="External"/><Relationship Id="rId10014" Type="http://schemas.openxmlformats.org/officeDocument/2006/relationships/hyperlink" Target="https://en.wiktionary.org/wiki/Special:RecentChanges" TargetMode="External"/><Relationship Id="rId1255" Type="http://schemas.openxmlformats.org/officeDocument/2006/relationships/hyperlink" Target="https://en.wiktionary.org/wiki/%E3%83%A1%E3%82%A4%E3%83%B3" TargetMode="External"/><Relationship Id="rId2586" Type="http://schemas.openxmlformats.org/officeDocument/2006/relationships/hyperlink" Target="https://en.wiktionary.org/wiki/%E5%90%8C%E6%97%A5" TargetMode="External"/><Relationship Id="rId10011" Type="http://schemas.openxmlformats.org/officeDocument/2006/relationships/hyperlink" Target="https://en.wiktionary.org/wiki/Wiktionary:Main_Page" TargetMode="External"/><Relationship Id="rId1256" Type="http://schemas.openxmlformats.org/officeDocument/2006/relationships/hyperlink" Target="https://en.wiktionary.org/wiki/%E3%82%B3%E3%83%9F%E3%83%A5%E3%83%8B%E3%83%86%E3%82%A3" TargetMode="External"/><Relationship Id="rId2587" Type="http://schemas.openxmlformats.org/officeDocument/2006/relationships/hyperlink" Target="https://en.wiktionary.org/wiki/%E3%82%B7%E3%83%A7%E3%83%BC" TargetMode="External"/><Relationship Id="rId10012" Type="http://schemas.openxmlformats.org/officeDocument/2006/relationships/hyperlink" Target="https://en.wiktionary.org/wiki/Wiktionary:Community_portal" TargetMode="External"/><Relationship Id="rId1246" Type="http://schemas.openxmlformats.org/officeDocument/2006/relationships/hyperlink" Target="https://en.wiktionary.org/wiki/%E6%95%B4%E5%82%99" TargetMode="External"/><Relationship Id="rId2577" Type="http://schemas.openxmlformats.org/officeDocument/2006/relationships/hyperlink" Target="https://en.wiktionary.org/wiki/%E3%83%87%E3%83%BC%E3%82%BF%E3%83%99%E3%83%BC%E3%82%B9" TargetMode="External"/><Relationship Id="rId1247" Type="http://schemas.openxmlformats.org/officeDocument/2006/relationships/hyperlink" Target="https://en.wiktionary.org/wiki/%E6%9D%AF" TargetMode="External"/><Relationship Id="rId2578" Type="http://schemas.openxmlformats.org/officeDocument/2006/relationships/hyperlink" Target="https://en.wiktionary.org/wiki/%E8%A6%96" TargetMode="External"/><Relationship Id="rId1248" Type="http://schemas.openxmlformats.org/officeDocument/2006/relationships/hyperlink" Target="https://en.wiktionary.org/wiki/%E6%9D%A5" TargetMode="External"/><Relationship Id="rId2579" Type="http://schemas.openxmlformats.org/officeDocument/2006/relationships/hyperlink" Target="https://en.wiktionary.org/wiki/%E5%90%8C%E6%99%82" TargetMode="External"/><Relationship Id="rId1249" Type="http://schemas.openxmlformats.org/officeDocument/2006/relationships/hyperlink" Target="https://en.wiktionary.org/wiki/%E8%A8%98" TargetMode="External"/><Relationship Id="rId10028" Type="http://schemas.openxmlformats.org/officeDocument/2006/relationships/hyperlink" Target="https://en.wiktionary.org/w/index.php?title=Special:Book&amp;bookcmd=book_creator&amp;referer=Wiktionary%3AFrequency+lists%2FJapanese2022+10000" TargetMode="External"/><Relationship Id="rId10029" Type="http://schemas.openxmlformats.org/officeDocument/2006/relationships/hyperlink" Target="https://en.wiktionary.org/w/index.php?title=Special:DownloadAsPdf&amp;page=Wiktionary%3AFrequency_lists%2FJapanese2022_10000&amp;action=show-download-screen" TargetMode="External"/><Relationship Id="rId10026" Type="http://schemas.openxmlformats.org/officeDocument/2006/relationships/hyperlink" Target="https://en.wiktionary.org/w/index.php?title=Special:UrlShortener&amp;url=https%3A%2F%2Fen.wiktionary.org%2Fwiki%2FWiktionary%3AFrequency_lists%2FJapanese2022_10000" TargetMode="External"/><Relationship Id="rId10027" Type="http://schemas.openxmlformats.org/officeDocument/2006/relationships/hyperlink" Target="https://en.wiktionary.org/w/index.php?title=Special:QrCode&amp;url=https%3A%2F%2Fen.wiktionary.org%2Fwiki%2FWiktionary%3AFrequency_lists%2FJapanese2022_10000" TargetMode="External"/><Relationship Id="rId10020" Type="http://schemas.openxmlformats.org/officeDocument/2006/relationships/hyperlink" Target="https://en.wiktionary.org/wiki/Special:WhatLinksHere/Wiktionary:Frequency_lists/Japanese2022_10000" TargetMode="External"/><Relationship Id="rId2570" Type="http://schemas.openxmlformats.org/officeDocument/2006/relationships/hyperlink" Target="https://en.wiktionary.org/wiki/%E8%BB%B8" TargetMode="External"/><Relationship Id="rId10021" Type="http://schemas.openxmlformats.org/officeDocument/2006/relationships/hyperlink" Target="https://en.wiktionary.org/wiki/Special:RecentChangesLinked/Wiktionary:Frequency_lists/Japanese2022_10000" TargetMode="External"/><Relationship Id="rId1240" Type="http://schemas.openxmlformats.org/officeDocument/2006/relationships/hyperlink" Target="https://en.wiktionary.org/wiki/%E8%AA%B2" TargetMode="External"/><Relationship Id="rId2571" Type="http://schemas.openxmlformats.org/officeDocument/2006/relationships/hyperlink" Target="https://en.wiktionary.org/wiki/%E4%BB%95%E7%B5%84%E3%81%BF" TargetMode="External"/><Relationship Id="rId1241" Type="http://schemas.openxmlformats.org/officeDocument/2006/relationships/hyperlink" Target="https://en.wiktionary.org/wiki/%E5%B8%82%E6%B0%91" TargetMode="External"/><Relationship Id="rId2572" Type="http://schemas.openxmlformats.org/officeDocument/2006/relationships/hyperlink" Target="https://en.wiktionary.org/wiki/%E6%99%B4" TargetMode="External"/><Relationship Id="rId1242" Type="http://schemas.openxmlformats.org/officeDocument/2006/relationships/hyperlink" Target="https://en.wiktionary.org/wiki/%E6%9C%AC%E9%83%A8" TargetMode="External"/><Relationship Id="rId2573" Type="http://schemas.openxmlformats.org/officeDocument/2006/relationships/hyperlink" Target="https://en.wiktionary.org/wiki/%E5%9B%B0%E9%9B%A3" TargetMode="External"/><Relationship Id="rId10024" Type="http://schemas.openxmlformats.org/officeDocument/2006/relationships/hyperlink" Target="https://en.wiktionary.org/w/index.php?title=Wiktionary:Frequency_lists/Japanese2022_10000&amp;oldid=68764018" TargetMode="External"/><Relationship Id="rId1243" Type="http://schemas.openxmlformats.org/officeDocument/2006/relationships/hyperlink" Target="https://en.wiktionary.org/wiki/%E5%8D%9A%E5%A3%AB" TargetMode="External"/><Relationship Id="rId2574" Type="http://schemas.openxmlformats.org/officeDocument/2006/relationships/hyperlink" Target="https://en.wiktionary.org/wiki/%E5%9B%9E%E8%BB%A2" TargetMode="External"/><Relationship Id="rId10025" Type="http://schemas.openxmlformats.org/officeDocument/2006/relationships/hyperlink" Target="https://en.wiktionary.org/w/index.php?title=Wiktionary:Frequency_lists/Japanese2022_10000&amp;action=info" TargetMode="External"/><Relationship Id="rId1244" Type="http://schemas.openxmlformats.org/officeDocument/2006/relationships/hyperlink" Target="https://en.wiktionary.org/wiki/%E5%93%81" TargetMode="External"/><Relationship Id="rId2575" Type="http://schemas.openxmlformats.org/officeDocument/2006/relationships/hyperlink" Target="https://en.wiktionary.org/wiki/%E4%BC%B4%E3%81%86" TargetMode="External"/><Relationship Id="rId10022" Type="http://schemas.openxmlformats.org/officeDocument/2006/relationships/hyperlink" Target="https://commons.wikimedia.org/wiki/Special:UploadWizard?uselang=en" TargetMode="External"/><Relationship Id="rId1245" Type="http://schemas.openxmlformats.org/officeDocument/2006/relationships/hyperlink" Target="https://en.wiktionary.org/wiki/%E3%83%AD%E3%83%BC%E3%83%9E" TargetMode="External"/><Relationship Id="rId2576" Type="http://schemas.openxmlformats.org/officeDocument/2006/relationships/hyperlink" Target="https://en.wiktionary.org/wiki/%E5%AE%9F%E7%B8%BE" TargetMode="External"/><Relationship Id="rId10023" Type="http://schemas.openxmlformats.org/officeDocument/2006/relationships/hyperlink" Target="https://en.wiktionary.org/wiki/Special:SpecialPages" TargetMode="External"/><Relationship Id="rId1279" Type="http://schemas.openxmlformats.org/officeDocument/2006/relationships/hyperlink" Target="https://en.wiktionary.org/wiki/%E6%8C%99%E3%81%92" TargetMode="External"/><Relationship Id="rId1270" Type="http://schemas.openxmlformats.org/officeDocument/2006/relationships/hyperlink" Target="https://en.wiktionary.org/wiki/%E4%BB%99%E5%8F%B0" TargetMode="External"/><Relationship Id="rId1271" Type="http://schemas.openxmlformats.org/officeDocument/2006/relationships/hyperlink" Target="https://en.wiktionary.org/wiki/%E6%9C%9F%E9%99%90" TargetMode="External"/><Relationship Id="rId1272" Type="http://schemas.openxmlformats.org/officeDocument/2006/relationships/hyperlink" Target="https://en.wiktionary.org/wiki/%E8%B5%A4" TargetMode="External"/><Relationship Id="rId1273" Type="http://schemas.openxmlformats.org/officeDocument/2006/relationships/hyperlink" Target="https://en.wiktionary.org/wiki/%E5%B7%A5%E6%A5%AD" TargetMode="External"/><Relationship Id="rId1274" Type="http://schemas.openxmlformats.org/officeDocument/2006/relationships/hyperlink" Target="https://en.wiktionary.org/wiki/%E3%81%B5" TargetMode="External"/><Relationship Id="rId1275" Type="http://schemas.openxmlformats.org/officeDocument/2006/relationships/hyperlink" Target="https://en.wiktionary.org/wiki/%E7%BE%8E" TargetMode="External"/><Relationship Id="rId1276" Type="http://schemas.openxmlformats.org/officeDocument/2006/relationships/hyperlink" Target="https://en.wiktionary.org/wiki/%E5%B7%A5%E5%A0%B4" TargetMode="External"/><Relationship Id="rId1277" Type="http://schemas.openxmlformats.org/officeDocument/2006/relationships/hyperlink" Target="https://en.wiktionary.org/wiki/%E5%88%9D%E6%9C%9F" TargetMode="External"/><Relationship Id="rId1278" Type="http://schemas.openxmlformats.org/officeDocument/2006/relationships/hyperlink" Target="https://en.wiktionary.org/wiki/%E6%9C%9D%E9%AE%AE" TargetMode="External"/><Relationship Id="rId1268" Type="http://schemas.openxmlformats.org/officeDocument/2006/relationships/hyperlink" Target="https://en.wiktionary.org/w/index.php?title=%E5%85%A8%E6%97%A5%E6%9C%AC&amp;action=edit&amp;redlink=1" TargetMode="External"/><Relationship Id="rId2599" Type="http://schemas.openxmlformats.org/officeDocument/2006/relationships/hyperlink" Target="https://en.wiktionary.org/wiki/%E6%B0%91%E9%96%93" TargetMode="External"/><Relationship Id="rId1269" Type="http://schemas.openxmlformats.org/officeDocument/2006/relationships/hyperlink" Target="https://en.wiktionary.org/wiki/%E3%82%B9%E3%83%86%E3%83%BC%E3%82%B8" TargetMode="External"/><Relationship Id="rId10006" Type="http://schemas.openxmlformats.org/officeDocument/2006/relationships/hyperlink" Target="https://en.wiktionary.org/wiki/Wiktionary:Frequency_lists/Japanese2022_10000" TargetMode="External"/><Relationship Id="rId10007" Type="http://schemas.openxmlformats.org/officeDocument/2006/relationships/hyperlink" Target="https://en.wiktionary.org/w/index.php?title=Wiktionary_talk:Frequency_lists/Japanese2022_10000&amp;action=edit&amp;redlink=1" TargetMode="External"/><Relationship Id="rId10004" Type="http://schemas.openxmlformats.org/officeDocument/2006/relationships/hyperlink" Target="https://en.wiktionary.org/w/index.php?title=Special:CreateAccount&amp;returnto=Wiktionary%3AFrequency+lists%2FJapanese2022+10000" TargetMode="External"/><Relationship Id="rId10005" Type="http://schemas.openxmlformats.org/officeDocument/2006/relationships/hyperlink" Target="https://en.wiktionary.org/w/index.php?title=Special:UserLogin&amp;returnto=Wiktionary%3AFrequency+lists%2FJapanese2022+10000" TargetMode="External"/><Relationship Id="rId10008" Type="http://schemas.openxmlformats.org/officeDocument/2006/relationships/hyperlink" Target="https://en.wiktionary.org/wiki/Wiktionary:Frequency_lists/Japanese2022_10000" TargetMode="External"/><Relationship Id="rId2590" Type="http://schemas.openxmlformats.org/officeDocument/2006/relationships/hyperlink" Target="https://en.wiktionary.org/wiki/%E4%BC%91%E6%AD%A2" TargetMode="External"/><Relationship Id="rId10009" Type="http://schemas.openxmlformats.org/officeDocument/2006/relationships/hyperlink" Target="https://en.wiktionary.org/w/index.php?title=Wiktionary:Frequency_lists/Japanese2022_10000&amp;action=edit" TargetMode="External"/><Relationship Id="rId1260" Type="http://schemas.openxmlformats.org/officeDocument/2006/relationships/hyperlink" Target="https://en.wiktionary.org/wiki/%E3%82%82%E3%81%A8" TargetMode="External"/><Relationship Id="rId2591" Type="http://schemas.openxmlformats.org/officeDocument/2006/relationships/hyperlink" Target="https://en.wiktionary.org/w/index.php?title=%E8%BF%91%E9%89%84&amp;action=edit&amp;redlink=1" TargetMode="External"/><Relationship Id="rId1261" Type="http://schemas.openxmlformats.org/officeDocument/2006/relationships/hyperlink" Target="https://en.wiktionary.org/wiki/%E8%AA%AC" TargetMode="External"/><Relationship Id="rId2592" Type="http://schemas.openxmlformats.org/officeDocument/2006/relationships/hyperlink" Target="https://en.wiktionary.org/wiki/%E7%BF%94" TargetMode="External"/><Relationship Id="rId1262" Type="http://schemas.openxmlformats.org/officeDocument/2006/relationships/hyperlink" Target="https://en.wiktionary.org/wiki/%E4%B8%AD%E7%B6%99" TargetMode="External"/><Relationship Id="rId2593" Type="http://schemas.openxmlformats.org/officeDocument/2006/relationships/hyperlink" Target="https://en.wiktionary.org/wiki/%E9%9B%A3%E3%81%97%E3%81%84" TargetMode="External"/><Relationship Id="rId1263" Type="http://schemas.openxmlformats.org/officeDocument/2006/relationships/hyperlink" Target="https://en.wiktionary.org/wiki/%E3%82%B2%E3%82%B9%E3%83%88" TargetMode="External"/><Relationship Id="rId2594" Type="http://schemas.openxmlformats.org/officeDocument/2006/relationships/hyperlink" Target="https://en.wiktionary.org/wiki/%E3%82%BF%E3%82%A6%E3%83%B3" TargetMode="External"/><Relationship Id="rId1264" Type="http://schemas.openxmlformats.org/officeDocument/2006/relationships/hyperlink" Target="https://en.wiktionary.org/wiki/%E5%8F%A4%E3%81%84" TargetMode="External"/><Relationship Id="rId2595" Type="http://schemas.openxmlformats.org/officeDocument/2006/relationships/hyperlink" Target="https://en.wiktionary.org/wiki/%E6%8C%87%E3%81%99" TargetMode="External"/><Relationship Id="rId10002" Type="http://schemas.openxmlformats.org/officeDocument/2006/relationships/hyperlink" Target="https://en.wiktionary.org/wiki/Special:MyContributions" TargetMode="External"/><Relationship Id="rId1265" Type="http://schemas.openxmlformats.org/officeDocument/2006/relationships/hyperlink" Target="https://en.wiktionary.org/wiki/%E3%83%AC%E3%82%B3%E3%83%BC%E3%83%89" TargetMode="External"/><Relationship Id="rId2596" Type="http://schemas.openxmlformats.org/officeDocument/2006/relationships/hyperlink" Target="https://en.wiktionary.org/wiki/%E4%BA%BA%E4%BA%8B" TargetMode="External"/><Relationship Id="rId10003" Type="http://schemas.openxmlformats.org/officeDocument/2006/relationships/hyperlink" Target="https://en.wiktionary.org/wiki/Wiktionary:Preferences_for_users_without_an_account" TargetMode="External"/><Relationship Id="rId1266" Type="http://schemas.openxmlformats.org/officeDocument/2006/relationships/hyperlink" Target="https://en.wiktionary.org/wiki/%E5%B1%95%E9%96%8B" TargetMode="External"/><Relationship Id="rId2597" Type="http://schemas.openxmlformats.org/officeDocument/2006/relationships/hyperlink" Target="https://en.wiktionary.org/wiki/%E8%BA%AB%E4%BD%93" TargetMode="External"/><Relationship Id="rId10000" Type="http://schemas.openxmlformats.org/officeDocument/2006/relationships/hyperlink" Target="https://en.wiktionary.org/w/index.php?title=%E3%82%AB%E3%83%83%E3%82%B3&amp;action=edit&amp;redlink=1" TargetMode="External"/><Relationship Id="rId1267" Type="http://schemas.openxmlformats.org/officeDocument/2006/relationships/hyperlink" Target="https://en.wiktionary.org/wiki/%E3%81%9F%E3%81%A0" TargetMode="External"/><Relationship Id="rId2598" Type="http://schemas.openxmlformats.org/officeDocument/2006/relationships/hyperlink" Target="https://en.wiktionary.org/wiki/%E6%84%9F%E8%AC%9D" TargetMode="External"/><Relationship Id="rId10001" Type="http://schemas.openxmlformats.org/officeDocument/2006/relationships/hyperlink" Target="https://en.wiktionary.org/wiki/Special:MyTalk" TargetMode="External"/><Relationship Id="rId3070" Type="http://schemas.openxmlformats.org/officeDocument/2006/relationships/hyperlink" Target="https://en.wiktionary.org/wiki/%E9%A1%98%E3%81%84" TargetMode="External"/><Relationship Id="rId3072" Type="http://schemas.openxmlformats.org/officeDocument/2006/relationships/hyperlink" Target="https://en.wiktionary.org/w/index.php?title=%E3%81%B2%E3%82%8D&amp;action=edit&amp;redlink=1" TargetMode="External"/><Relationship Id="rId3071" Type="http://schemas.openxmlformats.org/officeDocument/2006/relationships/hyperlink" Target="https://en.wiktionary.org/w/index.php?title=%E6%9D%B1%E6%97%A5%E6%9C%AC%E6%97%85%E5%AE%A2%E9%89%84%E9%81%93&amp;action=edit&amp;redlink=1" TargetMode="External"/><Relationship Id="rId3074" Type="http://schemas.openxmlformats.org/officeDocument/2006/relationships/hyperlink" Target="https://en.wiktionary.org/wiki/%E3%83%99%E3%83%AB%E3%82%AE%E3%83%BC" TargetMode="External"/><Relationship Id="rId3073" Type="http://schemas.openxmlformats.org/officeDocument/2006/relationships/hyperlink" Target="https://en.wiktionary.org/wiki/%E6%A8%A1%E6%A7%98" TargetMode="External"/><Relationship Id="rId3076" Type="http://schemas.openxmlformats.org/officeDocument/2006/relationships/hyperlink" Target="https://en.wiktionary.org/w/index.php?title=%E7%94%9F%E3%81%98&amp;action=edit&amp;redlink=1" TargetMode="External"/><Relationship Id="rId3075" Type="http://schemas.openxmlformats.org/officeDocument/2006/relationships/hyperlink" Target="https://en.wiktionary.org/wiki/%E8%B2%9E" TargetMode="External"/><Relationship Id="rId3078" Type="http://schemas.openxmlformats.org/officeDocument/2006/relationships/hyperlink" Target="https://en.wiktionary.org/wiki/%E4%B9%B1" TargetMode="External"/><Relationship Id="rId3077" Type="http://schemas.openxmlformats.org/officeDocument/2006/relationships/hyperlink" Target="https://en.wiktionary.org/wiki/%E5%85%A8%E5%9F%9F" TargetMode="External"/><Relationship Id="rId3079" Type="http://schemas.openxmlformats.org/officeDocument/2006/relationships/hyperlink" Target="https://en.wiktionary.org/wiki/%E4%BB%B2" TargetMode="External"/><Relationship Id="rId4390" Type="http://schemas.openxmlformats.org/officeDocument/2006/relationships/hyperlink" Target="https://en.wiktionary.org/wiki/%E3%82%AA%E3%83%BC%E3%83%87%E3%82%A3%E3%82%B7%E3%83%A7%E3%83%B3" TargetMode="External"/><Relationship Id="rId3061" Type="http://schemas.openxmlformats.org/officeDocument/2006/relationships/hyperlink" Target="https://en.wiktionary.org/w/index.php?title=%E5%A4%A7%E5%AE%AE&amp;action=edit&amp;redlink=1" TargetMode="External"/><Relationship Id="rId4392" Type="http://schemas.openxmlformats.org/officeDocument/2006/relationships/hyperlink" Target="https://en.wiktionary.org/wiki/%E5%BF%B5" TargetMode="External"/><Relationship Id="rId3060" Type="http://schemas.openxmlformats.org/officeDocument/2006/relationships/hyperlink" Target="https://en.wiktionary.org/wiki/%E5%89%B5" TargetMode="External"/><Relationship Id="rId4391" Type="http://schemas.openxmlformats.org/officeDocument/2006/relationships/hyperlink" Target="https://en.wiktionary.org/wiki/%E4%B8%8D%E6%AD%A3" TargetMode="External"/><Relationship Id="rId3063" Type="http://schemas.openxmlformats.org/officeDocument/2006/relationships/hyperlink" Target="https://en.wiktionary.org/wiki/%E5%A4%A7%E3%81%8D%E3%81%84" TargetMode="External"/><Relationship Id="rId4394" Type="http://schemas.openxmlformats.org/officeDocument/2006/relationships/hyperlink" Target="https://en.wiktionary.org/wiki/%E5%87%BA%E8%B5%B0" TargetMode="External"/><Relationship Id="rId3062" Type="http://schemas.openxmlformats.org/officeDocument/2006/relationships/hyperlink" Target="https://en.wiktionary.org/wiki/%E5%B7%AE%E5%88%A5" TargetMode="External"/><Relationship Id="rId4393" Type="http://schemas.openxmlformats.org/officeDocument/2006/relationships/hyperlink" Target="https://en.wiktionary.org/wiki/%E3%83%A2%E3%83%BC%E3%83%8B%E3%83%B3%E3%82%B0" TargetMode="External"/><Relationship Id="rId3065" Type="http://schemas.openxmlformats.org/officeDocument/2006/relationships/hyperlink" Target="https://en.wiktionary.org/wiki/%E5%A7%8B%E3%81%BE%E3%82%8B" TargetMode="External"/><Relationship Id="rId4396" Type="http://schemas.openxmlformats.org/officeDocument/2006/relationships/hyperlink" Target="https://en.wiktionary.org/wiki/%E5%BA%81%E8%88%8E" TargetMode="External"/><Relationship Id="rId3064" Type="http://schemas.openxmlformats.org/officeDocument/2006/relationships/hyperlink" Target="https://en.wiktionary.org/wiki/%E6%9F%94%E8%BB%9F" TargetMode="External"/><Relationship Id="rId4395" Type="http://schemas.openxmlformats.org/officeDocument/2006/relationships/hyperlink" Target="https://en.wiktionary.org/wiki/%E5%8F%B0%E8%BB%8A" TargetMode="External"/><Relationship Id="rId3067" Type="http://schemas.openxmlformats.org/officeDocument/2006/relationships/hyperlink" Target="https://en.wiktionary.org/wiki/%E5%B0%8F%E9%87%8E" TargetMode="External"/><Relationship Id="rId4398" Type="http://schemas.openxmlformats.org/officeDocument/2006/relationships/hyperlink" Target="https://en.wiktionary.org/wiki/%E4%B8%B8%E5%B1%B1" TargetMode="External"/><Relationship Id="rId3066" Type="http://schemas.openxmlformats.org/officeDocument/2006/relationships/hyperlink" Target="https://en.wiktionary.org/wiki/%E7%9C%9F%E5%AE%9F" TargetMode="External"/><Relationship Id="rId4397" Type="http://schemas.openxmlformats.org/officeDocument/2006/relationships/hyperlink" Target="https://en.wiktionary.org/wiki/%E8%B2%A0%E6%8B%85" TargetMode="External"/><Relationship Id="rId3069" Type="http://schemas.openxmlformats.org/officeDocument/2006/relationships/hyperlink" Target="https://en.wiktionary.org/wiki/%E3%83%A2%E3%83%B3%E3%82%B4%E3%83%AB" TargetMode="External"/><Relationship Id="rId3068" Type="http://schemas.openxmlformats.org/officeDocument/2006/relationships/hyperlink" Target="https://en.wiktionary.org/wiki/%E9%9F%93" TargetMode="External"/><Relationship Id="rId4399" Type="http://schemas.openxmlformats.org/officeDocument/2006/relationships/hyperlink" Target="https://en.wiktionary.org/wiki/%E5%87%BA%E4%BC%9A%E3%81%84" TargetMode="External"/><Relationship Id="rId3090" Type="http://schemas.openxmlformats.org/officeDocument/2006/relationships/hyperlink" Target="https://en.wiktionary.org/w/index.php?title=%E3%81%84%E3%81%9F%E3%81%A0%E3%81%91&amp;action=edit&amp;redlink=1" TargetMode="External"/><Relationship Id="rId3092" Type="http://schemas.openxmlformats.org/officeDocument/2006/relationships/hyperlink" Target="https://en.wiktionary.org/w/index.php?title=%E6%9C%9D%E6%97%A5%E6%94%BE%E9%80%81&amp;action=edit&amp;redlink=1" TargetMode="External"/><Relationship Id="rId3091" Type="http://schemas.openxmlformats.org/officeDocument/2006/relationships/hyperlink" Target="https://en.wiktionary.org/wiki/%E5%89%AF%E4%BD%9C%E7%94%A8" TargetMode="External"/><Relationship Id="rId3094" Type="http://schemas.openxmlformats.org/officeDocument/2006/relationships/hyperlink" Target="https://en.wiktionary.org/wiki/%E3%83%95%E3%82%A3%E3%83%BC%E3%83%AB%E3%83%89" TargetMode="External"/><Relationship Id="rId3093" Type="http://schemas.openxmlformats.org/officeDocument/2006/relationships/hyperlink" Target="https://en.wiktionary.org/wiki/%E6%99%82%E5%88%BB" TargetMode="External"/><Relationship Id="rId3096" Type="http://schemas.openxmlformats.org/officeDocument/2006/relationships/hyperlink" Target="https://en.wiktionary.org/wiki/%E5%BE%B9" TargetMode="External"/><Relationship Id="rId3095" Type="http://schemas.openxmlformats.org/officeDocument/2006/relationships/hyperlink" Target="https://en.wiktionary.org/wiki/%E5%84%AA%E7%A7%80" TargetMode="External"/><Relationship Id="rId3098" Type="http://schemas.openxmlformats.org/officeDocument/2006/relationships/hyperlink" Target="https://en.wiktionary.org/wiki/%E3%83%AA%E3%83%BC%E3%83%80%E3%83%BC" TargetMode="External"/><Relationship Id="rId3097" Type="http://schemas.openxmlformats.org/officeDocument/2006/relationships/hyperlink" Target="https://en.wiktionary.org/wiki/%E5%A4%A7%E5%B3%B6" TargetMode="External"/><Relationship Id="rId3099" Type="http://schemas.openxmlformats.org/officeDocument/2006/relationships/hyperlink" Target="https://en.wiktionary.org/wiki/%E6%94%B9%E8%A8%82" TargetMode="External"/><Relationship Id="rId3081" Type="http://schemas.openxmlformats.org/officeDocument/2006/relationships/hyperlink" Target="https://en.wiktionary.org/wiki/%E4%BA%8B%E6%85%8B" TargetMode="External"/><Relationship Id="rId3080" Type="http://schemas.openxmlformats.org/officeDocument/2006/relationships/hyperlink" Target="https://en.wiktionary.org/wiki/%E6%8E%AA%E7%BD%AE" TargetMode="External"/><Relationship Id="rId3083" Type="http://schemas.openxmlformats.org/officeDocument/2006/relationships/hyperlink" Target="https://en.wiktionary.org/wiki/%E8%B2%BF%E6%98%93" TargetMode="External"/><Relationship Id="rId3082" Type="http://schemas.openxmlformats.org/officeDocument/2006/relationships/hyperlink" Target="https://en.wiktionary.org/wiki/%E5%85%83%E3%80%85" TargetMode="External"/><Relationship Id="rId3085" Type="http://schemas.openxmlformats.org/officeDocument/2006/relationships/hyperlink" Target="https://en.wiktionary.org/wiki/%E3%82%82%E3%81%A3%E3%81%A8" TargetMode="External"/><Relationship Id="rId3084" Type="http://schemas.openxmlformats.org/officeDocument/2006/relationships/hyperlink" Target="https://en.wiktionary.org/w/index.php?title=%E3%82%92%E9%80%9A%E3%81%98%E3%81%A6&amp;action=edit&amp;redlink=1" TargetMode="External"/><Relationship Id="rId3087" Type="http://schemas.openxmlformats.org/officeDocument/2006/relationships/hyperlink" Target="https://en.wiktionary.org/wiki/%E8%AA%AD%E8%80%85" TargetMode="External"/><Relationship Id="rId3086" Type="http://schemas.openxmlformats.org/officeDocument/2006/relationships/hyperlink" Target="https://en.wiktionary.org/w/index.php?title=%E6%BC%94%E3%81%98&amp;action=edit&amp;redlink=1" TargetMode="External"/><Relationship Id="rId3089" Type="http://schemas.openxmlformats.org/officeDocument/2006/relationships/hyperlink" Target="https://en.wiktionary.org/wiki/%E5%8F%8D%E6%98%A0" TargetMode="External"/><Relationship Id="rId3088" Type="http://schemas.openxmlformats.org/officeDocument/2006/relationships/hyperlink" Target="https://en.wiktionary.org/wiki/%E5%90%9B%E4%B8%BB" TargetMode="External"/><Relationship Id="rId3039" Type="http://schemas.openxmlformats.org/officeDocument/2006/relationships/hyperlink" Target="https://en.wiktionary.org/wiki/%E3%82%A8%E3%82%B8%E3%83%97%E3%83%88" TargetMode="External"/><Relationship Id="rId5691" Type="http://schemas.openxmlformats.org/officeDocument/2006/relationships/hyperlink" Target="https://en.wiktionary.org/wiki/%E6%89%8D" TargetMode="External"/><Relationship Id="rId5692" Type="http://schemas.openxmlformats.org/officeDocument/2006/relationships/hyperlink" Target="https://en.wiktionary.org/wiki/%E8%BB%8A%E5%BA%AB" TargetMode="External"/><Relationship Id="rId3030" Type="http://schemas.openxmlformats.org/officeDocument/2006/relationships/hyperlink" Target="https://en.wiktionary.org/wiki/%E5%88%B0%E7%9D%80" TargetMode="External"/><Relationship Id="rId4361" Type="http://schemas.openxmlformats.org/officeDocument/2006/relationships/hyperlink" Target="https://en.wiktionary.org/wiki/%E6%A8%99%E6%BA%96%E6%99%82" TargetMode="External"/><Relationship Id="rId4360" Type="http://schemas.openxmlformats.org/officeDocument/2006/relationships/hyperlink" Target="https://en.wiktionary.org/wiki/%E3%83%AA%E3%83%81%E3%83%A3%E3%83%BC%E3%83%89" TargetMode="External"/><Relationship Id="rId5690" Type="http://schemas.openxmlformats.org/officeDocument/2006/relationships/hyperlink" Target="https://en.wiktionary.org/wiki/%E6%9C%AA%E5%AE%9A" TargetMode="External"/><Relationship Id="rId3032" Type="http://schemas.openxmlformats.org/officeDocument/2006/relationships/hyperlink" Target="https://en.wiktionary.org/w/index.php?title=%E5%90%91%E3%81%8B%E3%81%A3&amp;action=edit&amp;redlink=1" TargetMode="External"/><Relationship Id="rId4363" Type="http://schemas.openxmlformats.org/officeDocument/2006/relationships/hyperlink" Target="https://en.wiktionary.org/wiki/%E6%89%BF" TargetMode="External"/><Relationship Id="rId5695" Type="http://schemas.openxmlformats.org/officeDocument/2006/relationships/hyperlink" Target="https://en.wiktionary.org/wiki/%E5%A0%B1%E7%9F%A5" TargetMode="External"/><Relationship Id="rId3031" Type="http://schemas.openxmlformats.org/officeDocument/2006/relationships/hyperlink" Target="https://en.wiktionary.org/wiki/%E3%83%88%E3%83%BC%E3%83%8A%E3%83%A1%E3%83%B3%E3%83%88" TargetMode="External"/><Relationship Id="rId4362" Type="http://schemas.openxmlformats.org/officeDocument/2006/relationships/hyperlink" Target="https://en.wiktionary.org/wiki/%E3%82%B8%E3%82%A7%E3%83%83%E3%83%88" TargetMode="External"/><Relationship Id="rId5696" Type="http://schemas.openxmlformats.org/officeDocument/2006/relationships/hyperlink" Target="https://en.wiktionary.org/wiki/%E8%8A%B3" TargetMode="External"/><Relationship Id="rId3034" Type="http://schemas.openxmlformats.org/officeDocument/2006/relationships/hyperlink" Target="https://en.wiktionary.org/wiki/%E5%B7%A5" TargetMode="External"/><Relationship Id="rId4365" Type="http://schemas.openxmlformats.org/officeDocument/2006/relationships/hyperlink" Target="https://en.wiktionary.org/wiki/%E3%83%8B%E3%82%B3%E3%83%8B%E3%82%B3" TargetMode="External"/><Relationship Id="rId5693" Type="http://schemas.openxmlformats.org/officeDocument/2006/relationships/hyperlink" Target="https://en.wiktionary.org/w/index.php?title=%E3%83%AC%E3%83%B3&amp;action=edit&amp;redlink=1" TargetMode="External"/><Relationship Id="rId3033" Type="http://schemas.openxmlformats.org/officeDocument/2006/relationships/hyperlink" Target="https://en.wiktionary.org/wiki/%E3%82%AC" TargetMode="External"/><Relationship Id="rId4364" Type="http://schemas.openxmlformats.org/officeDocument/2006/relationships/hyperlink" Target="https://en.wiktionary.org/wiki/%E5%A7%AB%E8%B7%AF" TargetMode="External"/><Relationship Id="rId5694" Type="http://schemas.openxmlformats.org/officeDocument/2006/relationships/hyperlink" Target="https://en.wiktionary.org/wiki/%E3%81%A4%E3%81%84%E3%81%AB" TargetMode="External"/><Relationship Id="rId3036" Type="http://schemas.openxmlformats.org/officeDocument/2006/relationships/hyperlink" Target="https://en.wiktionary.org/w/index.php?title=%E3%81%82%E3%82%8D&amp;action=edit&amp;redlink=1" TargetMode="External"/><Relationship Id="rId4367" Type="http://schemas.openxmlformats.org/officeDocument/2006/relationships/hyperlink" Target="https://en.wiktionary.org/wiki/%E7%A8%AE%E7%9B%AE" TargetMode="External"/><Relationship Id="rId5699" Type="http://schemas.openxmlformats.org/officeDocument/2006/relationships/hyperlink" Target="https://en.wiktionary.org/wiki/%E3%83%90%E3%83%BC%E3%82%B8%E3%83%8B%E3%82%A2" TargetMode="External"/><Relationship Id="rId3035" Type="http://schemas.openxmlformats.org/officeDocument/2006/relationships/hyperlink" Target="https://en.wiktionary.org/wiki/%E7%A9%8D%E6%A5%B5" TargetMode="External"/><Relationship Id="rId4366" Type="http://schemas.openxmlformats.org/officeDocument/2006/relationships/hyperlink" Target="https://en.wiktionary.org/w/index.php?title=%E4%BD%95%E3%82%89%E3%81%8B%E3%81%AE&amp;action=edit&amp;redlink=1" TargetMode="External"/><Relationship Id="rId3038" Type="http://schemas.openxmlformats.org/officeDocument/2006/relationships/hyperlink" Target="https://en.wiktionary.org/wiki/%E5%86%A0" TargetMode="External"/><Relationship Id="rId4369" Type="http://schemas.openxmlformats.org/officeDocument/2006/relationships/hyperlink" Target="https://en.wiktionary.org/wiki/%E6%B5%81%E9%80%9A" TargetMode="External"/><Relationship Id="rId5697" Type="http://schemas.openxmlformats.org/officeDocument/2006/relationships/hyperlink" Target="https://en.wiktionary.org/wiki/%E8%AD%B7" TargetMode="External"/><Relationship Id="rId3037" Type="http://schemas.openxmlformats.org/officeDocument/2006/relationships/hyperlink" Target="https://en.wiktionary.org/wiki/%E5%91%8A%E7%9F%A5" TargetMode="External"/><Relationship Id="rId4368" Type="http://schemas.openxmlformats.org/officeDocument/2006/relationships/hyperlink" Target="https://en.wiktionary.org/wiki/%E6%9D%B1%E8%8A%9D" TargetMode="External"/><Relationship Id="rId5698" Type="http://schemas.openxmlformats.org/officeDocument/2006/relationships/hyperlink" Target="https://en.wiktionary.org/w/index.php?title=%E3%82%82%E3%81%86%E5%B0%91%E3%81%97&amp;action=edit&amp;redlink=1" TargetMode="External"/><Relationship Id="rId3029" Type="http://schemas.openxmlformats.org/officeDocument/2006/relationships/hyperlink" Target="https://en.wiktionary.org/wiki/%E5%8E%9F%E5%AD%90%E5%8A%9B" TargetMode="External"/><Relationship Id="rId3028" Type="http://schemas.openxmlformats.org/officeDocument/2006/relationships/hyperlink" Target="https://en.wiktionary.org/wiki/%E5%A0%B1" TargetMode="External"/><Relationship Id="rId4359" Type="http://schemas.openxmlformats.org/officeDocument/2006/relationships/hyperlink" Target="https://en.wiktionary.org/wiki/%E6%AD%B4%E4%BB%BB" TargetMode="External"/><Relationship Id="rId5680" Type="http://schemas.openxmlformats.org/officeDocument/2006/relationships/hyperlink" Target="https://en.wiktionary.org/wiki/%E8%8A%B8" TargetMode="External"/><Relationship Id="rId5681" Type="http://schemas.openxmlformats.org/officeDocument/2006/relationships/hyperlink" Target="https://en.wiktionary.org/wiki/%E9%85%B5%E7%B4%A0" TargetMode="External"/><Relationship Id="rId4350" Type="http://schemas.openxmlformats.org/officeDocument/2006/relationships/hyperlink" Target="https://en.wiktionary.org/wiki/%E5%8E%9F%E6%A1%88" TargetMode="External"/><Relationship Id="rId3021" Type="http://schemas.openxmlformats.org/officeDocument/2006/relationships/hyperlink" Target="https://en.wiktionary.org/wiki/%E3%83%90%E3%82%B0" TargetMode="External"/><Relationship Id="rId4352" Type="http://schemas.openxmlformats.org/officeDocument/2006/relationships/hyperlink" Target="https://en.wiktionary.org/wiki/%E4%BF%AE%E4%BA%86" TargetMode="External"/><Relationship Id="rId5684" Type="http://schemas.openxmlformats.org/officeDocument/2006/relationships/hyperlink" Target="https://en.wiktionary.org/w/index.php?title=%E6%95%B0%E5%A4%9A%E3%81%8F&amp;action=edit&amp;redlink=1" TargetMode="External"/><Relationship Id="rId3020" Type="http://schemas.openxmlformats.org/officeDocument/2006/relationships/hyperlink" Target="https://en.wiktionary.org/wiki/%E6%AE%8B%E3%82%8A" TargetMode="External"/><Relationship Id="rId4351" Type="http://schemas.openxmlformats.org/officeDocument/2006/relationships/hyperlink" Target="https://en.wiktionary.org/wiki/%E5%92%8C%E5%90%8D" TargetMode="External"/><Relationship Id="rId5685" Type="http://schemas.openxmlformats.org/officeDocument/2006/relationships/hyperlink" Target="https://en.wiktionary.org/wiki/%E3%81%8D%E3%82%88%E3%81%86" TargetMode="External"/><Relationship Id="rId3023" Type="http://schemas.openxmlformats.org/officeDocument/2006/relationships/hyperlink" Target="https://en.wiktionary.org/wiki/%E3%81%97%E3%81%B0%E3%81%97%E3%81%B0" TargetMode="External"/><Relationship Id="rId4354" Type="http://schemas.openxmlformats.org/officeDocument/2006/relationships/hyperlink" Target="https://en.wiktionary.org/wiki/%E6%B0%B4%E9%87%8E" TargetMode="External"/><Relationship Id="rId5682" Type="http://schemas.openxmlformats.org/officeDocument/2006/relationships/hyperlink" Target="https://en.wiktionary.org/wiki/%E3%83%A2%E3%83%8E" TargetMode="External"/><Relationship Id="rId3022" Type="http://schemas.openxmlformats.org/officeDocument/2006/relationships/hyperlink" Target="https://en.wiktionary.org/wiki/%E7%84%A1%E7%B7%9A" TargetMode="External"/><Relationship Id="rId4353" Type="http://schemas.openxmlformats.org/officeDocument/2006/relationships/hyperlink" Target="https://en.wiktionary.org/wiki/%E4%B8%80%E5%BF%9C" TargetMode="External"/><Relationship Id="rId5683" Type="http://schemas.openxmlformats.org/officeDocument/2006/relationships/hyperlink" Target="https://en.wiktionary.org/wiki/%E5%8D%94%E5%A5%8F%E6%9B%B2" TargetMode="External"/><Relationship Id="rId3025" Type="http://schemas.openxmlformats.org/officeDocument/2006/relationships/hyperlink" Target="https://en.wiktionary.org/wiki/%E9%80%A3%E7%B5%90" TargetMode="External"/><Relationship Id="rId4356" Type="http://schemas.openxmlformats.org/officeDocument/2006/relationships/hyperlink" Target="https://en.wiktionary.org/wiki/%E8%A8%BA%E6%96%AD" TargetMode="External"/><Relationship Id="rId5688" Type="http://schemas.openxmlformats.org/officeDocument/2006/relationships/hyperlink" Target="https://en.wiktionary.org/wiki/%E3%83%86%E3%83%BC%E3%83%96%E3%83%AB" TargetMode="External"/><Relationship Id="rId3024" Type="http://schemas.openxmlformats.org/officeDocument/2006/relationships/hyperlink" Target="https://en.wiktionary.org/wiki/%E7%B5%90%E3%81%B6" TargetMode="External"/><Relationship Id="rId4355" Type="http://schemas.openxmlformats.org/officeDocument/2006/relationships/hyperlink" Target="https://en.wiktionary.org/wiki/%E3%83%AD%E3%83%BC" TargetMode="External"/><Relationship Id="rId5689" Type="http://schemas.openxmlformats.org/officeDocument/2006/relationships/hyperlink" Target="https://en.wiktionary.org/wiki/%E4%B8%BB%E4%BB%BB" TargetMode="External"/><Relationship Id="rId3027" Type="http://schemas.openxmlformats.org/officeDocument/2006/relationships/hyperlink" Target="https://en.wiktionary.org/wiki/%E4%B8%89%E9%83%8E" TargetMode="External"/><Relationship Id="rId4358" Type="http://schemas.openxmlformats.org/officeDocument/2006/relationships/hyperlink" Target="https://en.wiktionary.org/wiki/%E6%8E%A8%E7%90%86" TargetMode="External"/><Relationship Id="rId5686" Type="http://schemas.openxmlformats.org/officeDocument/2006/relationships/hyperlink" Target="https://en.wiktionary.org/wiki/%E6%88%A6%E5%8A%9B" TargetMode="External"/><Relationship Id="rId3026" Type="http://schemas.openxmlformats.org/officeDocument/2006/relationships/hyperlink" Target="https://en.wiktionary.org/wiki/%E6%AD%A6%E8%A3%85" TargetMode="External"/><Relationship Id="rId4357" Type="http://schemas.openxmlformats.org/officeDocument/2006/relationships/hyperlink" Target="https://en.wiktionary.org/wiki/%E5%8F%8C" TargetMode="External"/><Relationship Id="rId5687" Type="http://schemas.openxmlformats.org/officeDocument/2006/relationships/hyperlink" Target="https://en.wiktionary.org/wiki/%E5%BC%A6" TargetMode="External"/><Relationship Id="rId3050" Type="http://schemas.openxmlformats.org/officeDocument/2006/relationships/hyperlink" Target="https://en.wiktionary.org/wiki/%E5%88%80" TargetMode="External"/><Relationship Id="rId4381" Type="http://schemas.openxmlformats.org/officeDocument/2006/relationships/hyperlink" Target="https://en.wiktionary.org/wiki/%E3%83%96%E3%83%AB" TargetMode="External"/><Relationship Id="rId4380" Type="http://schemas.openxmlformats.org/officeDocument/2006/relationships/hyperlink" Target="https://en.wiktionary.org/wiki/%E9%95%B7%E5%B2%A1" TargetMode="External"/><Relationship Id="rId3052" Type="http://schemas.openxmlformats.org/officeDocument/2006/relationships/hyperlink" Target="https://en.wiktionary.org/wiki/%E3%83%AF%E3%82%B7%E3%83%B3%E3%83%88%E3%83%B3" TargetMode="External"/><Relationship Id="rId4383" Type="http://schemas.openxmlformats.org/officeDocument/2006/relationships/hyperlink" Target="https://en.wiktionary.org/wiki/%E7%A5%96%E7%88%B6" TargetMode="External"/><Relationship Id="rId3051" Type="http://schemas.openxmlformats.org/officeDocument/2006/relationships/hyperlink" Target="https://en.wiktionary.org/wiki/%E3%81%BC" TargetMode="External"/><Relationship Id="rId4382" Type="http://schemas.openxmlformats.org/officeDocument/2006/relationships/hyperlink" Target="https://en.wiktionary.org/wiki/%E5%85%AB%E7%8E%8B%E5%AD%90" TargetMode="External"/><Relationship Id="rId3054" Type="http://schemas.openxmlformats.org/officeDocument/2006/relationships/hyperlink" Target="https://en.wiktionary.org/wiki/%E7%94%9F%E3%81%BE%E3%82%8C%E3%82%8B" TargetMode="External"/><Relationship Id="rId4385" Type="http://schemas.openxmlformats.org/officeDocument/2006/relationships/hyperlink" Target="https://en.wiktionary.org/wiki/%E5%A4%A7%E4%B9%85%E4%BF%9D" TargetMode="External"/><Relationship Id="rId3053" Type="http://schemas.openxmlformats.org/officeDocument/2006/relationships/hyperlink" Target="https://en.wiktionary.org/wiki/%E3%81%AA%E3%82%93" TargetMode="External"/><Relationship Id="rId4384" Type="http://schemas.openxmlformats.org/officeDocument/2006/relationships/hyperlink" Target="https://en.wiktionary.org/wiki/%E5%A4%A7%E5%B1%B1" TargetMode="External"/><Relationship Id="rId3056" Type="http://schemas.openxmlformats.org/officeDocument/2006/relationships/hyperlink" Target="https://en.wiktionary.org/wiki/%E5%BE%8C%E8%97%A4" TargetMode="External"/><Relationship Id="rId4387" Type="http://schemas.openxmlformats.org/officeDocument/2006/relationships/hyperlink" Target="https://en.wiktionary.org/wiki/%E8%A5%BF%E6%B4%8B" TargetMode="External"/><Relationship Id="rId3055" Type="http://schemas.openxmlformats.org/officeDocument/2006/relationships/hyperlink" Target="https://en.wiktionary.org/wiki/%E9%81%85%E3%82%8C" TargetMode="External"/><Relationship Id="rId4386" Type="http://schemas.openxmlformats.org/officeDocument/2006/relationships/hyperlink" Target="https://en.wiktionary.org/wiki/%E5%A4%A7%E6%97%A5%E6%9C%AC%E5%B8%9D%E5%9B%BD" TargetMode="External"/><Relationship Id="rId3058" Type="http://schemas.openxmlformats.org/officeDocument/2006/relationships/hyperlink" Target="https://en.wiktionary.org/wiki/%E3%82%8F%E3%81%8B%E3%82%8B" TargetMode="External"/><Relationship Id="rId4389" Type="http://schemas.openxmlformats.org/officeDocument/2006/relationships/hyperlink" Target="https://en.wiktionary.org/wiki/%E8%A1%8C%E4%BA%8B" TargetMode="External"/><Relationship Id="rId3057" Type="http://schemas.openxmlformats.org/officeDocument/2006/relationships/hyperlink" Target="https://en.wiktionary.org/wiki/%E3%81%97%E3%81%B0%E3%82%89%E3%81%8F" TargetMode="External"/><Relationship Id="rId4388" Type="http://schemas.openxmlformats.org/officeDocument/2006/relationships/hyperlink" Target="https://en.wiktionary.org/wiki/%E6%AC%85" TargetMode="External"/><Relationship Id="rId3059" Type="http://schemas.openxmlformats.org/officeDocument/2006/relationships/hyperlink" Target="https://en.wiktionary.org/wiki/%E6%8A%95%E8%B3%87" TargetMode="External"/><Relationship Id="rId4370" Type="http://schemas.openxmlformats.org/officeDocument/2006/relationships/hyperlink" Target="https://en.wiktionary.org/w/index.php?title=%E5%B2%A9%E6%B3%A2%E6%9B%B8%E5%BA%97&amp;action=edit&amp;redlink=1" TargetMode="External"/><Relationship Id="rId3041" Type="http://schemas.openxmlformats.org/officeDocument/2006/relationships/hyperlink" Target="https://en.wiktionary.org/wiki/%E3%83%90%E3%82%A4%E3%83%91%E3%82%B9" TargetMode="External"/><Relationship Id="rId4372" Type="http://schemas.openxmlformats.org/officeDocument/2006/relationships/hyperlink" Target="https://en.wiktionary.org/wiki/%E5%88%8A" TargetMode="External"/><Relationship Id="rId3040" Type="http://schemas.openxmlformats.org/officeDocument/2006/relationships/hyperlink" Target="https://en.wiktionary.org/wiki/%E5%AE%98%E5%A0%B1" TargetMode="External"/><Relationship Id="rId4371" Type="http://schemas.openxmlformats.org/officeDocument/2006/relationships/hyperlink" Target="https://en.wiktionary.org/wiki/%E7%84%A1%E7%90%86" TargetMode="External"/><Relationship Id="rId3043" Type="http://schemas.openxmlformats.org/officeDocument/2006/relationships/hyperlink" Target="https://en.wiktionary.org/wiki/%E3%83%AF%E3%82%A4%E3%83%89" TargetMode="External"/><Relationship Id="rId4374" Type="http://schemas.openxmlformats.org/officeDocument/2006/relationships/hyperlink" Target="https://en.wiktionary.org/wiki/%E5%9B%BD%E9%98%B2" TargetMode="External"/><Relationship Id="rId3042" Type="http://schemas.openxmlformats.org/officeDocument/2006/relationships/hyperlink" Target="https://en.wiktionary.org/wiki/%E3%82%AA%E3%83%BC%E3%83%AB" TargetMode="External"/><Relationship Id="rId4373" Type="http://schemas.openxmlformats.org/officeDocument/2006/relationships/hyperlink" Target="https://en.wiktionary.org/wiki/%E8%AA%A4%E3%82%8A" TargetMode="External"/><Relationship Id="rId3045" Type="http://schemas.openxmlformats.org/officeDocument/2006/relationships/hyperlink" Target="https://en.wiktionary.org/wiki/%E3%81%8B%E3%81%8A%E3%82%8A" TargetMode="External"/><Relationship Id="rId4376" Type="http://schemas.openxmlformats.org/officeDocument/2006/relationships/hyperlink" Target="https://en.wiktionary.org/wiki/%E4%B8%80%E7%A8%AE" TargetMode="External"/><Relationship Id="rId3044" Type="http://schemas.openxmlformats.org/officeDocument/2006/relationships/hyperlink" Target="https://en.wiktionary.org/wiki/%E6%89%BF%E8%AA%8D" TargetMode="External"/><Relationship Id="rId4375" Type="http://schemas.openxmlformats.org/officeDocument/2006/relationships/hyperlink" Target="https://en.wiktionary.org/wiki/%E3%81%BF%E3%81%AA%E3%81%BF" TargetMode="External"/><Relationship Id="rId3047" Type="http://schemas.openxmlformats.org/officeDocument/2006/relationships/hyperlink" Target="https://en.wiktionary.org/wiki/%E5%B8%B0%E5%B1%9E" TargetMode="External"/><Relationship Id="rId4378" Type="http://schemas.openxmlformats.org/officeDocument/2006/relationships/hyperlink" Target="https://en.wiktionary.org/wiki/%E5%A5%B3%E7%A5%9E" TargetMode="External"/><Relationship Id="rId3046" Type="http://schemas.openxmlformats.org/officeDocument/2006/relationships/hyperlink" Target="https://en.wiktionary.org/wiki/%E4%BE%9B%E7%B5%A6" TargetMode="External"/><Relationship Id="rId4377" Type="http://schemas.openxmlformats.org/officeDocument/2006/relationships/hyperlink" Target="https://en.wiktionary.org/wiki/%E3%81%A6%E3%81%A4" TargetMode="External"/><Relationship Id="rId3049" Type="http://schemas.openxmlformats.org/officeDocument/2006/relationships/hyperlink" Target="https://en.wiktionary.org/wiki/%E7%A5%AD%E3%82%8A" TargetMode="External"/><Relationship Id="rId3048" Type="http://schemas.openxmlformats.org/officeDocument/2006/relationships/hyperlink" Target="https://en.wiktionary.org/wiki/%E5%AE%9F%E3%81%AF" TargetMode="External"/><Relationship Id="rId4379" Type="http://schemas.openxmlformats.org/officeDocument/2006/relationships/hyperlink" Target="https://en.wiktionary.org/w/index.php?title=%E6%B1%BA%E3%81%BE%E3%81%A3&amp;action=edit&amp;redlink=1" TargetMode="External"/><Relationship Id="rId9210" Type="http://schemas.openxmlformats.org/officeDocument/2006/relationships/hyperlink" Target="https://en.wiktionary.org/wiki/%E6%8C%AF" TargetMode="External"/><Relationship Id="rId9211" Type="http://schemas.openxmlformats.org/officeDocument/2006/relationships/hyperlink" Target="https://en.wiktionary.org/wiki/%E6%BC%94%E7%AE%97" TargetMode="External"/><Relationship Id="rId9212" Type="http://schemas.openxmlformats.org/officeDocument/2006/relationships/hyperlink" Target="https://en.wiktionary.org/wiki/%E9%AB%98%E6%A7%BB" TargetMode="External"/><Relationship Id="rId9217" Type="http://schemas.openxmlformats.org/officeDocument/2006/relationships/hyperlink" Target="https://en.wiktionary.org/wiki/%E5%80%AD" TargetMode="External"/><Relationship Id="rId9218" Type="http://schemas.openxmlformats.org/officeDocument/2006/relationships/hyperlink" Target="https://en.wiktionary.org/wiki/%E3%82%B7%E3%83%BC%E3%83%AB%E3%83%89" TargetMode="External"/><Relationship Id="rId9219" Type="http://schemas.openxmlformats.org/officeDocument/2006/relationships/hyperlink" Target="https://en.wiktionary.org/wiki/%E5%9B%BD%E6%AD%8C" TargetMode="External"/><Relationship Id="rId9213" Type="http://schemas.openxmlformats.org/officeDocument/2006/relationships/hyperlink" Target="https://en.wiktionary.org/wiki/%E8%A6%8B%E5%AD%A6" TargetMode="External"/><Relationship Id="rId9214" Type="http://schemas.openxmlformats.org/officeDocument/2006/relationships/hyperlink" Target="https://en.wiktionary.org/wiki/%E5%BF%97%E9%A1%98" TargetMode="External"/><Relationship Id="rId9215" Type="http://schemas.openxmlformats.org/officeDocument/2006/relationships/hyperlink" Target="https://en.wiktionary.org/wiki/%E9%B3%A5%E7%BE%BD" TargetMode="External"/><Relationship Id="rId9216" Type="http://schemas.openxmlformats.org/officeDocument/2006/relationships/hyperlink" Target="https://en.wiktionary.org/w/index.php?title=%E6%8F%BA%E3%82%8C&amp;action=edit&amp;redlink=1" TargetMode="External"/><Relationship Id="rId9200" Type="http://schemas.openxmlformats.org/officeDocument/2006/relationships/hyperlink" Target="https://en.wiktionary.org/wiki/%E9%AB%98%E3%82%81%E3%82%8B" TargetMode="External"/><Relationship Id="rId9201" Type="http://schemas.openxmlformats.org/officeDocument/2006/relationships/hyperlink" Target="https://en.wiktionary.org/wiki/%E3%81%A4%E3%81%B0" TargetMode="External"/><Relationship Id="rId9206" Type="http://schemas.openxmlformats.org/officeDocument/2006/relationships/hyperlink" Target="https://en.wiktionary.org/wiki/%E5%B0%B9" TargetMode="External"/><Relationship Id="rId9207" Type="http://schemas.openxmlformats.org/officeDocument/2006/relationships/hyperlink" Target="https://en.wiktionary.org/wiki/%E3%82%AA%E3%83%9A%E3%83%AC%E3%83%BC%E3%83%86%E3%82%A3%E3%83%B3%E3%82%B0%E3%82%B7%E3%82%B9%E3%83%86%E3%83%A0" TargetMode="External"/><Relationship Id="rId9208" Type="http://schemas.openxmlformats.org/officeDocument/2006/relationships/hyperlink" Target="https://en.wiktionary.org/wiki/%E7%93%A6" TargetMode="External"/><Relationship Id="rId9209" Type="http://schemas.openxmlformats.org/officeDocument/2006/relationships/hyperlink" Target="https://en.wiktionary.org/wiki/%E5%AE%87%E9%83%A8" TargetMode="External"/><Relationship Id="rId9202" Type="http://schemas.openxmlformats.org/officeDocument/2006/relationships/hyperlink" Target="https://en.wiktionary.org/wiki/%E3%81%AF%E3%81%A4" TargetMode="External"/><Relationship Id="rId9203" Type="http://schemas.openxmlformats.org/officeDocument/2006/relationships/hyperlink" Target="https://en.wiktionary.org/wiki/%E6%84%9B%E5%AD%90" TargetMode="External"/><Relationship Id="rId9204" Type="http://schemas.openxmlformats.org/officeDocument/2006/relationships/hyperlink" Target="https://en.wiktionary.org/wiki/%E7%A1%AB%E9%BB%84" TargetMode="External"/><Relationship Id="rId9205" Type="http://schemas.openxmlformats.org/officeDocument/2006/relationships/hyperlink" Target="https://en.wiktionary.org/w/index.php?title=%E4%B9%9D%E5%B7%9E%E5%A4%A7%E5%AD%A6&amp;action=edit&amp;redlink=1" TargetMode="External"/><Relationship Id="rId9231" Type="http://schemas.openxmlformats.org/officeDocument/2006/relationships/hyperlink" Target="https://en.wiktionary.org/wiki/%E6%B0%B4%E5%8E%9F" TargetMode="External"/><Relationship Id="rId9232" Type="http://schemas.openxmlformats.org/officeDocument/2006/relationships/hyperlink" Target="https://en.wiktionary.org/wiki/%E6%96%87%E6%94%BF" TargetMode="External"/><Relationship Id="rId9233" Type="http://schemas.openxmlformats.org/officeDocument/2006/relationships/hyperlink" Target="https://en.wiktionary.org/wiki/%E6%AC%A0%E3%81%91%E3%82%8B" TargetMode="External"/><Relationship Id="rId9234" Type="http://schemas.openxmlformats.org/officeDocument/2006/relationships/hyperlink" Target="https://en.wiktionary.org/wiki/%E8%B2%A1%E5%8B%99%E7%9C%81" TargetMode="External"/><Relationship Id="rId9230" Type="http://schemas.openxmlformats.org/officeDocument/2006/relationships/hyperlink" Target="https://en.wiktionary.org/wiki/%E3%81%B2%E3%81%8B%E3%82%8B" TargetMode="External"/><Relationship Id="rId9239" Type="http://schemas.openxmlformats.org/officeDocument/2006/relationships/hyperlink" Target="https://en.wiktionary.org/wiki/%E5%8B%9D%E8%80%85" TargetMode="External"/><Relationship Id="rId9235" Type="http://schemas.openxmlformats.org/officeDocument/2006/relationships/hyperlink" Target="https://en.wiktionary.org/w/index.php?title=%E8%BB%BD%E4%BA%95%E6%B2%A2&amp;action=edit&amp;redlink=1" TargetMode="External"/><Relationship Id="rId9236" Type="http://schemas.openxmlformats.org/officeDocument/2006/relationships/hyperlink" Target="https://en.wiktionary.org/wiki/%E3%83%AC%E3%82%B7%E3%83%94" TargetMode="External"/><Relationship Id="rId9237" Type="http://schemas.openxmlformats.org/officeDocument/2006/relationships/hyperlink" Target="https://en.wiktionary.org/wiki/%E3%82%B7%E3%83%B3%E3%83%97%E3%83%AB" TargetMode="External"/><Relationship Id="rId9238" Type="http://schemas.openxmlformats.org/officeDocument/2006/relationships/hyperlink" Target="https://en.wiktionary.org/wiki/%E6%A1%91%E5%90%8D" TargetMode="External"/><Relationship Id="rId9220" Type="http://schemas.openxmlformats.org/officeDocument/2006/relationships/hyperlink" Target="https://en.wiktionary.org/wiki/%E6%99%B4%E3%82%8C" TargetMode="External"/><Relationship Id="rId9221" Type="http://schemas.openxmlformats.org/officeDocument/2006/relationships/hyperlink" Target="https://en.wiktionary.org/wiki/%E3%82%B8%E3%83%9F%E3%83%BC" TargetMode="External"/><Relationship Id="rId9222" Type="http://schemas.openxmlformats.org/officeDocument/2006/relationships/hyperlink" Target="https://en.wiktionary.org/wiki/%E5%B9%B4%E6%95%B0" TargetMode="External"/><Relationship Id="rId9223" Type="http://schemas.openxmlformats.org/officeDocument/2006/relationships/hyperlink" Target="https://en.wiktionary.org/wiki/%E6%B9%96%E5%8D%97" TargetMode="External"/><Relationship Id="rId9228" Type="http://schemas.openxmlformats.org/officeDocument/2006/relationships/hyperlink" Target="https://en.wiktionary.org/wiki/%E6%94%AF%E7%B5%A6" TargetMode="External"/><Relationship Id="rId9229" Type="http://schemas.openxmlformats.org/officeDocument/2006/relationships/hyperlink" Target="https://en.wiktionary.org/wiki/%E8%A3%9C%E5%84%9F" TargetMode="External"/><Relationship Id="rId9224" Type="http://schemas.openxmlformats.org/officeDocument/2006/relationships/hyperlink" Target="https://en.wiktionary.org/wiki/%E6%A8%99" TargetMode="External"/><Relationship Id="rId9225" Type="http://schemas.openxmlformats.org/officeDocument/2006/relationships/hyperlink" Target="https://en.wiktionary.org/wiki/%E9%9D%92%E6%A2%85" TargetMode="External"/><Relationship Id="rId9226" Type="http://schemas.openxmlformats.org/officeDocument/2006/relationships/hyperlink" Target="https://en.wiktionary.org/wiki/%E9%95%B7%E5%B3%B6" TargetMode="External"/><Relationship Id="rId9227" Type="http://schemas.openxmlformats.org/officeDocument/2006/relationships/hyperlink" Target="https://en.wiktionary.org/wiki/%E4%BD%BF%E8%80%85" TargetMode="External"/><Relationship Id="rId9297" Type="http://schemas.openxmlformats.org/officeDocument/2006/relationships/hyperlink" Target="https://en.wiktionary.org/wiki/%E3%83%88%E3%83%AC%E3%83%BC%E3%83%8A%E3%83%BC" TargetMode="External"/><Relationship Id="rId9298" Type="http://schemas.openxmlformats.org/officeDocument/2006/relationships/hyperlink" Target="https://en.wiktionary.org/wiki/%E5%87%A6%E5%A5%B3" TargetMode="External"/><Relationship Id="rId9299" Type="http://schemas.openxmlformats.org/officeDocument/2006/relationships/hyperlink" Target="https://en.wiktionary.org/wiki/%E9%A4%A8%E9%95%B7" TargetMode="External"/><Relationship Id="rId9293" Type="http://schemas.openxmlformats.org/officeDocument/2006/relationships/hyperlink" Target="https://en.wiktionary.org/wiki/%E8%B3%83%E9%87%91" TargetMode="External"/><Relationship Id="rId9294" Type="http://schemas.openxmlformats.org/officeDocument/2006/relationships/hyperlink" Target="https://en.wiktionary.org/wiki/%E5%99%A8%E5%85%B7" TargetMode="External"/><Relationship Id="rId9295" Type="http://schemas.openxmlformats.org/officeDocument/2006/relationships/hyperlink" Target="https://en.wiktionary.org/wiki/%E3%82%BB%E3%83%9F%E3%83%8A%E3%83%BC" TargetMode="External"/><Relationship Id="rId9296" Type="http://schemas.openxmlformats.org/officeDocument/2006/relationships/hyperlink" Target="https://en.wiktionary.org/wiki/%E5%80%9F%E9%87%91" TargetMode="External"/><Relationship Id="rId9290" Type="http://schemas.openxmlformats.org/officeDocument/2006/relationships/hyperlink" Target="https://en.wiktionary.org/w/index.php?title=%E9%89%84%E9%81%93%E3%83%94%E3%82%AF%E3%83%88%E3%83%AA%E3%82%A2%E3%83%AB&amp;action=edit&amp;redlink=1" TargetMode="External"/><Relationship Id="rId9291" Type="http://schemas.openxmlformats.org/officeDocument/2006/relationships/hyperlink" Target="https://en.wiktionary.org/wiki/%E3%83%91%E3%83%A9%E3%83%A1%E3%83%BC%E3%82%BF" TargetMode="External"/><Relationship Id="rId9292" Type="http://schemas.openxmlformats.org/officeDocument/2006/relationships/hyperlink" Target="https://en.wiktionary.org/wiki/%E6%AE%BA%E3%81%99" TargetMode="External"/><Relationship Id="rId9286" Type="http://schemas.openxmlformats.org/officeDocument/2006/relationships/hyperlink" Target="https://en.wiktionary.org/wiki/%E3%82%BD%E3%83%8B%E3%83%83%E3%82%AF" TargetMode="External"/><Relationship Id="rId9287" Type="http://schemas.openxmlformats.org/officeDocument/2006/relationships/hyperlink" Target="https://en.wiktionary.org/wiki/%E8%BE%9E" TargetMode="External"/><Relationship Id="rId9288" Type="http://schemas.openxmlformats.org/officeDocument/2006/relationships/hyperlink" Target="https://en.wiktionary.org/wiki/%E8%80%81%E6%9C%BD" TargetMode="External"/><Relationship Id="rId9289" Type="http://schemas.openxmlformats.org/officeDocument/2006/relationships/hyperlink" Target="https://en.wiktionary.org/wiki/%E9%9B%86%E7%B4%84" TargetMode="External"/><Relationship Id="rId9282" Type="http://schemas.openxmlformats.org/officeDocument/2006/relationships/hyperlink" Target="https://en.wiktionary.org/w/index.php?title=%E7%B9%8B%E3%81%8C%E3%81%A3&amp;action=edit&amp;redlink=1" TargetMode="External"/><Relationship Id="rId9283" Type="http://schemas.openxmlformats.org/officeDocument/2006/relationships/hyperlink" Target="https://en.wiktionary.org/wiki/%E5%9C%9F%E5%99%A8" TargetMode="External"/><Relationship Id="rId9284" Type="http://schemas.openxmlformats.org/officeDocument/2006/relationships/hyperlink" Target="https://en.wiktionary.org/w/index.php?title=%E3%83%AA%E3%82%B5%E3%83%BC%E3%83%81&amp;action=edit&amp;redlink=1" TargetMode="External"/><Relationship Id="rId9285" Type="http://schemas.openxmlformats.org/officeDocument/2006/relationships/hyperlink" Target="https://en.wiktionary.org/wiki/%E3%83%8A%E3%82%A4" TargetMode="External"/><Relationship Id="rId5714" Type="http://schemas.openxmlformats.org/officeDocument/2006/relationships/hyperlink" Target="https://en.wiktionary.org/wiki/%E6%94%AF%E5%B1%80" TargetMode="External"/><Relationship Id="rId5715" Type="http://schemas.openxmlformats.org/officeDocument/2006/relationships/hyperlink" Target="https://en.wiktionary.org/wiki/%E3%81%84%E3%81%A8%E3%81%86" TargetMode="External"/><Relationship Id="rId5712" Type="http://schemas.openxmlformats.org/officeDocument/2006/relationships/hyperlink" Target="https://en.wiktionary.org/wiki/%E6%89%93%E8%80%85" TargetMode="External"/><Relationship Id="rId5713" Type="http://schemas.openxmlformats.org/officeDocument/2006/relationships/hyperlink" Target="https://en.wiktionary.org/wiki/%E3%82%AD%E3%83%A5%E3%83%BC%E3%83%90" TargetMode="External"/><Relationship Id="rId5718" Type="http://schemas.openxmlformats.org/officeDocument/2006/relationships/hyperlink" Target="https://en.wiktionary.org/w/index.php?title=%E8%B2%BC%E3%81%A3&amp;action=edit&amp;redlink=1" TargetMode="External"/><Relationship Id="rId5719" Type="http://schemas.openxmlformats.org/officeDocument/2006/relationships/hyperlink" Target="https://en.wiktionary.org/wiki/%E3%83%A0%E3%83%BC%E3%83%93%E3%83%BC" TargetMode="External"/><Relationship Id="rId5716" Type="http://schemas.openxmlformats.org/officeDocument/2006/relationships/hyperlink" Target="https://en.wiktionary.org/wiki/%E5%BB%83%E8%BB%8A" TargetMode="External"/><Relationship Id="rId5717" Type="http://schemas.openxmlformats.org/officeDocument/2006/relationships/hyperlink" Target="https://en.wiktionary.org/wiki/%E5%B0%8F%E7%AC%A0%E5%8E%9F" TargetMode="External"/><Relationship Id="rId5710" Type="http://schemas.openxmlformats.org/officeDocument/2006/relationships/hyperlink" Target="https://en.wiktionary.org/wiki/%E3%83%97%E3%83%AD%E3%82%A4%E3%82%BB%E3%83%B3" TargetMode="External"/><Relationship Id="rId5711" Type="http://schemas.openxmlformats.org/officeDocument/2006/relationships/hyperlink" Target="https://en.wiktionary.org/w/index.php?title=%E5%88%A9%E3%81%8D&amp;action=edit&amp;redlink=1" TargetMode="External"/><Relationship Id="rId5703" Type="http://schemas.openxmlformats.org/officeDocument/2006/relationships/hyperlink" Target="https://en.wiktionary.org/wiki/%E6%80%AA%E4%BA%BA" TargetMode="External"/><Relationship Id="rId5704" Type="http://schemas.openxmlformats.org/officeDocument/2006/relationships/hyperlink" Target="https://en.wiktionary.org/wiki/%E6%8C%AF%E3%82%8A" TargetMode="External"/><Relationship Id="rId5701" Type="http://schemas.openxmlformats.org/officeDocument/2006/relationships/hyperlink" Target="https://en.wiktionary.org/wiki/%E3%83%95%E3%82%A9%E3%83%BC%E3%83%9F%E3%83%A5%E3%83%A9" TargetMode="External"/><Relationship Id="rId5702" Type="http://schemas.openxmlformats.org/officeDocument/2006/relationships/hyperlink" Target="https://en.wiktionary.org/wiki/%E4%BD%B5%E8%A8%98" TargetMode="External"/><Relationship Id="rId5707" Type="http://schemas.openxmlformats.org/officeDocument/2006/relationships/hyperlink" Target="https://en.wiktionary.org/w/index.php?title=%E5%8A%A9%E6%BC%94&amp;action=edit&amp;redlink=1" TargetMode="External"/><Relationship Id="rId5708" Type="http://schemas.openxmlformats.org/officeDocument/2006/relationships/hyperlink" Target="https://en.wiktionary.org/wiki/%E6%9D%B1%E5%B1%B1" TargetMode="External"/><Relationship Id="rId5705" Type="http://schemas.openxmlformats.org/officeDocument/2006/relationships/hyperlink" Target="https://en.wiktionary.org/wiki/%E3%81%A4%E3%81%8F%E3%81%B0" TargetMode="External"/><Relationship Id="rId5706" Type="http://schemas.openxmlformats.org/officeDocument/2006/relationships/hyperlink" Target="https://en.wiktionary.org/wiki/%E5%88%B6%E6%9C%8D" TargetMode="External"/><Relationship Id="rId5709" Type="http://schemas.openxmlformats.org/officeDocument/2006/relationships/hyperlink" Target="https://en.wiktionary.org/wiki/%E3%83%8E%E3%83%B3" TargetMode="External"/><Relationship Id="rId5700" Type="http://schemas.openxmlformats.org/officeDocument/2006/relationships/hyperlink" Target="https://en.wiktionary.org/wiki/%E3%83%91%E3%83%B3%E3%83%81" TargetMode="External"/><Relationship Id="rId9253" Type="http://schemas.openxmlformats.org/officeDocument/2006/relationships/hyperlink" Target="https://en.wiktionary.org/wiki/%E3%82%B1%E3%83%AA%E3%83%BC" TargetMode="External"/><Relationship Id="rId9254" Type="http://schemas.openxmlformats.org/officeDocument/2006/relationships/hyperlink" Target="https://en.wiktionary.org/w/index.php?title=%E5%9F%8E%E5%B1%B1&amp;action=edit&amp;redlink=1" TargetMode="External"/><Relationship Id="rId9255" Type="http://schemas.openxmlformats.org/officeDocument/2006/relationships/hyperlink" Target="https://en.wiktionary.org/w/index.php?title=%E8%A6%86%E3%82%8F&amp;action=edit&amp;redlink=1" TargetMode="External"/><Relationship Id="rId9256" Type="http://schemas.openxmlformats.org/officeDocument/2006/relationships/hyperlink" Target="https://en.wiktionary.org/wiki/%E7%8E%8B%E6%A7%98" TargetMode="External"/><Relationship Id="rId9250" Type="http://schemas.openxmlformats.org/officeDocument/2006/relationships/hyperlink" Target="https://en.wiktionary.org/wiki/%E5%90%8C%E7%AA%93%E4%BC%9A" TargetMode="External"/><Relationship Id="rId9251" Type="http://schemas.openxmlformats.org/officeDocument/2006/relationships/hyperlink" Target="https://en.wiktionary.org/w/index.php?title=%E3%83%8D%E3%82%B9&amp;action=edit&amp;redlink=1" TargetMode="External"/><Relationship Id="rId9252" Type="http://schemas.openxmlformats.org/officeDocument/2006/relationships/hyperlink" Target="https://en.wiktionary.org/w/index.php?title=%E9%A3%9B%E3%81%B3&amp;action=edit&amp;redlink=1" TargetMode="External"/><Relationship Id="rId9257" Type="http://schemas.openxmlformats.org/officeDocument/2006/relationships/hyperlink" Target="https://en.wiktionary.org/wiki/%E8%88%B9%E4%BD%93" TargetMode="External"/><Relationship Id="rId9258" Type="http://schemas.openxmlformats.org/officeDocument/2006/relationships/hyperlink" Target="https://en.wiktionary.org/wiki/%E3%83%89%E3%83%8A%E3%83%AB%E3%83%89" TargetMode="External"/><Relationship Id="rId9259" Type="http://schemas.openxmlformats.org/officeDocument/2006/relationships/hyperlink" Target="https://en.wiktionary.org/wiki/%E5%B7%9D%E8%A5%BF" TargetMode="External"/><Relationship Id="rId9242" Type="http://schemas.openxmlformats.org/officeDocument/2006/relationships/hyperlink" Target="https://en.wiktionary.org/wiki/%E8%BB%BD%E6%B8%9B" TargetMode="External"/><Relationship Id="rId9243" Type="http://schemas.openxmlformats.org/officeDocument/2006/relationships/hyperlink" Target="https://en.wiktionary.org/wiki/%E3%81%8B%E3%81%99" TargetMode="External"/><Relationship Id="rId9244" Type="http://schemas.openxmlformats.org/officeDocument/2006/relationships/hyperlink" Target="https://en.wiktionary.org/wiki/%E6%9B%B8%E9%81%93" TargetMode="External"/><Relationship Id="rId9245" Type="http://schemas.openxmlformats.org/officeDocument/2006/relationships/hyperlink" Target="https://en.wiktionary.org/wiki/%E6%AD%A3%E6%98%8E" TargetMode="External"/><Relationship Id="rId9240" Type="http://schemas.openxmlformats.org/officeDocument/2006/relationships/hyperlink" Target="https://en.wiktionary.org/wiki/%E5%AE%8C%E7%92%A7" TargetMode="External"/><Relationship Id="rId9241" Type="http://schemas.openxmlformats.org/officeDocument/2006/relationships/hyperlink" Target="https://en.wiktionary.org/wiki/%E6%8C%87%E6%A8%99" TargetMode="External"/><Relationship Id="rId9246" Type="http://schemas.openxmlformats.org/officeDocument/2006/relationships/hyperlink" Target="https://en.wiktionary.org/wiki/%E4%BD%93%E5%86%85" TargetMode="External"/><Relationship Id="rId9247" Type="http://schemas.openxmlformats.org/officeDocument/2006/relationships/hyperlink" Target="https://en.wiktionary.org/wiki/%E8%B5%A4%E7%A9%82" TargetMode="External"/><Relationship Id="rId9248" Type="http://schemas.openxmlformats.org/officeDocument/2006/relationships/hyperlink" Target="https://en.wiktionary.org/w/index.php?title=%E5%8F%96%E3%82%8A%E7%B5%84%E3%82%93&amp;action=edit&amp;redlink=1" TargetMode="External"/><Relationship Id="rId9249" Type="http://schemas.openxmlformats.org/officeDocument/2006/relationships/hyperlink" Target="https://en.wiktionary.org/wiki/%E9%80%83%E8%B5%B0" TargetMode="External"/><Relationship Id="rId9280" Type="http://schemas.openxmlformats.org/officeDocument/2006/relationships/hyperlink" Target="https://en.wiktionary.org/wiki/%E5%85%AC%E8%81%B7" TargetMode="External"/><Relationship Id="rId9281" Type="http://schemas.openxmlformats.org/officeDocument/2006/relationships/hyperlink" Target="https://en.wiktionary.org/wiki/%E8%A4%90%E8%89%B2" TargetMode="External"/><Relationship Id="rId9275" Type="http://schemas.openxmlformats.org/officeDocument/2006/relationships/hyperlink" Target="https://en.wiktionary.org/wiki/%E3%83%81%E3%82%A7%E3%83%AD" TargetMode="External"/><Relationship Id="rId9276" Type="http://schemas.openxmlformats.org/officeDocument/2006/relationships/hyperlink" Target="https://en.wiktionary.org/wiki/%E3%81%84%E3%82%89%E3%81%A3%E3%81%97%E3%82%83%E3%81%84" TargetMode="External"/><Relationship Id="rId9277" Type="http://schemas.openxmlformats.org/officeDocument/2006/relationships/hyperlink" Target="https://en.wiktionary.org/wiki/%E6%9C%80%E9%95%B7" TargetMode="External"/><Relationship Id="rId9278" Type="http://schemas.openxmlformats.org/officeDocument/2006/relationships/hyperlink" Target="https://en.wiktionary.org/wiki/%E3%83%AA%E3%83%83%E3%82%AF" TargetMode="External"/><Relationship Id="rId9271" Type="http://schemas.openxmlformats.org/officeDocument/2006/relationships/hyperlink" Target="https://en.wiktionary.org/wiki/%E9%BA%93" TargetMode="External"/><Relationship Id="rId9272" Type="http://schemas.openxmlformats.org/officeDocument/2006/relationships/hyperlink" Target="https://en.wiktionary.org/wiki/%E3%83%9F%E3%82%B7%E3%82%B7%E3%83%83%E3%83%94" TargetMode="External"/><Relationship Id="rId9273" Type="http://schemas.openxmlformats.org/officeDocument/2006/relationships/hyperlink" Target="https://en.wiktionary.org/wiki/%E3%83%A8%E3%83%BC%E3%82%AF" TargetMode="External"/><Relationship Id="rId9274" Type="http://schemas.openxmlformats.org/officeDocument/2006/relationships/hyperlink" Target="https://en.wiktionary.org/wiki/%E4%BB%98%E9%9A%8F" TargetMode="External"/><Relationship Id="rId9279" Type="http://schemas.openxmlformats.org/officeDocument/2006/relationships/hyperlink" Target="https://en.wiktionary.org/wiki/%E8%8B%A6%E5%8A%B4" TargetMode="External"/><Relationship Id="rId9270" Type="http://schemas.openxmlformats.org/officeDocument/2006/relationships/hyperlink" Target="https://en.wiktionary.org/wiki/%E8%AA%9E%E5%8F%A5" TargetMode="External"/><Relationship Id="rId9264" Type="http://schemas.openxmlformats.org/officeDocument/2006/relationships/hyperlink" Target="https://en.wiktionary.org/w/index.php?title=%E3%82%88%E3%81%8B%E3%81%A3&amp;action=edit&amp;redlink=1" TargetMode="External"/><Relationship Id="rId9265" Type="http://schemas.openxmlformats.org/officeDocument/2006/relationships/hyperlink" Target="https://en.wiktionary.org/wiki/%E5%A2%97%E8%A8%AD" TargetMode="External"/><Relationship Id="rId9266" Type="http://schemas.openxmlformats.org/officeDocument/2006/relationships/hyperlink" Target="https://en.wiktionary.org/w/index.php?title=%E9%96%89%E3%81%98&amp;action=edit&amp;redlink=1" TargetMode="External"/><Relationship Id="rId9267" Type="http://schemas.openxmlformats.org/officeDocument/2006/relationships/hyperlink" Target="https://en.wiktionary.org/wiki/%E8%BE%B2%E5%A0%B4" TargetMode="External"/><Relationship Id="rId9260" Type="http://schemas.openxmlformats.org/officeDocument/2006/relationships/hyperlink" Target="https://en.wiktionary.org/wiki/%E5%9C%9F%E5%A3%8C" TargetMode="External"/><Relationship Id="rId9261" Type="http://schemas.openxmlformats.org/officeDocument/2006/relationships/hyperlink" Target="https://en.wiktionary.org/wiki/%E4%BC%8A%E9%82%A3" TargetMode="External"/><Relationship Id="rId9262" Type="http://schemas.openxmlformats.org/officeDocument/2006/relationships/hyperlink" Target="https://en.wiktionary.org/w/index.php?title=%E9%9D%A2%E3%81%97&amp;action=edit&amp;redlink=1" TargetMode="External"/><Relationship Id="rId9263" Type="http://schemas.openxmlformats.org/officeDocument/2006/relationships/hyperlink" Target="https://en.wiktionary.org/w/index.php?title=%E9%87%8C%E8%A6%8B&amp;action=edit&amp;redlink=1" TargetMode="External"/><Relationship Id="rId9268" Type="http://schemas.openxmlformats.org/officeDocument/2006/relationships/hyperlink" Target="https://en.wiktionary.org/wiki/%E6%9A%AE%E3%82%89%E3%81%99" TargetMode="External"/><Relationship Id="rId9269" Type="http://schemas.openxmlformats.org/officeDocument/2006/relationships/hyperlink" Target="https://en.wiktionary.org/wiki/%E7%99%96" TargetMode="External"/><Relationship Id="rId3117" Type="http://schemas.openxmlformats.org/officeDocument/2006/relationships/hyperlink" Target="https://en.wiktionary.org/wiki/%E8%B5%B7%E7%94%A8" TargetMode="External"/><Relationship Id="rId4448" Type="http://schemas.openxmlformats.org/officeDocument/2006/relationships/hyperlink" Target="https://en.wiktionary.org/wiki/%E8%B5%B7%E3%81%93%E3%81%99" TargetMode="External"/><Relationship Id="rId3116" Type="http://schemas.openxmlformats.org/officeDocument/2006/relationships/hyperlink" Target="https://en.wiktionary.org/wiki/%E7%81%AB%E6%9B%9C" TargetMode="External"/><Relationship Id="rId4447" Type="http://schemas.openxmlformats.org/officeDocument/2006/relationships/hyperlink" Target="https://en.wiktionary.org/wiki/%E5%88%A9%E7%82%B9" TargetMode="External"/><Relationship Id="rId3119" Type="http://schemas.openxmlformats.org/officeDocument/2006/relationships/hyperlink" Target="https://en.wiktionary.org/w/index.php?title=%E3%81%A8%E3%81%A3&amp;action=edit&amp;redlink=1" TargetMode="External"/><Relationship Id="rId5778" Type="http://schemas.openxmlformats.org/officeDocument/2006/relationships/hyperlink" Target="https://en.wiktionary.org/wiki/%E3%82%B9%E3%82%BA%E3%82%AD" TargetMode="External"/><Relationship Id="rId3118" Type="http://schemas.openxmlformats.org/officeDocument/2006/relationships/hyperlink" Target="https://en.wiktionary.org/wiki/%E5%B4%A9%E5%A3%8A" TargetMode="External"/><Relationship Id="rId4449" Type="http://schemas.openxmlformats.org/officeDocument/2006/relationships/hyperlink" Target="https://en.wiktionary.org/wiki/%E7%B5%B6%E6%BB%85" TargetMode="External"/><Relationship Id="rId5779" Type="http://schemas.openxmlformats.org/officeDocument/2006/relationships/hyperlink" Target="https://en.wiktionary.org/wiki/%E9%80%9A%E3%82%8B" TargetMode="External"/><Relationship Id="rId4440" Type="http://schemas.openxmlformats.org/officeDocument/2006/relationships/hyperlink" Target="https://en.wiktionary.org/wiki/%E6%88%91" TargetMode="External"/><Relationship Id="rId5772" Type="http://schemas.openxmlformats.org/officeDocument/2006/relationships/hyperlink" Target="https://en.wiktionary.org/wiki/%E5%BB%BA%E7%AB%8B" TargetMode="External"/><Relationship Id="rId5773" Type="http://schemas.openxmlformats.org/officeDocument/2006/relationships/hyperlink" Target="https://en.wiktionary.org/wiki/%E6%88%A6%E8%A8%98" TargetMode="External"/><Relationship Id="rId3111" Type="http://schemas.openxmlformats.org/officeDocument/2006/relationships/hyperlink" Target="https://en.wiktionary.org/wiki/%E5%A4%A7%E5%A4%89" TargetMode="External"/><Relationship Id="rId4442" Type="http://schemas.openxmlformats.org/officeDocument/2006/relationships/hyperlink" Target="https://en.wiktionary.org/wiki/%E6%97%A5%E6%9C%AC%E5%9B%BD" TargetMode="External"/><Relationship Id="rId5770" Type="http://schemas.openxmlformats.org/officeDocument/2006/relationships/hyperlink" Target="https://en.wiktionary.org/wiki/%E8%82%89%E4%BD%93" TargetMode="External"/><Relationship Id="rId3110" Type="http://schemas.openxmlformats.org/officeDocument/2006/relationships/hyperlink" Target="https://en.wiktionary.org/wiki/%E5%B8%B0%E5%9B%BD" TargetMode="External"/><Relationship Id="rId4441" Type="http://schemas.openxmlformats.org/officeDocument/2006/relationships/hyperlink" Target="https://en.wiktionary.org/wiki/%E8%A1%8C%E6%96%B9" TargetMode="External"/><Relationship Id="rId5771" Type="http://schemas.openxmlformats.org/officeDocument/2006/relationships/hyperlink" Target="https://en.wiktionary.org/w/index.php?title=%E6%9B%B8%E3%81%8D%E6%96%B9&amp;action=edit&amp;redlink=1" TargetMode="External"/><Relationship Id="rId3113" Type="http://schemas.openxmlformats.org/officeDocument/2006/relationships/hyperlink" Target="https://en.wiktionary.org/wiki/%E3%81%97%E3%81%BE" TargetMode="External"/><Relationship Id="rId4444" Type="http://schemas.openxmlformats.org/officeDocument/2006/relationships/hyperlink" Target="https://en.wiktionary.org/wiki/%E9%9B%A2%E5%A9%9A" TargetMode="External"/><Relationship Id="rId5776" Type="http://schemas.openxmlformats.org/officeDocument/2006/relationships/hyperlink" Target="https://en.wiktionary.org/wiki/%E6%AD%A3%E9%9D%A2" TargetMode="External"/><Relationship Id="rId3112" Type="http://schemas.openxmlformats.org/officeDocument/2006/relationships/hyperlink" Target="https://en.wiktionary.org/wiki/%E5%88%A4%E6%98%8E" TargetMode="External"/><Relationship Id="rId4443" Type="http://schemas.openxmlformats.org/officeDocument/2006/relationships/hyperlink" Target="https://en.wiktionary.org/wiki/%E8%A6%96%E7%82%B9" TargetMode="External"/><Relationship Id="rId5777" Type="http://schemas.openxmlformats.org/officeDocument/2006/relationships/hyperlink" Target="https://en.wiktionary.org/wiki/%E6%A0%84%E9%A4%8A" TargetMode="External"/><Relationship Id="rId3115" Type="http://schemas.openxmlformats.org/officeDocument/2006/relationships/hyperlink" Target="https://en.wiktionary.org/wiki/%E3%81%A6%E3%82%93" TargetMode="External"/><Relationship Id="rId4446" Type="http://schemas.openxmlformats.org/officeDocument/2006/relationships/hyperlink" Target="https://en.wiktionary.org/wiki/%E5%A4%A7%E5%90%8D" TargetMode="External"/><Relationship Id="rId5774" Type="http://schemas.openxmlformats.org/officeDocument/2006/relationships/hyperlink" Target="https://en.wiktionary.org/wiki/%E7%9B%B4%E5%BE%84" TargetMode="External"/><Relationship Id="rId3114" Type="http://schemas.openxmlformats.org/officeDocument/2006/relationships/hyperlink" Target="https://en.wiktionary.org/wiki/%E3%83%88%E3%83%AB%E3%82%B3" TargetMode="External"/><Relationship Id="rId4445" Type="http://schemas.openxmlformats.org/officeDocument/2006/relationships/hyperlink" Target="https://en.wiktionary.org/wiki/%E7%9D%80%E7%94%A8" TargetMode="External"/><Relationship Id="rId5775" Type="http://schemas.openxmlformats.org/officeDocument/2006/relationships/hyperlink" Target="https://en.wiktionary.org/wiki/%E6%9C%B4" TargetMode="External"/><Relationship Id="rId3106" Type="http://schemas.openxmlformats.org/officeDocument/2006/relationships/hyperlink" Target="https://en.wiktionary.org/wiki/%E9%A7%85%E5%89%8D" TargetMode="External"/><Relationship Id="rId4437" Type="http://schemas.openxmlformats.org/officeDocument/2006/relationships/hyperlink" Target="https://en.wiktionary.org/wiki/%E9%81%BF%E3%81%91%E3%82%8B" TargetMode="External"/><Relationship Id="rId5769" Type="http://schemas.openxmlformats.org/officeDocument/2006/relationships/hyperlink" Target="https://en.wiktionary.org/wiki/%E5%B9%B9" TargetMode="External"/><Relationship Id="rId3105" Type="http://schemas.openxmlformats.org/officeDocument/2006/relationships/hyperlink" Target="https://en.wiktionary.org/wiki/%E5%89%B2" TargetMode="External"/><Relationship Id="rId4436" Type="http://schemas.openxmlformats.org/officeDocument/2006/relationships/hyperlink" Target="https://en.wiktionary.org/wiki/%E3%82%82%E3%81%A8%E3%82%82%E3%81%A8" TargetMode="External"/><Relationship Id="rId3108" Type="http://schemas.openxmlformats.org/officeDocument/2006/relationships/hyperlink" Target="https://en.wiktionary.org/wiki/%E5%B0%86%E6%9D%A5" TargetMode="External"/><Relationship Id="rId4439" Type="http://schemas.openxmlformats.org/officeDocument/2006/relationships/hyperlink" Target="https://en.wiktionary.org/wiki/%E7%81%AB%E7%81%BD" TargetMode="External"/><Relationship Id="rId5767" Type="http://schemas.openxmlformats.org/officeDocument/2006/relationships/hyperlink" Target="https://en.wiktionary.org/w/index.php?title=%E6%88%A6%E3%81%A3&amp;action=edit&amp;redlink=1" TargetMode="External"/><Relationship Id="rId3107" Type="http://schemas.openxmlformats.org/officeDocument/2006/relationships/hyperlink" Target="https://en.wiktionary.org/wiki/%EF%BC%BB" TargetMode="External"/><Relationship Id="rId4438" Type="http://schemas.openxmlformats.org/officeDocument/2006/relationships/hyperlink" Target="https://en.wiktionary.org/wiki/%E6%96%87%E8%8A%B8" TargetMode="External"/><Relationship Id="rId5768" Type="http://schemas.openxmlformats.org/officeDocument/2006/relationships/hyperlink" Target="https://en.wiktionary.org/wiki/%E5%BD%93%E5%9C%B0" TargetMode="External"/><Relationship Id="rId3109" Type="http://schemas.openxmlformats.org/officeDocument/2006/relationships/hyperlink" Target="https://en.wiktionary.org/wiki/%E6%9C%89%E9%99%90" TargetMode="External"/><Relationship Id="rId5761" Type="http://schemas.openxmlformats.org/officeDocument/2006/relationships/hyperlink" Target="https://en.wiktionary.org/wiki/%E3%83%9D" TargetMode="External"/><Relationship Id="rId5762" Type="http://schemas.openxmlformats.org/officeDocument/2006/relationships/hyperlink" Target="https://en.wiktionary.org/wiki/%E5%B0%8F%E7%94%B0" TargetMode="External"/><Relationship Id="rId3100" Type="http://schemas.openxmlformats.org/officeDocument/2006/relationships/hyperlink" Target="https://en.wiktionary.org/wiki/%E9%96%89%E9%8E%96" TargetMode="External"/><Relationship Id="rId4431" Type="http://schemas.openxmlformats.org/officeDocument/2006/relationships/hyperlink" Target="https://en.wiktionary.org/w/index.php?title=%E3%81%AB%E3%82%8F%E3%81%9F%E3%81%A3%E3%81%A6&amp;action=edit&amp;redlink=1" TargetMode="External"/><Relationship Id="rId4430" Type="http://schemas.openxmlformats.org/officeDocument/2006/relationships/hyperlink" Target="https://en.wiktionary.org/wiki/%E6%B0%B8%E9%81%A0" TargetMode="External"/><Relationship Id="rId5760" Type="http://schemas.openxmlformats.org/officeDocument/2006/relationships/hyperlink" Target="https://en.wiktionary.org/w/index.php?title=%E5%90%8C%E6%9C%88&amp;action=edit&amp;redlink=1" TargetMode="External"/><Relationship Id="rId3102" Type="http://schemas.openxmlformats.org/officeDocument/2006/relationships/hyperlink" Target="https://en.wiktionary.org/wiki/%E5%AF%86%E5%BA%A6" TargetMode="External"/><Relationship Id="rId4433" Type="http://schemas.openxmlformats.org/officeDocument/2006/relationships/hyperlink" Target="https://en.wiktionary.org/wiki/%E7%80%AC%E6%88%B8" TargetMode="External"/><Relationship Id="rId5765" Type="http://schemas.openxmlformats.org/officeDocument/2006/relationships/hyperlink" Target="https://en.wiktionary.org/wiki/%E3%83%88%E3%83%A9" TargetMode="External"/><Relationship Id="rId3101" Type="http://schemas.openxmlformats.org/officeDocument/2006/relationships/hyperlink" Target="https://en.wiktionary.org/w/index.php?title=%E6%9D%BE%E7%AB%B9&amp;action=edit&amp;redlink=1" TargetMode="External"/><Relationship Id="rId4432" Type="http://schemas.openxmlformats.org/officeDocument/2006/relationships/hyperlink" Target="https://en.wiktionary.org/wiki/%E6%9A%B4%E5%8A%9B" TargetMode="External"/><Relationship Id="rId5766" Type="http://schemas.openxmlformats.org/officeDocument/2006/relationships/hyperlink" Target="https://en.wiktionary.org/wiki/%E3%82%81%E3%81%90%E3%81%BF" TargetMode="External"/><Relationship Id="rId3104" Type="http://schemas.openxmlformats.org/officeDocument/2006/relationships/hyperlink" Target="https://en.wiktionary.org/wiki/%E4%BA%A4%E6%B8%89" TargetMode="External"/><Relationship Id="rId4435" Type="http://schemas.openxmlformats.org/officeDocument/2006/relationships/hyperlink" Target="https://en.wiktionary.org/wiki/%E5%AE%9A%E5%93%A1" TargetMode="External"/><Relationship Id="rId5763" Type="http://schemas.openxmlformats.org/officeDocument/2006/relationships/hyperlink" Target="https://en.wiktionary.org/wiki/%E5%88%83" TargetMode="External"/><Relationship Id="rId3103" Type="http://schemas.openxmlformats.org/officeDocument/2006/relationships/hyperlink" Target="https://en.wiktionary.org/wiki/%E9%95%B7%E8%B0%B7%E5%B7%9D" TargetMode="External"/><Relationship Id="rId4434" Type="http://schemas.openxmlformats.org/officeDocument/2006/relationships/hyperlink" Target="https://en.wiktionary.org/wiki/%E6%96%87%E5%AD%A6%E9%83%A8" TargetMode="External"/><Relationship Id="rId5764" Type="http://schemas.openxmlformats.org/officeDocument/2006/relationships/hyperlink" Target="https://en.wiktionary.org/wiki/%E9%81%BA%E4%BD%93" TargetMode="External"/><Relationship Id="rId3139" Type="http://schemas.openxmlformats.org/officeDocument/2006/relationships/hyperlink" Target="https://en.wiktionary.org/wiki/%E7%9F%A5%E3%82%8A" TargetMode="External"/><Relationship Id="rId3138" Type="http://schemas.openxmlformats.org/officeDocument/2006/relationships/hyperlink" Target="https://en.wiktionary.org/wiki/%E6%B5%A6" TargetMode="External"/><Relationship Id="rId4469" Type="http://schemas.openxmlformats.org/officeDocument/2006/relationships/hyperlink" Target="https://en.wiktionary.org/wiki/%E3%81%88%E3%82%93" TargetMode="External"/><Relationship Id="rId5790" Type="http://schemas.openxmlformats.org/officeDocument/2006/relationships/hyperlink" Target="https://en.wiktionary.org/wiki/%EF%BC%98" TargetMode="External"/><Relationship Id="rId5791" Type="http://schemas.openxmlformats.org/officeDocument/2006/relationships/hyperlink" Target="https://en.wiktionary.org/wiki/%E8%B6%8A%E5%89%8D" TargetMode="External"/><Relationship Id="rId4460" Type="http://schemas.openxmlformats.org/officeDocument/2006/relationships/hyperlink" Target="https://en.wiktionary.org/wiki/%E9%A3%AF%E7%94%B0" TargetMode="External"/><Relationship Id="rId3131" Type="http://schemas.openxmlformats.org/officeDocument/2006/relationships/hyperlink" Target="https://en.wiktionary.org/wiki/%E4%BF%9D%E9%9A%9C" TargetMode="External"/><Relationship Id="rId4462" Type="http://schemas.openxmlformats.org/officeDocument/2006/relationships/hyperlink" Target="https://en.wiktionary.org/w/index.php?title=%E5%88%86%E3%81%8B%E3%82%8C&amp;action=edit&amp;redlink=1" TargetMode="External"/><Relationship Id="rId5794" Type="http://schemas.openxmlformats.org/officeDocument/2006/relationships/hyperlink" Target="https://en.wiktionary.org/wiki/%E8%B2%A1%E5%8B%99" TargetMode="External"/><Relationship Id="rId3130" Type="http://schemas.openxmlformats.org/officeDocument/2006/relationships/hyperlink" Target="https://en.wiktionary.org/wiki/%E5%84%AA%E5%85%88" TargetMode="External"/><Relationship Id="rId4461" Type="http://schemas.openxmlformats.org/officeDocument/2006/relationships/hyperlink" Target="https://en.wiktionary.org/wiki/%E7%94%B1" TargetMode="External"/><Relationship Id="rId5795" Type="http://schemas.openxmlformats.org/officeDocument/2006/relationships/hyperlink" Target="https://en.wiktionary.org/wiki/%E7%89%A7%E5%A0%B4" TargetMode="External"/><Relationship Id="rId3133" Type="http://schemas.openxmlformats.org/officeDocument/2006/relationships/hyperlink" Target="https://en.wiktionary.org/wiki/%E6%B5%B7%E5%B2%B8" TargetMode="External"/><Relationship Id="rId4464" Type="http://schemas.openxmlformats.org/officeDocument/2006/relationships/hyperlink" Target="https://en.wiktionary.org/wiki/%E5%A4%A7%E6%B4%A5" TargetMode="External"/><Relationship Id="rId5792" Type="http://schemas.openxmlformats.org/officeDocument/2006/relationships/hyperlink" Target="https://en.wiktionary.org/wiki/%E6%8C%AF%E4%BB%98" TargetMode="External"/><Relationship Id="rId3132" Type="http://schemas.openxmlformats.org/officeDocument/2006/relationships/hyperlink" Target="https://en.wiktionary.org/wiki/%E9%AB%98%E7%94%B0" TargetMode="External"/><Relationship Id="rId4463" Type="http://schemas.openxmlformats.org/officeDocument/2006/relationships/hyperlink" Target="https://en.wiktionary.org/wiki/%E5%A4%A9%E7%84%B6" TargetMode="External"/><Relationship Id="rId5793" Type="http://schemas.openxmlformats.org/officeDocument/2006/relationships/hyperlink" Target="https://en.wiktionary.org/wiki/%E5%A4%96%E8%A6%8B" TargetMode="External"/><Relationship Id="rId3135" Type="http://schemas.openxmlformats.org/officeDocument/2006/relationships/hyperlink" Target="https://en.wiktionary.org/wiki/%E3%81%82%E3%82%8F%E3%81%9B" TargetMode="External"/><Relationship Id="rId4466" Type="http://schemas.openxmlformats.org/officeDocument/2006/relationships/hyperlink" Target="https://en.wiktionary.org/wiki/%E3%81%A9%E3%82%93%E3%81%AA" TargetMode="External"/><Relationship Id="rId5798" Type="http://schemas.openxmlformats.org/officeDocument/2006/relationships/hyperlink" Target="https://en.wiktionary.org/wiki/%E5%BE%81" TargetMode="External"/><Relationship Id="rId3134" Type="http://schemas.openxmlformats.org/officeDocument/2006/relationships/hyperlink" Target="https://en.wiktionary.org/wiki/%E4%BB%A3%E7%90%86" TargetMode="External"/><Relationship Id="rId4465" Type="http://schemas.openxmlformats.org/officeDocument/2006/relationships/hyperlink" Target="https://en.wiktionary.org/wiki/%E3%82%B7%E3%83%A7%E3%83%83%E3%83%94%E3%83%B3%E3%82%B0" TargetMode="External"/><Relationship Id="rId5799" Type="http://schemas.openxmlformats.org/officeDocument/2006/relationships/hyperlink" Target="https://en.wiktionary.org/wiki/%E7%9B%9B%E3%82%93" TargetMode="External"/><Relationship Id="rId3137" Type="http://schemas.openxmlformats.org/officeDocument/2006/relationships/hyperlink" Target="https://en.wiktionary.org/wiki/%E8%B3%87%E9%87%91" TargetMode="External"/><Relationship Id="rId4468" Type="http://schemas.openxmlformats.org/officeDocument/2006/relationships/hyperlink" Target="https://en.wiktionary.org/wiki/%E6%9C%88%E9%96%93" TargetMode="External"/><Relationship Id="rId5796" Type="http://schemas.openxmlformats.org/officeDocument/2006/relationships/hyperlink" Target="https://en.wiktionary.org/wiki/%E3%82%84%E3%82%93" TargetMode="External"/><Relationship Id="rId3136" Type="http://schemas.openxmlformats.org/officeDocument/2006/relationships/hyperlink" Target="https://en.wiktionary.org/wiki/%E8%AA%A4%E8%A7%A3" TargetMode="External"/><Relationship Id="rId4467" Type="http://schemas.openxmlformats.org/officeDocument/2006/relationships/hyperlink" Target="https://en.wiktionary.org/wiki/%E8%A1%9B%E9%96%80" TargetMode="External"/><Relationship Id="rId5797" Type="http://schemas.openxmlformats.org/officeDocument/2006/relationships/hyperlink" Target="https://en.wiktionary.org/wiki/%E3%82%81%E3%81%90%E3%82%8B" TargetMode="External"/><Relationship Id="rId3128" Type="http://schemas.openxmlformats.org/officeDocument/2006/relationships/hyperlink" Target="https://en.wiktionary.org/wiki/%E7%9C%8C%E5%86%85" TargetMode="External"/><Relationship Id="rId4459" Type="http://schemas.openxmlformats.org/officeDocument/2006/relationships/hyperlink" Target="https://en.wiktionary.org/wiki/%E7%86%8A" TargetMode="External"/><Relationship Id="rId3127" Type="http://schemas.openxmlformats.org/officeDocument/2006/relationships/hyperlink" Target="https://en.wiktionary.org/wiki/%E5%8C%97%E4%B9%9D%E5%B7%9E" TargetMode="External"/><Relationship Id="rId4458" Type="http://schemas.openxmlformats.org/officeDocument/2006/relationships/hyperlink" Target="https://en.wiktionary.org/wiki/%E3%82%BB%E3%83%96%E3%83%B3" TargetMode="External"/><Relationship Id="rId5789" Type="http://schemas.openxmlformats.org/officeDocument/2006/relationships/hyperlink" Target="https://en.wiktionary.org/wiki/%E7%BE%8E%E6%BF%83" TargetMode="External"/><Relationship Id="rId3129" Type="http://schemas.openxmlformats.org/officeDocument/2006/relationships/hyperlink" Target="https://en.wiktionary.org/wiki/%E7%B8%81" TargetMode="External"/><Relationship Id="rId5780" Type="http://schemas.openxmlformats.org/officeDocument/2006/relationships/hyperlink" Target="https://en.wiktionary.org/wiki/%E5%81%B6%E7%84%B6" TargetMode="External"/><Relationship Id="rId3120" Type="http://schemas.openxmlformats.org/officeDocument/2006/relationships/hyperlink" Target="https://en.wiktionary.org/wiki/%E9%A3%9B" TargetMode="External"/><Relationship Id="rId4451" Type="http://schemas.openxmlformats.org/officeDocument/2006/relationships/hyperlink" Target="https://en.wiktionary.org/wiki/%E3%82%92%E9%80%9A%E3%81%97%E3%81%A6" TargetMode="External"/><Relationship Id="rId5783" Type="http://schemas.openxmlformats.org/officeDocument/2006/relationships/hyperlink" Target="https://en.wiktionary.org/w/index.php?title=%E3%81%AB%E5%BE%93%E3%81%84&amp;action=edit&amp;redlink=1" TargetMode="External"/><Relationship Id="rId4450" Type="http://schemas.openxmlformats.org/officeDocument/2006/relationships/hyperlink" Target="https://en.wiktionary.org/wiki/%E5%B0%91%E5%B0%86" TargetMode="External"/><Relationship Id="rId5784" Type="http://schemas.openxmlformats.org/officeDocument/2006/relationships/hyperlink" Target="https://en.wiktionary.org/wiki/%E7%AC%A6%E5%8F%B7" TargetMode="External"/><Relationship Id="rId3122" Type="http://schemas.openxmlformats.org/officeDocument/2006/relationships/hyperlink" Target="https://en.wiktionary.org/wiki/%E4%B8%8A%E5%A0%B4" TargetMode="External"/><Relationship Id="rId4453" Type="http://schemas.openxmlformats.org/officeDocument/2006/relationships/hyperlink" Target="https://en.wiktionary.org/wiki/%E9%9D%99" TargetMode="External"/><Relationship Id="rId5781" Type="http://schemas.openxmlformats.org/officeDocument/2006/relationships/hyperlink" Target="https://en.wiktionary.org/wiki/%E5%8F%B3%E5%81%B4" TargetMode="External"/><Relationship Id="rId3121" Type="http://schemas.openxmlformats.org/officeDocument/2006/relationships/hyperlink" Target="https://en.wiktionary.org/wiki/%E8%8F%9C" TargetMode="External"/><Relationship Id="rId4452" Type="http://schemas.openxmlformats.org/officeDocument/2006/relationships/hyperlink" Target="https://en.wiktionary.org/wiki/%E9%BA%A6" TargetMode="External"/><Relationship Id="rId5782" Type="http://schemas.openxmlformats.org/officeDocument/2006/relationships/hyperlink" Target="https://en.wiktionary.org/wiki/%E8%AD%9C" TargetMode="External"/><Relationship Id="rId3124" Type="http://schemas.openxmlformats.org/officeDocument/2006/relationships/hyperlink" Target="https://en.wiktionary.org/wiki/%E3%83%86%E3%83%AC%E3%83%93%E3%82%B8%E3%83%A7%E3%83%B3" TargetMode="External"/><Relationship Id="rId4455" Type="http://schemas.openxmlformats.org/officeDocument/2006/relationships/hyperlink" Target="https://en.wiktionary.org/wiki/%E6%8E%A5%E8%A7%A6" TargetMode="External"/><Relationship Id="rId5787" Type="http://schemas.openxmlformats.org/officeDocument/2006/relationships/hyperlink" Target="https://en.wiktionary.org/wiki/%E5%8D%97%E5%81%B4" TargetMode="External"/><Relationship Id="rId3123" Type="http://schemas.openxmlformats.org/officeDocument/2006/relationships/hyperlink" Target="https://en.wiktionary.org/wiki/%E8%A1%A8%E3%81%99" TargetMode="External"/><Relationship Id="rId4454" Type="http://schemas.openxmlformats.org/officeDocument/2006/relationships/hyperlink" Target="https://en.wiktionary.org/wiki/%E7%9F%B3%E6%B2%B9" TargetMode="External"/><Relationship Id="rId5788" Type="http://schemas.openxmlformats.org/officeDocument/2006/relationships/hyperlink" Target="https://en.wiktionary.org/wiki/%E5%AE%9A%E7%90%86" TargetMode="External"/><Relationship Id="rId3126" Type="http://schemas.openxmlformats.org/officeDocument/2006/relationships/hyperlink" Target="https://en.wiktionary.org/wiki/%E8%A3%85%E7%94%B2" TargetMode="External"/><Relationship Id="rId4457" Type="http://schemas.openxmlformats.org/officeDocument/2006/relationships/hyperlink" Target="https://en.wiktionary.org/wiki/%E6%AF%8E" TargetMode="External"/><Relationship Id="rId5785" Type="http://schemas.openxmlformats.org/officeDocument/2006/relationships/hyperlink" Target="https://en.wiktionary.org/wiki/%E6%BA%80%E5%B7%9E" TargetMode="External"/><Relationship Id="rId3125" Type="http://schemas.openxmlformats.org/officeDocument/2006/relationships/hyperlink" Target="https://en.wiktionary.org/w/index.php?title=%E5%8F%96%E3%81%A3&amp;action=edit&amp;redlink=1" TargetMode="External"/><Relationship Id="rId4456" Type="http://schemas.openxmlformats.org/officeDocument/2006/relationships/hyperlink" Target="https://en.wiktionary.org/wiki/%E3%83%90%E3%83%AB%E3%82%BB%E3%83%AD%E3%83%8A" TargetMode="External"/><Relationship Id="rId5786" Type="http://schemas.openxmlformats.org/officeDocument/2006/relationships/hyperlink" Target="https://en.wiktionary.org/wiki/%E5%BA%B6%E6%B0%91" TargetMode="External"/><Relationship Id="rId4404" Type="http://schemas.openxmlformats.org/officeDocument/2006/relationships/hyperlink" Target="https://en.wiktionary.org/wiki/%E8%A1%A3%E8%A3%85" TargetMode="External"/><Relationship Id="rId5736" Type="http://schemas.openxmlformats.org/officeDocument/2006/relationships/hyperlink" Target="https://en.wiktionary.org/wiki/%E3%82%B3%E3%83%BC%E3%83%92%E3%83%BC" TargetMode="External"/><Relationship Id="rId4403" Type="http://schemas.openxmlformats.org/officeDocument/2006/relationships/hyperlink" Target="https://en.wiktionary.org/wiki/%E6%9C%A8%E4%B8%8B" TargetMode="External"/><Relationship Id="rId5737" Type="http://schemas.openxmlformats.org/officeDocument/2006/relationships/hyperlink" Target="https://en.wiktionary.org/wiki/%E7%A4%BA%E5%94%86" TargetMode="External"/><Relationship Id="rId4406" Type="http://schemas.openxmlformats.org/officeDocument/2006/relationships/hyperlink" Target="https://en.wiktionary.org/wiki/%E6%93%8D%E7%B8%A6" TargetMode="External"/><Relationship Id="rId5734" Type="http://schemas.openxmlformats.org/officeDocument/2006/relationships/hyperlink" Target="https://en.wiktionary.org/wiki/%E3%81%8F%E3%82%89" TargetMode="External"/><Relationship Id="rId4405" Type="http://schemas.openxmlformats.org/officeDocument/2006/relationships/hyperlink" Target="https://en.wiktionary.org/wiki/%E7%94%BA%E7%94%B0" TargetMode="External"/><Relationship Id="rId5735" Type="http://schemas.openxmlformats.org/officeDocument/2006/relationships/hyperlink" Target="https://en.wiktionary.org/wiki/%E3%82%B7%E3%83%B3%E3%83%9C%E3%83%AB" TargetMode="External"/><Relationship Id="rId4408" Type="http://schemas.openxmlformats.org/officeDocument/2006/relationships/hyperlink" Target="https://en.wiktionary.org/wiki/%E4%BA%89%E3%81%84" TargetMode="External"/><Relationship Id="rId4407" Type="http://schemas.openxmlformats.org/officeDocument/2006/relationships/hyperlink" Target="https://en.wiktionary.org/wiki/%E6%9C%AB%E6%9C%9F" TargetMode="External"/><Relationship Id="rId5738" Type="http://schemas.openxmlformats.org/officeDocument/2006/relationships/hyperlink" Target="https://en.wiktionary.org/wiki/%E9%84%AD" TargetMode="External"/><Relationship Id="rId4409" Type="http://schemas.openxmlformats.org/officeDocument/2006/relationships/hyperlink" Target="https://en.wiktionary.org/wiki/%E5%80%8B%E4%BD%93" TargetMode="External"/><Relationship Id="rId5739" Type="http://schemas.openxmlformats.org/officeDocument/2006/relationships/hyperlink" Target="https://en.wiktionary.org/wiki/%E7%89%A1%E9%A6%AC" TargetMode="External"/><Relationship Id="rId4400" Type="http://schemas.openxmlformats.org/officeDocument/2006/relationships/hyperlink" Target="https://en.wiktionary.org/wiki/%E6%97%A5%E7%AB%8B" TargetMode="External"/><Relationship Id="rId5732" Type="http://schemas.openxmlformats.org/officeDocument/2006/relationships/hyperlink" Target="https://en.wiktionary.org/wiki/%E3%82%B0%E3%83%A9%E3%83%95" TargetMode="External"/><Relationship Id="rId5733" Type="http://schemas.openxmlformats.org/officeDocument/2006/relationships/hyperlink" Target="https://en.wiktionary.org/wiki/%E8%9D%B6" TargetMode="External"/><Relationship Id="rId4402" Type="http://schemas.openxmlformats.org/officeDocument/2006/relationships/hyperlink" Target="https://en.wiktionary.org/wiki/%E3%83%A9%E3%82%B9%E3%83%88" TargetMode="External"/><Relationship Id="rId5730" Type="http://schemas.openxmlformats.org/officeDocument/2006/relationships/hyperlink" Target="https://en.wiktionary.org/wiki/%E3%82%AF%E3%82%A8%E3%82%B9%E3%83%88" TargetMode="External"/><Relationship Id="rId4401" Type="http://schemas.openxmlformats.org/officeDocument/2006/relationships/hyperlink" Target="https://en.wiktionary.org/wiki/%E8%AC%9B%E6%BC%94" TargetMode="External"/><Relationship Id="rId5731" Type="http://schemas.openxmlformats.org/officeDocument/2006/relationships/hyperlink" Target="https://en.wiktionary.org/wiki/%E5%B0%91" TargetMode="External"/><Relationship Id="rId5725" Type="http://schemas.openxmlformats.org/officeDocument/2006/relationships/hyperlink" Target="https://en.wiktionary.org/wiki/%E9%95%B7%E7%B7%A8" TargetMode="External"/><Relationship Id="rId5726" Type="http://schemas.openxmlformats.org/officeDocument/2006/relationships/hyperlink" Target="https://en.wiktionary.org/wiki/%E4%B8%A6%E8%A1%8C" TargetMode="External"/><Relationship Id="rId5723" Type="http://schemas.openxmlformats.org/officeDocument/2006/relationships/hyperlink" Target="https://en.wiktionary.org/wiki/%E3%83%87%E3%82%A3%E3%83%BC%E3%82%BC%E3%83%AB" TargetMode="External"/><Relationship Id="rId5724" Type="http://schemas.openxmlformats.org/officeDocument/2006/relationships/hyperlink" Target="https://en.wiktionary.org/wiki/%E5%87%BA%E5%BC%B5%E6%89%80" TargetMode="External"/><Relationship Id="rId5729" Type="http://schemas.openxmlformats.org/officeDocument/2006/relationships/hyperlink" Target="https://en.wiktionary.org/wiki/%E5%96%B6%E5%88%A9" TargetMode="External"/><Relationship Id="rId5727" Type="http://schemas.openxmlformats.org/officeDocument/2006/relationships/hyperlink" Target="https://en.wiktionary.org/wiki/%E9%80%A3%E5%8B%9D" TargetMode="External"/><Relationship Id="rId5728" Type="http://schemas.openxmlformats.org/officeDocument/2006/relationships/hyperlink" Target="https://en.wiktionary.org/wiki/%E5%8B%95%E5%93%A1" TargetMode="External"/><Relationship Id="rId5721" Type="http://schemas.openxmlformats.org/officeDocument/2006/relationships/hyperlink" Target="https://en.wiktionary.org/w/index.php?title=%E5%B1%80%E7%95%AA&amp;action=edit&amp;redlink=1" TargetMode="External"/><Relationship Id="rId5722" Type="http://schemas.openxmlformats.org/officeDocument/2006/relationships/hyperlink" Target="https://en.wiktionary.org/wiki/%E5%88%86%E8%A3%82" TargetMode="External"/><Relationship Id="rId5720" Type="http://schemas.openxmlformats.org/officeDocument/2006/relationships/hyperlink" Target="https://en.wiktionary.org/wiki/%E5%AE%9F%E5%86%99" TargetMode="External"/><Relationship Id="rId4426" Type="http://schemas.openxmlformats.org/officeDocument/2006/relationships/hyperlink" Target="https://en.wiktionary.org/wiki/%E3%83%9F%E3%82%B9%E3%83%86%E3%83%AA%E3%83%BC" TargetMode="External"/><Relationship Id="rId5758" Type="http://schemas.openxmlformats.org/officeDocument/2006/relationships/hyperlink" Target="https://en.wiktionary.org/wiki/%E3%83%88%E3%82%A4%E3%83%AC" TargetMode="External"/><Relationship Id="rId4425" Type="http://schemas.openxmlformats.org/officeDocument/2006/relationships/hyperlink" Target="https://en.wiktionary.org/wiki/%E8%8A%B8%E8%83%BD%E4%BA%BA" TargetMode="External"/><Relationship Id="rId5759" Type="http://schemas.openxmlformats.org/officeDocument/2006/relationships/hyperlink" Target="https://en.wiktionary.org/wiki/%E3%83%A9%E3%82%A4%E3%82%BF%E3%83%BC" TargetMode="External"/><Relationship Id="rId4428" Type="http://schemas.openxmlformats.org/officeDocument/2006/relationships/hyperlink" Target="https://en.wiktionary.org/w/index.php?title=%E9%96%93%E9%81%95%E3%81%A3&amp;action=edit&amp;redlink=1" TargetMode="External"/><Relationship Id="rId5756" Type="http://schemas.openxmlformats.org/officeDocument/2006/relationships/hyperlink" Target="https://en.wiktionary.org/wiki/%E6%BC%94%E3%81%98%E3%82%8B" TargetMode="External"/><Relationship Id="rId4427" Type="http://schemas.openxmlformats.org/officeDocument/2006/relationships/hyperlink" Target="https://en.wiktionary.org/wiki/%E7%88%86%E6%92%83" TargetMode="External"/><Relationship Id="rId5757" Type="http://schemas.openxmlformats.org/officeDocument/2006/relationships/hyperlink" Target="https://en.wiktionary.org/wiki/%E3%83%8E%E3%83%BC" TargetMode="External"/><Relationship Id="rId4429" Type="http://schemas.openxmlformats.org/officeDocument/2006/relationships/hyperlink" Target="https://en.wiktionary.org/wiki/%E7%9A%86%E6%A7%98" TargetMode="External"/><Relationship Id="rId5750" Type="http://schemas.openxmlformats.org/officeDocument/2006/relationships/hyperlink" Target="https://en.wiktionary.org/wiki/%E5%89%87" TargetMode="External"/><Relationship Id="rId5751" Type="http://schemas.openxmlformats.org/officeDocument/2006/relationships/hyperlink" Target="https://en.wiktionary.org/wiki/%E3%81%86%E3%81%97" TargetMode="External"/><Relationship Id="rId4420" Type="http://schemas.openxmlformats.org/officeDocument/2006/relationships/hyperlink" Target="https://en.wiktionary.org/wiki/%E5%8C%97%E7%B7%AF" TargetMode="External"/><Relationship Id="rId4422" Type="http://schemas.openxmlformats.org/officeDocument/2006/relationships/hyperlink" Target="https://en.wiktionary.org/wiki/%E3%83%95%E3%83%A9%E3%83%B3%E3%82%AF" TargetMode="External"/><Relationship Id="rId5754" Type="http://schemas.openxmlformats.org/officeDocument/2006/relationships/hyperlink" Target="https://en.wiktionary.org/w/index.php?title=%E5%8D%A0%E3%82%81&amp;action=edit&amp;redlink=1" TargetMode="External"/><Relationship Id="rId4421" Type="http://schemas.openxmlformats.org/officeDocument/2006/relationships/hyperlink" Target="https://en.wiktionary.org/wiki/%E6%98%A5%E6%97%A5" TargetMode="External"/><Relationship Id="rId5755" Type="http://schemas.openxmlformats.org/officeDocument/2006/relationships/hyperlink" Target="https://en.wiktionary.org/wiki/%E6%8E%92%E6%B0%B4" TargetMode="External"/><Relationship Id="rId4424" Type="http://schemas.openxmlformats.org/officeDocument/2006/relationships/hyperlink" Target="https://en.wiktionary.org/wiki/%E3%82%B3%E3%82%A2" TargetMode="External"/><Relationship Id="rId5752" Type="http://schemas.openxmlformats.org/officeDocument/2006/relationships/hyperlink" Target="https://en.wiktionary.org/wiki/%E5%87%BA%E5%85%A5%E5%8F%A3" TargetMode="External"/><Relationship Id="rId4423" Type="http://schemas.openxmlformats.org/officeDocument/2006/relationships/hyperlink" Target="https://en.wiktionary.org/wiki/%E5%BC%B7%E5%8A%9B" TargetMode="External"/><Relationship Id="rId5753" Type="http://schemas.openxmlformats.org/officeDocument/2006/relationships/hyperlink" Target="https://en.wiktionary.org/wiki/%E6%95%A6" TargetMode="External"/><Relationship Id="rId4415" Type="http://schemas.openxmlformats.org/officeDocument/2006/relationships/hyperlink" Target="https://en.wiktionary.org/wiki/%E8%84%B1%E5%AD%97" TargetMode="External"/><Relationship Id="rId5747" Type="http://schemas.openxmlformats.org/officeDocument/2006/relationships/hyperlink" Target="https://en.wiktionary.org/wiki/%E8%B1%8A%E6%A9%8B" TargetMode="External"/><Relationship Id="rId4414" Type="http://schemas.openxmlformats.org/officeDocument/2006/relationships/hyperlink" Target="https://en.wiktionary.org/wiki/%E3%81%AA%E3%82%89%E3%81%B3%E3%81%AB" TargetMode="External"/><Relationship Id="rId5748" Type="http://schemas.openxmlformats.org/officeDocument/2006/relationships/hyperlink" Target="https://en.wiktionary.org/wiki/%E5%A2%97%E7%94%B0" TargetMode="External"/><Relationship Id="rId4417" Type="http://schemas.openxmlformats.org/officeDocument/2006/relationships/hyperlink" Target="https://en.wiktionary.org/wiki/%E3%83%93%E3%83%83%E3%83%88" TargetMode="External"/><Relationship Id="rId5745" Type="http://schemas.openxmlformats.org/officeDocument/2006/relationships/hyperlink" Target="https://en.wiktionary.org/wiki/%E5%A0%A4" TargetMode="External"/><Relationship Id="rId4416" Type="http://schemas.openxmlformats.org/officeDocument/2006/relationships/hyperlink" Target="https://en.wiktionary.org/wiki/%E8%88%B9%E8%88%B6" TargetMode="External"/><Relationship Id="rId5746" Type="http://schemas.openxmlformats.org/officeDocument/2006/relationships/hyperlink" Target="https://en.wiktionary.org/wiki/%E5%BE%8C%E3%82%8D" TargetMode="External"/><Relationship Id="rId4419" Type="http://schemas.openxmlformats.org/officeDocument/2006/relationships/hyperlink" Target="https://en.wiktionary.org/wiki/%E4%B8%AD%E4%BA%AC" TargetMode="External"/><Relationship Id="rId4418" Type="http://schemas.openxmlformats.org/officeDocument/2006/relationships/hyperlink" Target="https://en.wiktionary.org/wiki/%E5%B1%B1%E5%9F%8E" TargetMode="External"/><Relationship Id="rId5749" Type="http://schemas.openxmlformats.org/officeDocument/2006/relationships/hyperlink" Target="https://en.wiktionary.org/wiki/%E5%87%BA%E5%8F%A3" TargetMode="External"/><Relationship Id="rId5740" Type="http://schemas.openxmlformats.org/officeDocument/2006/relationships/hyperlink" Target="https://en.wiktionary.org/wiki/%E3%81%8F%E3%81%AB" TargetMode="External"/><Relationship Id="rId4411" Type="http://schemas.openxmlformats.org/officeDocument/2006/relationships/hyperlink" Target="https://en.wiktionary.org/wiki/%E5%9C%A8%E4%BD%8D" TargetMode="External"/><Relationship Id="rId5743" Type="http://schemas.openxmlformats.org/officeDocument/2006/relationships/hyperlink" Target="https://en.wiktionary.org/wiki/%E8%A8%BC" TargetMode="External"/><Relationship Id="rId4410" Type="http://schemas.openxmlformats.org/officeDocument/2006/relationships/hyperlink" Target="https://en.wiktionary.org/wiki/%E4%BA%A4%E4%BB%A3" TargetMode="External"/><Relationship Id="rId5744" Type="http://schemas.openxmlformats.org/officeDocument/2006/relationships/hyperlink" Target="https://en.wiktionary.org/wiki/%E7%A5%9E%E9%81%93" TargetMode="External"/><Relationship Id="rId4413" Type="http://schemas.openxmlformats.org/officeDocument/2006/relationships/hyperlink" Target="https://en.wiktionary.org/wiki/%E8%AC%9D%E7%BD%AA" TargetMode="External"/><Relationship Id="rId5741" Type="http://schemas.openxmlformats.org/officeDocument/2006/relationships/hyperlink" Target="https://en.wiktionary.org/wiki/%E3%82%AF%E3%82%A4%E3%83%BC%E3%83%B3" TargetMode="External"/><Relationship Id="rId4412" Type="http://schemas.openxmlformats.org/officeDocument/2006/relationships/hyperlink" Target="https://en.wiktionary.org/wiki/%E5%A5%B4%E9%9A%B7" TargetMode="External"/><Relationship Id="rId5742" Type="http://schemas.openxmlformats.org/officeDocument/2006/relationships/hyperlink" Target="https://en.wiktionary.org/wiki/%E9%87%8D%E5%8A%9B" TargetMode="External"/><Relationship Id="rId3191" Type="http://schemas.openxmlformats.org/officeDocument/2006/relationships/hyperlink" Target="https://en.wiktionary.org/wiki/%E8%BF%91" TargetMode="External"/><Relationship Id="rId3190" Type="http://schemas.openxmlformats.org/officeDocument/2006/relationships/hyperlink" Target="https://en.wiktionary.org/wiki/%E5%B8%8C" TargetMode="External"/><Relationship Id="rId3193" Type="http://schemas.openxmlformats.org/officeDocument/2006/relationships/hyperlink" Target="https://en.wiktionary.org/wiki/%E8%8B%A5" TargetMode="External"/><Relationship Id="rId3192" Type="http://schemas.openxmlformats.org/officeDocument/2006/relationships/hyperlink" Target="https://en.wiktionary.org/wiki/%E5%80%8B%E5%88%A5" TargetMode="External"/><Relationship Id="rId3195" Type="http://schemas.openxmlformats.org/officeDocument/2006/relationships/hyperlink" Target="https://en.wiktionary.org/wiki/%E6%B0%B7" TargetMode="External"/><Relationship Id="rId3194" Type="http://schemas.openxmlformats.org/officeDocument/2006/relationships/hyperlink" Target="https://en.wiktionary.org/wiki/%E5%8B%87" TargetMode="External"/><Relationship Id="rId3197" Type="http://schemas.openxmlformats.org/officeDocument/2006/relationships/hyperlink" Target="https://en.wiktionary.org/wiki/%E5%90%B8%E5%8F%8E" TargetMode="External"/><Relationship Id="rId3196" Type="http://schemas.openxmlformats.org/officeDocument/2006/relationships/hyperlink" Target="https://en.wiktionary.org/wiki/%E6%B5%9C%E6%9D%BE" TargetMode="External"/><Relationship Id="rId3199" Type="http://schemas.openxmlformats.org/officeDocument/2006/relationships/hyperlink" Target="https://en.wiktionary.org/wiki/%E6%AD%93%E8%BF%8E" TargetMode="External"/><Relationship Id="rId3198" Type="http://schemas.openxmlformats.org/officeDocument/2006/relationships/hyperlink" Target="https://en.wiktionary.org/wiki/%E7%9F%AD%E6%9C%9F%E5%A4%A7%E5%AD%A6" TargetMode="External"/><Relationship Id="rId3180" Type="http://schemas.openxmlformats.org/officeDocument/2006/relationships/hyperlink" Target="https://en.wiktionary.org/wiki/%E3%82%AA%E3%83%9A%E3%83%A9" TargetMode="External"/><Relationship Id="rId3182" Type="http://schemas.openxmlformats.org/officeDocument/2006/relationships/hyperlink" Target="https://en.wiktionary.org/wiki/%E8%B2%A0%E3%81%91" TargetMode="External"/><Relationship Id="rId3181" Type="http://schemas.openxmlformats.org/officeDocument/2006/relationships/hyperlink" Target="https://en.wiktionary.org/wiki/%E5%A7%8B%E3%81%BE%E3%82%8A" TargetMode="External"/><Relationship Id="rId3184" Type="http://schemas.openxmlformats.org/officeDocument/2006/relationships/hyperlink" Target="https://en.wiktionary.org/wiki/%E6%9D%BE%E7%94%B0" TargetMode="External"/><Relationship Id="rId3183" Type="http://schemas.openxmlformats.org/officeDocument/2006/relationships/hyperlink" Target="https://en.wiktionary.org/wiki/%E6%B9%BE" TargetMode="External"/><Relationship Id="rId3186" Type="http://schemas.openxmlformats.org/officeDocument/2006/relationships/hyperlink" Target="https://en.wiktionary.org/wiki/%E9%98%B2%E6%AD%A2" TargetMode="External"/><Relationship Id="rId3185" Type="http://schemas.openxmlformats.org/officeDocument/2006/relationships/hyperlink" Target="https://en.wiktionary.org/wiki/%E6%AC%A1%E5%85%83" TargetMode="External"/><Relationship Id="rId3188" Type="http://schemas.openxmlformats.org/officeDocument/2006/relationships/hyperlink" Target="https://en.wiktionary.org/wiki/%E7%94%9F%E8%AA%95" TargetMode="External"/><Relationship Id="rId3187" Type="http://schemas.openxmlformats.org/officeDocument/2006/relationships/hyperlink" Target="https://en.wiktionary.org/wiki/%E6%94%B9%E3%82%81%E3%81%A6" TargetMode="External"/><Relationship Id="rId3189" Type="http://schemas.openxmlformats.org/officeDocument/2006/relationships/hyperlink" Target="https://en.wiktionary.org/wiki/%E3%81%BE%E3%81%A4" TargetMode="External"/><Relationship Id="rId4480" Type="http://schemas.openxmlformats.org/officeDocument/2006/relationships/hyperlink" Target="https://en.wiktionary.org/wiki/%E9%AB%AA" TargetMode="External"/><Relationship Id="rId3151" Type="http://schemas.openxmlformats.org/officeDocument/2006/relationships/hyperlink" Target="https://en.wiktionary.org/wiki/%E4%B9%97%E9%99%8D" TargetMode="External"/><Relationship Id="rId4482" Type="http://schemas.openxmlformats.org/officeDocument/2006/relationships/hyperlink" Target="https://en.wiktionary.org/wiki/%E5%BD%B9%E8%81%B7" TargetMode="External"/><Relationship Id="rId3150" Type="http://schemas.openxmlformats.org/officeDocument/2006/relationships/hyperlink" Target="https://en.wiktionary.org/wiki/%E8%97%A9%E4%B8%BB" TargetMode="External"/><Relationship Id="rId4481" Type="http://schemas.openxmlformats.org/officeDocument/2006/relationships/hyperlink" Target="https://en.wiktionary.org/wiki/%E5%B0%8A" TargetMode="External"/><Relationship Id="rId3153" Type="http://schemas.openxmlformats.org/officeDocument/2006/relationships/hyperlink" Target="https://en.wiktionary.org/wiki/%E4%BE%BF%E5%88%A9" TargetMode="External"/><Relationship Id="rId4484" Type="http://schemas.openxmlformats.org/officeDocument/2006/relationships/hyperlink" Target="https://en.wiktionary.org/wiki/%E6%97%A5%E5%90%91" TargetMode="External"/><Relationship Id="rId3152" Type="http://schemas.openxmlformats.org/officeDocument/2006/relationships/hyperlink" Target="https://en.wiktionary.org/wiki/%E5%B8%B3" TargetMode="External"/><Relationship Id="rId4483" Type="http://schemas.openxmlformats.org/officeDocument/2006/relationships/hyperlink" Target="https://en.wiktionary.org/wiki/%E6%97%A5%E6%99%82" TargetMode="External"/><Relationship Id="rId3155" Type="http://schemas.openxmlformats.org/officeDocument/2006/relationships/hyperlink" Target="https://en.wiktionary.org/wiki/%E5%B9%B4%E8%A1%A8" TargetMode="External"/><Relationship Id="rId4486" Type="http://schemas.openxmlformats.org/officeDocument/2006/relationships/hyperlink" Target="https://en.wiktionary.org/wiki/%E6%89%8B%E8%A1%93" TargetMode="External"/><Relationship Id="rId3154" Type="http://schemas.openxmlformats.org/officeDocument/2006/relationships/hyperlink" Target="https://en.wiktionary.org/wiki/%E3%83%91%E3%82%B9%E3%83%AF%E3%83%BC%E3%83%89" TargetMode="External"/><Relationship Id="rId4485" Type="http://schemas.openxmlformats.org/officeDocument/2006/relationships/hyperlink" Target="https://en.wiktionary.org/wiki/%E8%B1%A1%E5%BE%B4" TargetMode="External"/><Relationship Id="rId3157" Type="http://schemas.openxmlformats.org/officeDocument/2006/relationships/hyperlink" Target="https://en.wiktionary.org/wiki/%E8%BC%9D" TargetMode="External"/><Relationship Id="rId4488" Type="http://schemas.openxmlformats.org/officeDocument/2006/relationships/hyperlink" Target="https://en.wiktionary.org/wiki/%E8%AD%B0%E5%B8%AD" TargetMode="External"/><Relationship Id="rId3156" Type="http://schemas.openxmlformats.org/officeDocument/2006/relationships/hyperlink" Target="https://en.wiktionary.org/wiki/%E8%AA%9E%E3%82%8B" TargetMode="External"/><Relationship Id="rId4487" Type="http://schemas.openxmlformats.org/officeDocument/2006/relationships/hyperlink" Target="https://en.wiktionary.org/wiki/%E6%8E%88%E4%B8%8E" TargetMode="External"/><Relationship Id="rId3159" Type="http://schemas.openxmlformats.org/officeDocument/2006/relationships/hyperlink" Target="https://en.wiktionary.org/wiki/%E3%81%9F%E3%81%BE" TargetMode="External"/><Relationship Id="rId3158" Type="http://schemas.openxmlformats.org/officeDocument/2006/relationships/hyperlink" Target="https://en.wiktionary.org/wiki/%E5%80%B6%E6%A5%BD%E9%83%A8" TargetMode="External"/><Relationship Id="rId4489" Type="http://schemas.openxmlformats.org/officeDocument/2006/relationships/hyperlink" Target="https://en.wiktionary.org/wiki/%E9%9D%92%E3%81%84" TargetMode="External"/><Relationship Id="rId3149" Type="http://schemas.openxmlformats.org/officeDocument/2006/relationships/hyperlink" Target="https://en.wiktionary.org/wiki/%E6%BA%96%E6%B1%BA%E5%8B%9D" TargetMode="External"/><Relationship Id="rId3140" Type="http://schemas.openxmlformats.org/officeDocument/2006/relationships/hyperlink" Target="https://en.wiktionary.org/wiki/%E5%88%A9" TargetMode="External"/><Relationship Id="rId4471" Type="http://schemas.openxmlformats.org/officeDocument/2006/relationships/hyperlink" Target="https://en.wiktionary.org/wiki/%E7%9F%B3%E5%8E%9F" TargetMode="External"/><Relationship Id="rId4470" Type="http://schemas.openxmlformats.org/officeDocument/2006/relationships/hyperlink" Target="https://en.wiktionary.org/wiki/%E6%B6%BC" TargetMode="External"/><Relationship Id="rId3142" Type="http://schemas.openxmlformats.org/officeDocument/2006/relationships/hyperlink" Target="https://en.wiktionary.org/wiki/%E3%81%82%E3%82%89" TargetMode="External"/><Relationship Id="rId4473" Type="http://schemas.openxmlformats.org/officeDocument/2006/relationships/hyperlink" Target="https://en.wiktionary.org/wiki/%E5%8D%98%E3%81%AA%E3%82%8B" TargetMode="External"/><Relationship Id="rId3141" Type="http://schemas.openxmlformats.org/officeDocument/2006/relationships/hyperlink" Target="https://en.wiktionary.org/wiki/%E3%83%95%E3%82%A1%E3%82%A4%E3%83%8A%E3%83%AB" TargetMode="External"/><Relationship Id="rId4472" Type="http://schemas.openxmlformats.org/officeDocument/2006/relationships/hyperlink" Target="https://en.wiktionary.org/wiki/%E5%93%81%E5%B7%9D" TargetMode="External"/><Relationship Id="rId3144" Type="http://schemas.openxmlformats.org/officeDocument/2006/relationships/hyperlink" Target="https://en.wiktionary.org/wiki/%E5%8B%9D%E6%89%8B" TargetMode="External"/><Relationship Id="rId4475" Type="http://schemas.openxmlformats.org/officeDocument/2006/relationships/hyperlink" Target="https://en.wiktionary.org/wiki/%E5%8D%97%E6%9D%B1" TargetMode="External"/><Relationship Id="rId3143" Type="http://schemas.openxmlformats.org/officeDocument/2006/relationships/hyperlink" Target="https://en.wiktionary.org/wiki/%E5%A4%B1%E7%A4%BC" TargetMode="External"/><Relationship Id="rId4474" Type="http://schemas.openxmlformats.org/officeDocument/2006/relationships/hyperlink" Target="https://en.wiktionary.org/wiki/%E3%83%AA%E3%82%B9%E3%82%AF" TargetMode="External"/><Relationship Id="rId3146" Type="http://schemas.openxmlformats.org/officeDocument/2006/relationships/hyperlink" Target="https://en.wiktionary.org/wiki/%E6%B2%99" TargetMode="External"/><Relationship Id="rId4477" Type="http://schemas.openxmlformats.org/officeDocument/2006/relationships/hyperlink" Target="https://en.wiktionary.org/wiki/%E5%8D%97%E3%82%A2%E3%83%95%E3%83%AA%E3%82%AB" TargetMode="External"/><Relationship Id="rId3145" Type="http://schemas.openxmlformats.org/officeDocument/2006/relationships/hyperlink" Target="https://en.wiktionary.org/wiki/%E3%82%B8%E3%83%A3%E3%83%B3" TargetMode="External"/><Relationship Id="rId4476" Type="http://schemas.openxmlformats.org/officeDocument/2006/relationships/hyperlink" Target="https://en.wiktionary.org/wiki/%E7%92%B0%E7%8A%B6" TargetMode="External"/><Relationship Id="rId3148" Type="http://schemas.openxmlformats.org/officeDocument/2006/relationships/hyperlink" Target="https://en.wiktionary.org/w/index.php?title=%E6%8C%81%E3%81%9F&amp;action=edit&amp;redlink=1" TargetMode="External"/><Relationship Id="rId4479" Type="http://schemas.openxmlformats.org/officeDocument/2006/relationships/hyperlink" Target="https://en.wiktionary.org/wiki/%E3%83%8F%E3%83%AF%E3%82%A4" TargetMode="External"/><Relationship Id="rId3147" Type="http://schemas.openxmlformats.org/officeDocument/2006/relationships/hyperlink" Target="https://en.wiktionary.org/wiki/%E6%9C%89%E3%81%99%E3%82%8B" TargetMode="External"/><Relationship Id="rId4478" Type="http://schemas.openxmlformats.org/officeDocument/2006/relationships/hyperlink" Target="https://en.wiktionary.org/wiki/%E4%BD%B5%E5%90%88" TargetMode="External"/><Relationship Id="rId3171" Type="http://schemas.openxmlformats.org/officeDocument/2006/relationships/hyperlink" Target="https://en.wiktionary.org/w/index.php?title=%E6%9C%AC%E5%BD%93%E3%81%AB&amp;action=edit&amp;redlink=1" TargetMode="External"/><Relationship Id="rId3170" Type="http://schemas.openxmlformats.org/officeDocument/2006/relationships/hyperlink" Target="https://en.wiktionary.org/wiki/%E4%BB%BB%E5%8B%99" TargetMode="External"/><Relationship Id="rId3173" Type="http://schemas.openxmlformats.org/officeDocument/2006/relationships/hyperlink" Target="https://en.wiktionary.org/w/index.php?title=%E7%84%A1%E3%81%8F&amp;action=edit&amp;redlink=1" TargetMode="External"/><Relationship Id="rId3172" Type="http://schemas.openxmlformats.org/officeDocument/2006/relationships/hyperlink" Target="https://en.wiktionary.org/wiki/%E5%A4%A7%E9%9F%93%E6%B0%91%E5%9B%BD" TargetMode="External"/><Relationship Id="rId3175" Type="http://schemas.openxmlformats.org/officeDocument/2006/relationships/hyperlink" Target="https://en.wiktionary.org/wiki/%EF%BC%BD" TargetMode="External"/><Relationship Id="rId3174" Type="http://schemas.openxmlformats.org/officeDocument/2006/relationships/hyperlink" Target="https://en.wiktionary.org/wiki/%E6%A3%9F" TargetMode="External"/><Relationship Id="rId3177" Type="http://schemas.openxmlformats.org/officeDocument/2006/relationships/hyperlink" Target="https://en.wiktionary.org/w/index.php?title=%E9%99%90%E3%82%89&amp;action=edit&amp;redlink=1" TargetMode="External"/><Relationship Id="rId3176" Type="http://schemas.openxmlformats.org/officeDocument/2006/relationships/hyperlink" Target="https://en.wiktionary.org/wiki/%E5%A7%BF%E5%8B%A2" TargetMode="External"/><Relationship Id="rId3179" Type="http://schemas.openxmlformats.org/officeDocument/2006/relationships/hyperlink" Target="https://en.wiktionary.org/wiki/%E6%A0%AA" TargetMode="External"/><Relationship Id="rId3178" Type="http://schemas.openxmlformats.org/officeDocument/2006/relationships/hyperlink" Target="https://en.wiktionary.org/wiki/%E4%B8%BB%E9%A1%8C" TargetMode="External"/><Relationship Id="rId3160" Type="http://schemas.openxmlformats.org/officeDocument/2006/relationships/hyperlink" Target="https://en.wiktionary.org/wiki/%E5%B5%90" TargetMode="External"/><Relationship Id="rId4491" Type="http://schemas.openxmlformats.org/officeDocument/2006/relationships/hyperlink" Target="https://en.wiktionary.org/wiki/%E9%9A%A0%E3%81%97" TargetMode="External"/><Relationship Id="rId4490" Type="http://schemas.openxmlformats.org/officeDocument/2006/relationships/hyperlink" Target="https://en.wiktionary.org/wiki/%E3%83%95%E3%82%A1%E3%83%83%E3%82%B7%E3%83%A7%E3%83%B3" TargetMode="External"/><Relationship Id="rId3162" Type="http://schemas.openxmlformats.org/officeDocument/2006/relationships/hyperlink" Target="https://en.wiktionary.org/wiki/%E3%83%9D%E3%83%BC%E3%83%AB" TargetMode="External"/><Relationship Id="rId4493" Type="http://schemas.openxmlformats.org/officeDocument/2006/relationships/hyperlink" Target="https://en.wiktionary.org/wiki/%E7%99%BA%E6%8E%98" TargetMode="External"/><Relationship Id="rId3161" Type="http://schemas.openxmlformats.org/officeDocument/2006/relationships/hyperlink" Target="https://en.wiktionary.org/wiki/%E7%90%83%E5%A0%B4" TargetMode="External"/><Relationship Id="rId4492" Type="http://schemas.openxmlformats.org/officeDocument/2006/relationships/hyperlink" Target="https://en.wiktionary.org/wiki/%E7%B5%8C%E8%B7%AF" TargetMode="External"/><Relationship Id="rId3164" Type="http://schemas.openxmlformats.org/officeDocument/2006/relationships/hyperlink" Target="https://en.wiktionary.org/wiki/%E5%A6%A5%E5%BD%93" TargetMode="External"/><Relationship Id="rId4495" Type="http://schemas.openxmlformats.org/officeDocument/2006/relationships/hyperlink" Target="https://en.wiktionary.org/wiki/%E3%83%9E%E3%83%AA%E3%82%A2" TargetMode="External"/><Relationship Id="rId3163" Type="http://schemas.openxmlformats.org/officeDocument/2006/relationships/hyperlink" Target="https://en.wiktionary.org/wiki/%E7%AE%B1" TargetMode="External"/><Relationship Id="rId4494" Type="http://schemas.openxmlformats.org/officeDocument/2006/relationships/hyperlink" Target="https://en.wiktionary.org/wiki/%E9%96%A2%E5%BF%83" TargetMode="External"/><Relationship Id="rId3166" Type="http://schemas.openxmlformats.org/officeDocument/2006/relationships/hyperlink" Target="https://en.wiktionary.org/wiki/%E5%8D%97%E5%8C%97" TargetMode="External"/><Relationship Id="rId4497" Type="http://schemas.openxmlformats.org/officeDocument/2006/relationships/hyperlink" Target="https://en.wiktionary.org/wiki/%E7%AE%A1%E5%8C%BA" TargetMode="External"/><Relationship Id="rId3165" Type="http://schemas.openxmlformats.org/officeDocument/2006/relationships/hyperlink" Target="https://en.wiktionary.org/wiki/%E6%82%A0" TargetMode="External"/><Relationship Id="rId4496" Type="http://schemas.openxmlformats.org/officeDocument/2006/relationships/hyperlink" Target="https://en.wiktionary.org/wiki/%E6%AC%A1%E9%83%8E" TargetMode="External"/><Relationship Id="rId3168" Type="http://schemas.openxmlformats.org/officeDocument/2006/relationships/hyperlink" Target="https://en.wiktionary.org/wiki/%E6%AF%9B" TargetMode="External"/><Relationship Id="rId4499" Type="http://schemas.openxmlformats.org/officeDocument/2006/relationships/hyperlink" Target="https://en.wiktionary.org/wiki/%E9%9B%87%E7%94%A8" TargetMode="External"/><Relationship Id="rId3167" Type="http://schemas.openxmlformats.org/officeDocument/2006/relationships/hyperlink" Target="https://en.wiktionary.org/wiki/%E7%94%A8%E6%84%8F" TargetMode="External"/><Relationship Id="rId4498" Type="http://schemas.openxmlformats.org/officeDocument/2006/relationships/hyperlink" Target="https://en.wiktionary.org/wiki/%E7%AA%81%E7%A0%B4" TargetMode="External"/><Relationship Id="rId3169" Type="http://schemas.openxmlformats.org/officeDocument/2006/relationships/hyperlink" Target="https://en.wiktionary.org/wiki/%E3%83%96%E3%83%83%E3%82%AF" TargetMode="External"/><Relationship Id="rId9330" Type="http://schemas.openxmlformats.org/officeDocument/2006/relationships/hyperlink" Target="https://en.wiktionary.org/wiki/%E9%AD%94%E5%8A%9B" TargetMode="External"/><Relationship Id="rId9331" Type="http://schemas.openxmlformats.org/officeDocument/2006/relationships/hyperlink" Target="https://en.wiktionary.org/wiki/%E6%9C%89%E5%90%8D%E4%BA%BA" TargetMode="External"/><Relationship Id="rId9332" Type="http://schemas.openxmlformats.org/officeDocument/2006/relationships/hyperlink" Target="https://en.wiktionary.org/wiki/%E6%98%8E%E7%99%BD" TargetMode="External"/><Relationship Id="rId9333" Type="http://schemas.openxmlformats.org/officeDocument/2006/relationships/hyperlink" Target="https://en.wiktionary.org/w/index.php?title=%E8%BF%91%E7%95%BF%E6%97%A5%E6%9C%AC%E9%89%84%E9%81%93&amp;action=edit&amp;redlink=1" TargetMode="External"/><Relationship Id="rId8002" Type="http://schemas.openxmlformats.org/officeDocument/2006/relationships/hyperlink" Target="https://en.wiktionary.org/wiki/%E8%B2%A1" TargetMode="External"/><Relationship Id="rId8001" Type="http://schemas.openxmlformats.org/officeDocument/2006/relationships/hyperlink" Target="https://en.wiktionary.org/wiki/%E6%8B%85%E3%81%86" TargetMode="External"/><Relationship Id="rId8000" Type="http://schemas.openxmlformats.org/officeDocument/2006/relationships/hyperlink" Target="https://en.wiktionary.org/wiki/%E7%84%A1%E6%96%AD" TargetMode="External"/><Relationship Id="rId8006" Type="http://schemas.openxmlformats.org/officeDocument/2006/relationships/hyperlink" Target="https://en.wiktionary.org/wiki/%E6%A1%91%E7%94%B0" TargetMode="External"/><Relationship Id="rId9338" Type="http://schemas.openxmlformats.org/officeDocument/2006/relationships/hyperlink" Target="https://en.wiktionary.org/wiki/%E6%AF%94%E3%81%B9%E3%82%8B" TargetMode="External"/><Relationship Id="rId8005" Type="http://schemas.openxmlformats.org/officeDocument/2006/relationships/hyperlink" Target="https://en.wiktionary.org/wiki/%E5%AF%BF%E5%8F%B8" TargetMode="External"/><Relationship Id="rId9339" Type="http://schemas.openxmlformats.org/officeDocument/2006/relationships/hyperlink" Target="https://en.wiktionary.org/wiki/%E6%9C%89%E7%BD%AA" TargetMode="External"/><Relationship Id="rId8004" Type="http://schemas.openxmlformats.org/officeDocument/2006/relationships/hyperlink" Target="https://en.wiktionary.org/wiki/%E6%9F%93%E8%89%B2" TargetMode="External"/><Relationship Id="rId8003" Type="http://schemas.openxmlformats.org/officeDocument/2006/relationships/hyperlink" Target="https://en.wiktionary.org/wiki/%E9%95%B7%E5%B0%BE" TargetMode="External"/><Relationship Id="rId9334" Type="http://schemas.openxmlformats.org/officeDocument/2006/relationships/hyperlink" Target="https://en.wiktionary.org/w/index.php?title=%E4%B8%AD%E5%A4%AE%E5%85%AC%E8%AB%96&amp;action=edit&amp;redlink=1" TargetMode="External"/><Relationship Id="rId8009" Type="http://schemas.openxmlformats.org/officeDocument/2006/relationships/hyperlink" Target="https://en.wiktionary.org/w/index.php?title=%E5%A2%97%E8%A3%9C&amp;action=edit&amp;redlink=1" TargetMode="External"/><Relationship Id="rId9335" Type="http://schemas.openxmlformats.org/officeDocument/2006/relationships/hyperlink" Target="https://en.wiktionary.org/wiki/%E7%94%9F%E7%94%B0" TargetMode="External"/><Relationship Id="rId8008" Type="http://schemas.openxmlformats.org/officeDocument/2006/relationships/hyperlink" Target="https://en.wiktionary.org/wiki/%E3%82%A2%E3%83%9E" TargetMode="External"/><Relationship Id="rId9336" Type="http://schemas.openxmlformats.org/officeDocument/2006/relationships/hyperlink" Target="https://en.wiktionary.org/w/index.php?title=%E6%88%BB%E3%81%95&amp;action=edit&amp;redlink=1" TargetMode="External"/><Relationship Id="rId8007" Type="http://schemas.openxmlformats.org/officeDocument/2006/relationships/hyperlink" Target="https://en.wiktionary.org/wiki/%E5%A4%A7%E4%B8%88%E5%A4%AB" TargetMode="External"/><Relationship Id="rId9337" Type="http://schemas.openxmlformats.org/officeDocument/2006/relationships/hyperlink" Target="https://en.wiktionary.org/wiki/%E8%BF%BD%E3%81%86" TargetMode="External"/><Relationship Id="rId9320" Type="http://schemas.openxmlformats.org/officeDocument/2006/relationships/hyperlink" Target="https://en.wiktionary.org/wiki/%E7%9B%B4%E3%81%A1%E3%81%AB" TargetMode="External"/><Relationship Id="rId9321" Type="http://schemas.openxmlformats.org/officeDocument/2006/relationships/hyperlink" Target="https://en.wiktionary.org/wiki/%E5%AE%AE%E5%86%85" TargetMode="External"/><Relationship Id="rId9322" Type="http://schemas.openxmlformats.org/officeDocument/2006/relationships/hyperlink" Target="https://en.wiktionary.org/wiki/%E6%89%87" TargetMode="External"/><Relationship Id="rId9327" Type="http://schemas.openxmlformats.org/officeDocument/2006/relationships/hyperlink" Target="https://en.wiktionary.org/wiki/%E3%83%9B%E3%83%BC%E3%82%AF%E3%82%B9" TargetMode="External"/><Relationship Id="rId9328" Type="http://schemas.openxmlformats.org/officeDocument/2006/relationships/hyperlink" Target="https://en.wiktionary.org/w/index.php?title=%E5%B9%B4%E5%88%A5&amp;action=edit&amp;redlink=1" TargetMode="External"/><Relationship Id="rId9329" Type="http://schemas.openxmlformats.org/officeDocument/2006/relationships/hyperlink" Target="https://en.wiktionary.org/wiki/%E3%83%87%E3%83%AB%E3%82%BF" TargetMode="External"/><Relationship Id="rId9323" Type="http://schemas.openxmlformats.org/officeDocument/2006/relationships/hyperlink" Target="https://en.wiktionary.org/wiki/%E3%82%A2%E3%83%94%E3%83%BC%E3%83%AB" TargetMode="External"/><Relationship Id="rId9324" Type="http://schemas.openxmlformats.org/officeDocument/2006/relationships/hyperlink" Target="https://en.wiktionary.org/wiki/%E3%81%82%E3%81%92%E3%82%8B" TargetMode="External"/><Relationship Id="rId9325" Type="http://schemas.openxmlformats.org/officeDocument/2006/relationships/hyperlink" Target="https://en.wiktionary.org/wiki/%E6%84%9B%E6%83%85" TargetMode="External"/><Relationship Id="rId9326" Type="http://schemas.openxmlformats.org/officeDocument/2006/relationships/hyperlink" Target="https://en.wiktionary.org/wiki/%E5%90%88%E8%87%B4" TargetMode="External"/><Relationship Id="rId8020" Type="http://schemas.openxmlformats.org/officeDocument/2006/relationships/hyperlink" Target="https://en.wiktionary.org/wiki/%E8%B1%A1" TargetMode="External"/><Relationship Id="rId9352" Type="http://schemas.openxmlformats.org/officeDocument/2006/relationships/hyperlink" Target="https://en.wiktionary.org/wiki/%E4%BA%8B%E5%A4%89" TargetMode="External"/><Relationship Id="rId9353" Type="http://schemas.openxmlformats.org/officeDocument/2006/relationships/hyperlink" Target="https://en.wiktionary.org/wiki/%E9%99%A3%E5%96%B6" TargetMode="External"/><Relationship Id="rId9354" Type="http://schemas.openxmlformats.org/officeDocument/2006/relationships/hyperlink" Target="https://en.wiktionary.org/wiki/%E5%AF%85" TargetMode="External"/><Relationship Id="rId9355" Type="http://schemas.openxmlformats.org/officeDocument/2006/relationships/hyperlink" Target="https://en.wiktionary.org/wiki/%E6%99%82%E3%80%85" TargetMode="External"/><Relationship Id="rId8024" Type="http://schemas.openxmlformats.org/officeDocument/2006/relationships/hyperlink" Target="https://en.wiktionary.org/wiki/%E7%9B%B8%E6%A3%92" TargetMode="External"/><Relationship Id="rId8023" Type="http://schemas.openxmlformats.org/officeDocument/2006/relationships/hyperlink" Target="https://en.wiktionary.org/wiki/%E7%A5%88%E3%82%8A" TargetMode="External"/><Relationship Id="rId8022" Type="http://schemas.openxmlformats.org/officeDocument/2006/relationships/hyperlink" Target="https://en.wiktionary.org/wiki/%E3%81%B2%E3%81%BE%E3%82%8F%E3%82%8A" TargetMode="External"/><Relationship Id="rId9350" Type="http://schemas.openxmlformats.org/officeDocument/2006/relationships/hyperlink" Target="https://en.wiktionary.org/wiki/%E7%B7%8F%E6%8B%AC" TargetMode="External"/><Relationship Id="rId8021" Type="http://schemas.openxmlformats.org/officeDocument/2006/relationships/hyperlink" Target="https://en.wiktionary.org/wiki/%E3%82%84%E3%81%BE" TargetMode="External"/><Relationship Id="rId9351" Type="http://schemas.openxmlformats.org/officeDocument/2006/relationships/hyperlink" Target="https://en.wiktionary.org/wiki/%E3%83%9B%E3%83%83%E3%83%88" TargetMode="External"/><Relationship Id="rId8028" Type="http://schemas.openxmlformats.org/officeDocument/2006/relationships/hyperlink" Target="https://en.wiktionary.org/w/index.php?title=%E3%82%A8%E3%83%AA%E3%83%BC&amp;action=edit&amp;redlink=1" TargetMode="External"/><Relationship Id="rId8027" Type="http://schemas.openxmlformats.org/officeDocument/2006/relationships/hyperlink" Target="https://en.wiktionary.org/wiki/%E5%B9%B3%E9%9D%A2" TargetMode="External"/><Relationship Id="rId8026" Type="http://schemas.openxmlformats.org/officeDocument/2006/relationships/hyperlink" Target="https://en.wiktionary.org/wiki/%E3%81%BB%E3%81%97" TargetMode="External"/><Relationship Id="rId8025" Type="http://schemas.openxmlformats.org/officeDocument/2006/relationships/hyperlink" Target="https://en.wiktionary.org/wiki/%E9%80%8F" TargetMode="External"/><Relationship Id="rId9356" Type="http://schemas.openxmlformats.org/officeDocument/2006/relationships/hyperlink" Target="https://en.wiktionary.org/wiki/%E3%83%A1%E3%83%AB%E3%83%9C%E3%83%AB%E3%83%B3" TargetMode="External"/><Relationship Id="rId9357" Type="http://schemas.openxmlformats.org/officeDocument/2006/relationships/hyperlink" Target="https://en.wiktionary.org/wiki/%E8%83%B4%E4%BD%93" TargetMode="External"/><Relationship Id="rId9358" Type="http://schemas.openxmlformats.org/officeDocument/2006/relationships/hyperlink" Target="https://en.wiktionary.org/wiki/%E3%83%9E%E3%82%A4%E3%83%8A%E3%82%B9" TargetMode="External"/><Relationship Id="rId8029" Type="http://schemas.openxmlformats.org/officeDocument/2006/relationships/hyperlink" Target="https://en.wiktionary.org/wiki/%E6%B5%AE%E4%B8%96%E7%B5%B5" TargetMode="External"/><Relationship Id="rId9359" Type="http://schemas.openxmlformats.org/officeDocument/2006/relationships/hyperlink" Target="https://en.wiktionary.org/wiki/%E3%83%9E%E3%82%AF%E3%83%89%E3%83%8A%E3%83%AB%E3%83%89" TargetMode="External"/><Relationship Id="rId9341" Type="http://schemas.openxmlformats.org/officeDocument/2006/relationships/hyperlink" Target="https://en.wiktionary.org/wiki/%E6%B3%A5" TargetMode="External"/><Relationship Id="rId9342" Type="http://schemas.openxmlformats.org/officeDocument/2006/relationships/hyperlink" Target="https://en.wiktionary.org/w/index.php?title=%E3%82%AD%E3%83%8D%E3%83%9E%E6%97%AC%E5%A0%B1&amp;action=edit&amp;redlink=1" TargetMode="External"/><Relationship Id="rId9343" Type="http://schemas.openxmlformats.org/officeDocument/2006/relationships/hyperlink" Target="https://en.wiktionary.org/wiki/%E3%81%98%E3%82%85%E3%81%86" TargetMode="External"/><Relationship Id="rId9344" Type="http://schemas.openxmlformats.org/officeDocument/2006/relationships/hyperlink" Target="https://en.wiktionary.org/wiki/%E3%83%9F%E3%83%AB" TargetMode="External"/><Relationship Id="rId8013" Type="http://schemas.openxmlformats.org/officeDocument/2006/relationships/hyperlink" Target="https://en.wiktionary.org/wiki/%E3%81%B5%E3%81%BF" TargetMode="External"/><Relationship Id="rId8012" Type="http://schemas.openxmlformats.org/officeDocument/2006/relationships/hyperlink" Target="https://en.wiktionary.org/wiki/%E5%A4%89%E6%95%B0" TargetMode="External"/><Relationship Id="rId8011" Type="http://schemas.openxmlformats.org/officeDocument/2006/relationships/hyperlink" Target="https://en.wiktionary.org/wiki/%E3%82%B4%E3%83%A0" TargetMode="External"/><Relationship Id="rId8010" Type="http://schemas.openxmlformats.org/officeDocument/2006/relationships/hyperlink" Target="https://en.wiktionary.org/wiki/%E5%83%85%E3%81%8B" TargetMode="External"/><Relationship Id="rId9340" Type="http://schemas.openxmlformats.org/officeDocument/2006/relationships/hyperlink" Target="https://en.wiktionary.org/wiki/%E5%9B%BD%E5%88%86%E5%AF%BA" TargetMode="External"/><Relationship Id="rId8017" Type="http://schemas.openxmlformats.org/officeDocument/2006/relationships/hyperlink" Target="https://en.wiktionary.org/wiki/%E9%B6%B4%E5%B2%A1" TargetMode="External"/><Relationship Id="rId9349" Type="http://schemas.openxmlformats.org/officeDocument/2006/relationships/hyperlink" Target="https://en.wiktionary.org/wiki/%E7%B2%89" TargetMode="External"/><Relationship Id="rId8016" Type="http://schemas.openxmlformats.org/officeDocument/2006/relationships/hyperlink" Target="https://en.wiktionary.org/wiki/%E5%9B%BD%E5%8F%B8" TargetMode="External"/><Relationship Id="rId8015" Type="http://schemas.openxmlformats.org/officeDocument/2006/relationships/hyperlink" Target="https://en.wiktionary.org/wiki/%E6%A1%83%E5%B1%B1" TargetMode="External"/><Relationship Id="rId8014" Type="http://schemas.openxmlformats.org/officeDocument/2006/relationships/hyperlink" Target="https://en.wiktionary.org/wiki/%E4%B8%8A%E5%8F%B8" TargetMode="External"/><Relationship Id="rId9345" Type="http://schemas.openxmlformats.org/officeDocument/2006/relationships/hyperlink" Target="https://en.wiktionary.org/wiki/%E7%9C%8C%E8%AD%A6" TargetMode="External"/><Relationship Id="rId9346" Type="http://schemas.openxmlformats.org/officeDocument/2006/relationships/hyperlink" Target="https://en.wiktionary.org/wiki/%E5%8F%97%E8%A8%97" TargetMode="External"/><Relationship Id="rId8019" Type="http://schemas.openxmlformats.org/officeDocument/2006/relationships/hyperlink" Target="https://en.wiktionary.org/w/index.php?title=%E5%88%87%E3%81%A3&amp;action=edit&amp;redlink=1" TargetMode="External"/><Relationship Id="rId9347" Type="http://schemas.openxmlformats.org/officeDocument/2006/relationships/hyperlink" Target="https://en.wiktionary.org/wiki/%E5%BA%8F" TargetMode="External"/><Relationship Id="rId8018" Type="http://schemas.openxmlformats.org/officeDocument/2006/relationships/hyperlink" Target="https://en.wiktionary.org/wiki/%E3%83%90%E3%83%B3%E3%82%AF%E3%83%BC%E3%83%90%E3%83%BC" TargetMode="External"/><Relationship Id="rId9348" Type="http://schemas.openxmlformats.org/officeDocument/2006/relationships/hyperlink" Target="https://en.wiktionary.org/wiki/%E3%83%80%E3%82%A4%E3%82%B8%E3%82%A7%E3%82%B9%E3%83%88" TargetMode="External"/><Relationship Id="rId9310" Type="http://schemas.openxmlformats.org/officeDocument/2006/relationships/hyperlink" Target="https://en.wiktionary.org/wiki/%E8%BE%BA%E5%A2%83" TargetMode="External"/><Relationship Id="rId9311" Type="http://schemas.openxmlformats.org/officeDocument/2006/relationships/hyperlink" Target="https://en.wiktionary.org/wiki/%E3%83%95%E3%82%A3%E3%83%AB%E3%82%BF%E3%83%BC" TargetMode="External"/><Relationship Id="rId9316" Type="http://schemas.openxmlformats.org/officeDocument/2006/relationships/hyperlink" Target="https://en.wiktionary.org/w/index.php?title=%E3%83%9F%E3%83%AA%E3%82%AA%E3%83%B3&amp;action=edit&amp;redlink=1" TargetMode="External"/><Relationship Id="rId9317" Type="http://schemas.openxmlformats.org/officeDocument/2006/relationships/hyperlink" Target="https://en.wiktionary.org/wiki/%E3%82%A2%E3%83%AB%E3%83%90%E3%83%8B%E3%82%A2" TargetMode="External"/><Relationship Id="rId9318" Type="http://schemas.openxmlformats.org/officeDocument/2006/relationships/hyperlink" Target="https://en.wiktionary.org/wiki/%E5%9B%BD%E6%94%BF" TargetMode="External"/><Relationship Id="rId9319" Type="http://schemas.openxmlformats.org/officeDocument/2006/relationships/hyperlink" Target="https://en.wiktionary.org/wiki/%E6%9C%AC%E5%BA%84" TargetMode="External"/><Relationship Id="rId9312" Type="http://schemas.openxmlformats.org/officeDocument/2006/relationships/hyperlink" Target="https://en.wiktionary.org/wiki/%E4%B8%80%E9%96%80" TargetMode="External"/><Relationship Id="rId9313" Type="http://schemas.openxmlformats.org/officeDocument/2006/relationships/hyperlink" Target="https://en.wiktionary.org/wiki/%E3%83%90%E3%83%96%E3%83%AB" TargetMode="External"/><Relationship Id="rId9314" Type="http://schemas.openxmlformats.org/officeDocument/2006/relationships/hyperlink" Target="https://en.wiktionary.org/wiki/%E3%82%B8%E3%83%A3%E3%83%9E%E3%82%A4%E3%82%AB" TargetMode="External"/><Relationship Id="rId9315" Type="http://schemas.openxmlformats.org/officeDocument/2006/relationships/hyperlink" Target="https://en.wiktionary.org/w/index.php?title=%E3%83%8D%E3%82%AA&amp;action=edit&amp;redlink=1" TargetMode="External"/><Relationship Id="rId9309" Type="http://schemas.openxmlformats.org/officeDocument/2006/relationships/hyperlink" Target="https://en.wiktionary.org/w/index.php?title=%E5%8F%B3%E8%B6%B3&amp;action=edit&amp;redlink=1" TargetMode="External"/><Relationship Id="rId9300" Type="http://schemas.openxmlformats.org/officeDocument/2006/relationships/hyperlink" Target="https://en.wiktionary.org/wiki/%E5%80%A4%E3%81%99%E3%82%8B" TargetMode="External"/><Relationship Id="rId9305" Type="http://schemas.openxmlformats.org/officeDocument/2006/relationships/hyperlink" Target="https://en.wiktionary.org/wiki/%E4%B8%AD%E5%9B%BD%E5%85%B1%E7%94%A3%E5%85%9A" TargetMode="External"/><Relationship Id="rId9306" Type="http://schemas.openxmlformats.org/officeDocument/2006/relationships/hyperlink" Target="https://en.wiktionary.org/wiki/%E6%96%9C" TargetMode="External"/><Relationship Id="rId9307" Type="http://schemas.openxmlformats.org/officeDocument/2006/relationships/hyperlink" Target="https://en.wiktionary.org/wiki/%E5%8D%9A%E6%96%87" TargetMode="External"/><Relationship Id="rId9308" Type="http://schemas.openxmlformats.org/officeDocument/2006/relationships/hyperlink" Target="https://en.wiktionary.org/wiki/%E5%82%B5%E6%A8%A9" TargetMode="External"/><Relationship Id="rId9301" Type="http://schemas.openxmlformats.org/officeDocument/2006/relationships/hyperlink" Target="https://en.wiktionary.org/wiki/%E5%8F%A4%E7%94%B0" TargetMode="External"/><Relationship Id="rId9302" Type="http://schemas.openxmlformats.org/officeDocument/2006/relationships/hyperlink" Target="https://en.wiktionary.org/wiki/%E6%96%B0%E5%85%9A" TargetMode="External"/><Relationship Id="rId9303" Type="http://schemas.openxmlformats.org/officeDocument/2006/relationships/hyperlink" Target="https://en.wiktionary.org/w/index.php?title=%E3%82%B1%E3%82%A2&amp;action=edit&amp;redlink=1" TargetMode="External"/><Relationship Id="rId9304" Type="http://schemas.openxmlformats.org/officeDocument/2006/relationships/hyperlink" Target="https://en.wiktionary.org/wiki/%E8%A5%BF%E3%83%89%E3%82%A4%E3%83%84" TargetMode="External"/><Relationship Id="rId5813" Type="http://schemas.openxmlformats.org/officeDocument/2006/relationships/hyperlink" Target="https://en.wiktionary.org/wiki/%E4%B8%80%E5%AE%AE" TargetMode="External"/><Relationship Id="rId5814" Type="http://schemas.openxmlformats.org/officeDocument/2006/relationships/hyperlink" Target="https://en.wiktionary.org/wiki/%E6%A8%A1%E5%9E%8B" TargetMode="External"/><Relationship Id="rId5811" Type="http://schemas.openxmlformats.org/officeDocument/2006/relationships/hyperlink" Target="https://en.wiktionary.org/wiki/%E6%9D%89" TargetMode="External"/><Relationship Id="rId5812" Type="http://schemas.openxmlformats.org/officeDocument/2006/relationships/hyperlink" Target="https://en.wiktionary.org/wiki/%E5%88%87" TargetMode="External"/><Relationship Id="rId5817" Type="http://schemas.openxmlformats.org/officeDocument/2006/relationships/hyperlink" Target="https://en.wiktionary.org/w/index.php?title=%E8%B8%8F%E3%81%BE%E3%81%88&amp;action=edit&amp;redlink=1" TargetMode="External"/><Relationship Id="rId5818" Type="http://schemas.openxmlformats.org/officeDocument/2006/relationships/hyperlink" Target="https://en.wiktionary.org/wiki/%E6%88%90%E5%88%86" TargetMode="External"/><Relationship Id="rId5815" Type="http://schemas.openxmlformats.org/officeDocument/2006/relationships/hyperlink" Target="https://en.wiktionary.org/wiki/%E5%9C%9F%E5%B1%8B" TargetMode="External"/><Relationship Id="rId5816" Type="http://schemas.openxmlformats.org/officeDocument/2006/relationships/hyperlink" Target="https://en.wiktionary.org/wiki/%E8%8F%85%E5%8E%9F" TargetMode="External"/><Relationship Id="rId5819" Type="http://schemas.openxmlformats.org/officeDocument/2006/relationships/hyperlink" Target="https://en.wiktionary.org/wiki/%E5%8B%98%E9%81%95%E3%81%84" TargetMode="External"/><Relationship Id="rId8093" Type="http://schemas.openxmlformats.org/officeDocument/2006/relationships/hyperlink" Target="https://en.wiktionary.org/wiki/%E4%B8%AD%E5%B0%8F" TargetMode="External"/><Relationship Id="rId8092" Type="http://schemas.openxmlformats.org/officeDocument/2006/relationships/hyperlink" Target="https://en.wiktionary.org/wiki/%E7%AE%A1%E5%88%B6" TargetMode="External"/><Relationship Id="rId8091" Type="http://schemas.openxmlformats.org/officeDocument/2006/relationships/hyperlink" Target="https://en.wiktionary.org/wiki/%E7%AD%8B%E8%82%89" TargetMode="External"/><Relationship Id="rId8090" Type="http://schemas.openxmlformats.org/officeDocument/2006/relationships/hyperlink" Target="https://en.wiktionary.org/wiki/%E6%95%91%E6%B8%88" TargetMode="External"/><Relationship Id="rId8086" Type="http://schemas.openxmlformats.org/officeDocument/2006/relationships/hyperlink" Target="https://en.wiktionary.org/wiki/%E5%AE%9D%E7%9F%B3" TargetMode="External"/><Relationship Id="rId8085" Type="http://schemas.openxmlformats.org/officeDocument/2006/relationships/hyperlink" Target="https://en.wiktionary.org/wiki/%E5%B7%A5%E7%A7%91" TargetMode="External"/><Relationship Id="rId8084" Type="http://schemas.openxmlformats.org/officeDocument/2006/relationships/hyperlink" Target="https://en.wiktionary.org/wiki/%E3%82%B5%E3%83%AD%E3%83%B3" TargetMode="External"/><Relationship Id="rId8083" Type="http://schemas.openxmlformats.org/officeDocument/2006/relationships/hyperlink" Target="https://en.wiktionary.org/wiki/%E6%9C%89%E7%94%B0" TargetMode="External"/><Relationship Id="rId8089" Type="http://schemas.openxmlformats.org/officeDocument/2006/relationships/hyperlink" Target="https://en.wiktionary.org/wiki/%E5%82%91%E4%BD%9C" TargetMode="External"/><Relationship Id="rId8088" Type="http://schemas.openxmlformats.org/officeDocument/2006/relationships/hyperlink" Target="https://en.wiktionary.org/wiki/%E7%A9%BA%E7%99%BD" TargetMode="External"/><Relationship Id="rId8087" Type="http://schemas.openxmlformats.org/officeDocument/2006/relationships/hyperlink" Target="https://en.wiktionary.org/w/index.php?title=%E9%80%9A%E5%B7%BB&amp;action=edit&amp;redlink=1" TargetMode="External"/><Relationship Id="rId5810" Type="http://schemas.openxmlformats.org/officeDocument/2006/relationships/hyperlink" Target="https://en.wiktionary.org/wiki/%E5%83%8D%E3%81%8D" TargetMode="External"/><Relationship Id="rId5802" Type="http://schemas.openxmlformats.org/officeDocument/2006/relationships/hyperlink" Target="https://en.wiktionary.org/wiki/%E3%83%AC%E3%83%93%E3%83%A5%E3%83%BC" TargetMode="External"/><Relationship Id="rId5803" Type="http://schemas.openxmlformats.org/officeDocument/2006/relationships/hyperlink" Target="https://en.wiktionary.org/w/index.php?title=%E8%82%B2%E3%81%A6&amp;action=edit&amp;redlink=1" TargetMode="External"/><Relationship Id="rId5800" Type="http://schemas.openxmlformats.org/officeDocument/2006/relationships/hyperlink" Target="https://en.wiktionary.org/wiki/%E8%9E%8D%E5%90%88" TargetMode="External"/><Relationship Id="rId5801" Type="http://schemas.openxmlformats.org/officeDocument/2006/relationships/hyperlink" Target="https://en.wiktionary.org/w/index.php?title=%E6%8E%B2%E3%81%92&amp;action=edit&amp;redlink=1" TargetMode="External"/><Relationship Id="rId5806" Type="http://schemas.openxmlformats.org/officeDocument/2006/relationships/hyperlink" Target="https://en.wiktionary.org/wiki/%E6%95%91%E5%8A%A9" TargetMode="External"/><Relationship Id="rId5807" Type="http://schemas.openxmlformats.org/officeDocument/2006/relationships/hyperlink" Target="https://en.wiktionary.org/wiki/%E3%82%B9%E3%82%AD%E3%83%AB" TargetMode="External"/><Relationship Id="rId5804" Type="http://schemas.openxmlformats.org/officeDocument/2006/relationships/hyperlink" Target="https://en.wiktionary.org/wiki/%E5%8B%95%E5%8A%9B" TargetMode="External"/><Relationship Id="rId5805" Type="http://schemas.openxmlformats.org/officeDocument/2006/relationships/hyperlink" Target="https://en.wiktionary.org/wiki/%E5%A4%96%E8%A6%B3" TargetMode="External"/><Relationship Id="rId5808" Type="http://schemas.openxmlformats.org/officeDocument/2006/relationships/hyperlink" Target="https://en.wiktionary.org/wiki/%E3%83%92%E3%83%83%E3%83%97" TargetMode="External"/><Relationship Id="rId5809" Type="http://schemas.openxmlformats.org/officeDocument/2006/relationships/hyperlink" Target="https://en.wiktionary.org/wiki/%E3%81%93%E3%81%A9%E3%82%82" TargetMode="External"/><Relationship Id="rId8082" Type="http://schemas.openxmlformats.org/officeDocument/2006/relationships/hyperlink" Target="https://en.wiktionary.org/w/index.php?title=%E3%83%87%E3%82%A4%E3%83%AA%E3%83%BC%E3%82%B9%E3%83%9D%E3%83%BC%E3%83%84&amp;action=edit&amp;redlink=1" TargetMode="External"/><Relationship Id="rId8081" Type="http://schemas.openxmlformats.org/officeDocument/2006/relationships/hyperlink" Target="https://en.wiktionary.org/wiki/%E5%90%84%E7%A4%BE" TargetMode="External"/><Relationship Id="rId8080" Type="http://schemas.openxmlformats.org/officeDocument/2006/relationships/hyperlink" Target="https://en.wiktionary.org/wiki/%E3%80%92" TargetMode="External"/><Relationship Id="rId8075" Type="http://schemas.openxmlformats.org/officeDocument/2006/relationships/hyperlink" Target="https://en.wiktionary.org/wiki/%E5%81%8F" TargetMode="External"/><Relationship Id="rId8074" Type="http://schemas.openxmlformats.org/officeDocument/2006/relationships/hyperlink" Target="https://en.wiktionary.org/wiki/%E8%8B%A5%E6%9E%97" TargetMode="External"/><Relationship Id="rId8073" Type="http://schemas.openxmlformats.org/officeDocument/2006/relationships/hyperlink" Target="https://en.wiktionary.org/w/index.php?title=%E3%83%A4%E3%83%B3&amp;action=edit&amp;redlink=1" TargetMode="External"/><Relationship Id="rId8072" Type="http://schemas.openxmlformats.org/officeDocument/2006/relationships/hyperlink" Target="https://en.wiktionary.org/wiki/%E3%82%82%E3%81%AF%E3%82%84" TargetMode="External"/><Relationship Id="rId8079" Type="http://schemas.openxmlformats.org/officeDocument/2006/relationships/hyperlink" Target="https://en.wiktionary.org/wiki/%E8%81%96%E4%BA%BA" TargetMode="External"/><Relationship Id="rId8078" Type="http://schemas.openxmlformats.org/officeDocument/2006/relationships/hyperlink" Target="https://en.wiktionary.org/wiki/%E3%81%BB%E3%82%8A" TargetMode="External"/><Relationship Id="rId8077" Type="http://schemas.openxmlformats.org/officeDocument/2006/relationships/hyperlink" Target="https://en.wiktionary.org/wiki/%E6%B0%97%E8%B1%A1%E5%BA%81" TargetMode="External"/><Relationship Id="rId8076" Type="http://schemas.openxmlformats.org/officeDocument/2006/relationships/hyperlink" Target="https://en.wiktionary.org/wiki/%E3%81%9D%E3%82%93" TargetMode="External"/><Relationship Id="rId4503" Type="http://schemas.openxmlformats.org/officeDocument/2006/relationships/hyperlink" Target="https://en.wiktionary.org/wiki/%E8%81%96%E5%A0%82" TargetMode="External"/><Relationship Id="rId5835" Type="http://schemas.openxmlformats.org/officeDocument/2006/relationships/hyperlink" Target="https://en.wiktionary.org/wiki/%E9%99%8D%E4%BC%8F" TargetMode="External"/><Relationship Id="rId4502" Type="http://schemas.openxmlformats.org/officeDocument/2006/relationships/hyperlink" Target="https://en.wiktionary.org/wiki/%E6%8E%9B%E3%81%91" TargetMode="External"/><Relationship Id="rId5836" Type="http://schemas.openxmlformats.org/officeDocument/2006/relationships/hyperlink" Target="https://en.wiktionary.org/wiki/%E6%88%A6%E5%A0%B4" TargetMode="External"/><Relationship Id="rId4505" Type="http://schemas.openxmlformats.org/officeDocument/2006/relationships/hyperlink" Target="https://en.wiktionary.org/wiki/%E5%90%8C%E6%9C%9F" TargetMode="External"/><Relationship Id="rId5833" Type="http://schemas.openxmlformats.org/officeDocument/2006/relationships/hyperlink" Target="https://en.wiktionary.org/wiki/%E5%8D%94" TargetMode="External"/><Relationship Id="rId4504" Type="http://schemas.openxmlformats.org/officeDocument/2006/relationships/hyperlink" Target="https://en.wiktionary.org/wiki/%E6%A5%AD%E7%B8%BE" TargetMode="External"/><Relationship Id="rId5834" Type="http://schemas.openxmlformats.org/officeDocument/2006/relationships/hyperlink" Target="https://en.wiktionary.org/wiki/%E5%AE%98%E4%BD%8D" TargetMode="External"/><Relationship Id="rId4507" Type="http://schemas.openxmlformats.org/officeDocument/2006/relationships/hyperlink" Target="https://en.wiktionary.org/wiki/%E5%AE%89%E5%80%8D" TargetMode="External"/><Relationship Id="rId5839" Type="http://schemas.openxmlformats.org/officeDocument/2006/relationships/hyperlink" Target="https://en.wiktionary.org/wiki/%E5%8C%B9" TargetMode="External"/><Relationship Id="rId4506" Type="http://schemas.openxmlformats.org/officeDocument/2006/relationships/hyperlink" Target="https://en.wiktionary.org/wiki/%E6%99%82%E8%A8%88" TargetMode="External"/><Relationship Id="rId4509" Type="http://schemas.openxmlformats.org/officeDocument/2006/relationships/hyperlink" Target="https://en.wiktionary.org/w/index.php?title=%E7%A0%B4%E3%82%8A&amp;action=edit&amp;redlink=1" TargetMode="External"/><Relationship Id="rId5837" Type="http://schemas.openxmlformats.org/officeDocument/2006/relationships/hyperlink" Target="https://en.wiktionary.org/wiki/%E4%BF%9D%E7%AE%A1" TargetMode="External"/><Relationship Id="rId4508" Type="http://schemas.openxmlformats.org/officeDocument/2006/relationships/hyperlink" Target="https://en.wiktionary.org/wiki/%E9%81%A9%E5%BD%93" TargetMode="External"/><Relationship Id="rId5838" Type="http://schemas.openxmlformats.org/officeDocument/2006/relationships/hyperlink" Target="https://en.wiktionary.org/wiki/%E8%A1%8C%E5%88%97" TargetMode="External"/><Relationship Id="rId5831" Type="http://schemas.openxmlformats.org/officeDocument/2006/relationships/hyperlink" Target="https://en.wiktionary.org/wiki/%E6%89%8B%E9%A0%86" TargetMode="External"/><Relationship Id="rId5832" Type="http://schemas.openxmlformats.org/officeDocument/2006/relationships/hyperlink" Target="https://en.wiktionary.org/wiki/%E6%8A%91%E3%81%88" TargetMode="External"/><Relationship Id="rId4501" Type="http://schemas.openxmlformats.org/officeDocument/2006/relationships/hyperlink" Target="https://en.wiktionary.org/wiki/%E7%B8%A6" TargetMode="External"/><Relationship Id="rId4500" Type="http://schemas.openxmlformats.org/officeDocument/2006/relationships/hyperlink" Target="https://en.wiktionary.org/wiki/%E7%B4%85%E7%99%BD" TargetMode="External"/><Relationship Id="rId5830" Type="http://schemas.openxmlformats.org/officeDocument/2006/relationships/hyperlink" Target="https://en.wiktionary.org/wiki/%E5%BD%B9%E5%A0%B4" TargetMode="External"/><Relationship Id="rId5824" Type="http://schemas.openxmlformats.org/officeDocument/2006/relationships/hyperlink" Target="https://en.wiktionary.org/wiki/%E3%83%8D%E3%83%BC%E3%83%A0" TargetMode="External"/><Relationship Id="rId5825" Type="http://schemas.openxmlformats.org/officeDocument/2006/relationships/hyperlink" Target="https://en.wiktionary.org/w/index.php?title=%E7%A7%BB%E3%81%97&amp;action=edit&amp;redlink=1" TargetMode="External"/><Relationship Id="rId5822" Type="http://schemas.openxmlformats.org/officeDocument/2006/relationships/hyperlink" Target="https://en.wiktionary.org/wiki/%E4%BF%AE%E8%A1%8C" TargetMode="External"/><Relationship Id="rId5823" Type="http://schemas.openxmlformats.org/officeDocument/2006/relationships/hyperlink" Target="https://en.wiktionary.org/wiki/%E5%AD%97%E5%B9%95" TargetMode="External"/><Relationship Id="rId5828" Type="http://schemas.openxmlformats.org/officeDocument/2006/relationships/hyperlink" Target="https://en.wiktionary.org/wiki/%E4%B8%96%E7%95%8C%E4%B8%AD" TargetMode="External"/><Relationship Id="rId5829" Type="http://schemas.openxmlformats.org/officeDocument/2006/relationships/hyperlink" Target="https://en.wiktionary.org/wiki/%E3%82%AB%E3%83%AC%E3%83%83%E3%82%B8" TargetMode="External"/><Relationship Id="rId5826" Type="http://schemas.openxmlformats.org/officeDocument/2006/relationships/hyperlink" Target="https://en.wiktionary.org/wiki/%E5%8B%95" TargetMode="External"/><Relationship Id="rId5827" Type="http://schemas.openxmlformats.org/officeDocument/2006/relationships/hyperlink" Target="https://en.wiktionary.org/wiki/%E9%87%8E%E5%8F%A3" TargetMode="External"/><Relationship Id="rId8097" Type="http://schemas.openxmlformats.org/officeDocument/2006/relationships/hyperlink" Target="https://en.wiktionary.org/wiki/%E5%A4%A7%E6%A8%B9" TargetMode="External"/><Relationship Id="rId8096" Type="http://schemas.openxmlformats.org/officeDocument/2006/relationships/hyperlink" Target="https://en.wiktionary.org/wiki/%E3%83%91%E3%83%BC%E3%83%86%E3%82%A3" TargetMode="External"/><Relationship Id="rId8095" Type="http://schemas.openxmlformats.org/officeDocument/2006/relationships/hyperlink" Target="https://en.wiktionary.org/wiki/%E4%B8%80%E7%AD%89" TargetMode="External"/><Relationship Id="rId8094" Type="http://schemas.openxmlformats.org/officeDocument/2006/relationships/hyperlink" Target="https://en.wiktionary.org/wiki/%E4%B8%8A%E6%96%B9" TargetMode="External"/><Relationship Id="rId8099" Type="http://schemas.openxmlformats.org/officeDocument/2006/relationships/hyperlink" Target="https://en.wiktionary.org/wiki/%E3%83%AC%E3%82%A4%E3%83%B3%E3%83%9C%E3%83%BC" TargetMode="External"/><Relationship Id="rId8098" Type="http://schemas.openxmlformats.org/officeDocument/2006/relationships/hyperlink" Target="https://en.wiktionary.org/wiki/%E6%9D%B1%E8%A8%BC" TargetMode="External"/><Relationship Id="rId5820" Type="http://schemas.openxmlformats.org/officeDocument/2006/relationships/hyperlink" Target="https://en.wiktionary.org/wiki/%E7%8C%BF" TargetMode="External"/><Relationship Id="rId5821" Type="http://schemas.openxmlformats.org/officeDocument/2006/relationships/hyperlink" Target="https://en.wiktionary.org/wiki/%E3%83%97%E3%83%A9%E3%82%B6" TargetMode="External"/><Relationship Id="rId9380" Type="http://schemas.openxmlformats.org/officeDocument/2006/relationships/hyperlink" Target="https://en.wiktionary.org/wiki/%E6%82%AA%E6%84%8F" TargetMode="External"/><Relationship Id="rId8042" Type="http://schemas.openxmlformats.org/officeDocument/2006/relationships/hyperlink" Target="https://en.wiktionary.org/w/index.php?title=%E6%8B%9B%E3%81%84&amp;action=edit&amp;redlink=1" TargetMode="External"/><Relationship Id="rId9374" Type="http://schemas.openxmlformats.org/officeDocument/2006/relationships/hyperlink" Target="https://en.wiktionary.org/wiki/%E4%B9%97%E7%B5%84" TargetMode="External"/><Relationship Id="rId8041" Type="http://schemas.openxmlformats.org/officeDocument/2006/relationships/hyperlink" Target="https://en.wiktionary.org/wiki/%E5%9B%BD%E5%AE%9D" TargetMode="External"/><Relationship Id="rId9375" Type="http://schemas.openxmlformats.org/officeDocument/2006/relationships/hyperlink" Target="https://en.wiktionary.org/wiki/%E5%A4%A7%E5%A4%AB" TargetMode="External"/><Relationship Id="rId8040" Type="http://schemas.openxmlformats.org/officeDocument/2006/relationships/hyperlink" Target="https://en.wiktionary.org/wiki/%E6%94%B9%E7%B5%84" TargetMode="External"/><Relationship Id="rId9376" Type="http://schemas.openxmlformats.org/officeDocument/2006/relationships/hyperlink" Target="https://en.wiktionary.org/wiki/%E6%92%83%E6%B2%88" TargetMode="External"/><Relationship Id="rId9377" Type="http://schemas.openxmlformats.org/officeDocument/2006/relationships/hyperlink" Target="https://en.wiktionary.org/wiki/%E6%96%B0%E7%94%9F" TargetMode="External"/><Relationship Id="rId8046" Type="http://schemas.openxmlformats.org/officeDocument/2006/relationships/hyperlink" Target="https://en.wiktionary.org/wiki/%E6%A8%AA%E7%94%B0" TargetMode="External"/><Relationship Id="rId9370" Type="http://schemas.openxmlformats.org/officeDocument/2006/relationships/hyperlink" Target="https://en.wiktionary.org/w/index.php?title=%E9%9B%A3%E3%81%97%E3%81%8F&amp;action=edit&amp;redlink=1" TargetMode="External"/><Relationship Id="rId8045" Type="http://schemas.openxmlformats.org/officeDocument/2006/relationships/hyperlink" Target="https://en.wiktionary.org/wiki/%E5%8F%96" TargetMode="External"/><Relationship Id="rId9371" Type="http://schemas.openxmlformats.org/officeDocument/2006/relationships/hyperlink" Target="https://en.wiktionary.org/wiki/%E5%90%89%E5%8E%9F" TargetMode="External"/><Relationship Id="rId8044" Type="http://schemas.openxmlformats.org/officeDocument/2006/relationships/hyperlink" Target="https://en.wiktionary.org/wiki/%E4%B8%89%E5%A5%BD" TargetMode="External"/><Relationship Id="rId9372" Type="http://schemas.openxmlformats.org/officeDocument/2006/relationships/hyperlink" Target="https://en.wiktionary.org/wiki/%E6%9B%B8%E5%A3%AB" TargetMode="External"/><Relationship Id="rId8043" Type="http://schemas.openxmlformats.org/officeDocument/2006/relationships/hyperlink" Target="https://en.wiktionary.org/wiki/%E7%A3%81%E6%B0%97" TargetMode="External"/><Relationship Id="rId9373" Type="http://schemas.openxmlformats.org/officeDocument/2006/relationships/hyperlink" Target="https://en.wiktionary.org/wiki/%E7%B7%92%E6%96%B9" TargetMode="External"/><Relationship Id="rId8049" Type="http://schemas.openxmlformats.org/officeDocument/2006/relationships/hyperlink" Target="https://en.wiktionary.org/wiki/%E9%A0%86%E7%95%AA" TargetMode="External"/><Relationship Id="rId8048" Type="http://schemas.openxmlformats.org/officeDocument/2006/relationships/hyperlink" Target="https://en.wiktionary.org/wiki/%E5%87%BA%E4%BC%9A%E3%81%86" TargetMode="External"/><Relationship Id="rId8047" Type="http://schemas.openxmlformats.org/officeDocument/2006/relationships/hyperlink" Target="https://en.wiktionary.org/w/index.php?title=%E8%B2%A0%E3%81%A3&amp;action=edit&amp;redlink=1" TargetMode="External"/><Relationship Id="rId9378" Type="http://schemas.openxmlformats.org/officeDocument/2006/relationships/hyperlink" Target="https://en.wiktionary.org/wiki/%E7%9B%AE%E7%AB%8B%E3%81%A4" TargetMode="External"/><Relationship Id="rId9379" Type="http://schemas.openxmlformats.org/officeDocument/2006/relationships/hyperlink" Target="https://en.wiktionary.org/w/index.php?title=%E6%98%8E%E3%81%8B%E3%81%95&amp;action=edit&amp;redlink=1" TargetMode="External"/><Relationship Id="rId8031" Type="http://schemas.openxmlformats.org/officeDocument/2006/relationships/hyperlink" Target="https://en.wiktionary.org/w/index.php?title=%E3%83%89%E3%83%A9%E3%83%A0%E3%82%B9&amp;action=edit&amp;redlink=1" TargetMode="External"/><Relationship Id="rId9363" Type="http://schemas.openxmlformats.org/officeDocument/2006/relationships/hyperlink" Target="https://en.wiktionary.org/wiki/%E3%81%BE%E3%81%95%E3%81%AB" TargetMode="External"/><Relationship Id="rId8030" Type="http://schemas.openxmlformats.org/officeDocument/2006/relationships/hyperlink" Target="https://en.wiktionary.org/wiki/%E8%AD%98%E5%88%A5" TargetMode="External"/><Relationship Id="rId9364" Type="http://schemas.openxmlformats.org/officeDocument/2006/relationships/hyperlink" Target="https://en.wiktionary.org/wiki/%E3%81%B5%E3%81%97%E3%81%8E" TargetMode="External"/><Relationship Id="rId9365" Type="http://schemas.openxmlformats.org/officeDocument/2006/relationships/hyperlink" Target="https://en.wiktionary.org/wiki/%E5%95%86%E4%BA%8B" TargetMode="External"/><Relationship Id="rId9366" Type="http://schemas.openxmlformats.org/officeDocument/2006/relationships/hyperlink" Target="https://en.wiktionary.org/w/index.php?title=%E8%B3%AD%E3%81%91&amp;action=edit&amp;redlink=1" TargetMode="External"/><Relationship Id="rId8035" Type="http://schemas.openxmlformats.org/officeDocument/2006/relationships/hyperlink" Target="https://en.wiktionary.org/w/index.php?title=%E4%BD%99%E5%84%80%E3%81%AA%E3%81%8F&amp;action=edit&amp;redlink=1" TargetMode="External"/><Relationship Id="rId8034" Type="http://schemas.openxmlformats.org/officeDocument/2006/relationships/hyperlink" Target="https://en.wiktionary.org/wiki/%E4%BA%A4%E6%88%A6" TargetMode="External"/><Relationship Id="rId9360" Type="http://schemas.openxmlformats.org/officeDocument/2006/relationships/hyperlink" Target="https://en.wiktionary.org/wiki/%E6%97%A9%E6%9C%9D" TargetMode="External"/><Relationship Id="rId8033" Type="http://schemas.openxmlformats.org/officeDocument/2006/relationships/hyperlink" Target="https://en.wiktionary.org/wiki/%E9%9B%86%E3%82%81%E3%82%8B" TargetMode="External"/><Relationship Id="rId9361" Type="http://schemas.openxmlformats.org/officeDocument/2006/relationships/hyperlink" Target="https://en.wiktionary.org/wiki/%E5%A3%B1" TargetMode="External"/><Relationship Id="rId8032" Type="http://schemas.openxmlformats.org/officeDocument/2006/relationships/hyperlink" Target="https://en.wiktionary.org/wiki/%E6%96%B0%E7%AF%89" TargetMode="External"/><Relationship Id="rId9362" Type="http://schemas.openxmlformats.org/officeDocument/2006/relationships/hyperlink" Target="https://en.wiktionary.org/wiki/%E3%82%AB%E3%82%A4" TargetMode="External"/><Relationship Id="rId8039" Type="http://schemas.openxmlformats.org/officeDocument/2006/relationships/hyperlink" Target="https://en.wiktionary.org/wiki/%E8%AC%99" TargetMode="External"/><Relationship Id="rId8038" Type="http://schemas.openxmlformats.org/officeDocument/2006/relationships/hyperlink" Target="https://en.wiktionary.org/wiki/%E6%8E%A1%E6%8A%9E" TargetMode="External"/><Relationship Id="rId8037" Type="http://schemas.openxmlformats.org/officeDocument/2006/relationships/hyperlink" Target="https://en.wiktionary.org/w/index.php?title=%E3%83%8F%E3%83%AB&amp;action=edit&amp;redlink=1" TargetMode="External"/><Relationship Id="rId8036" Type="http://schemas.openxmlformats.org/officeDocument/2006/relationships/hyperlink" Target="https://en.wiktionary.org/wiki/%E7%B5%B6%E6%9C%9B" TargetMode="External"/><Relationship Id="rId9367" Type="http://schemas.openxmlformats.org/officeDocument/2006/relationships/hyperlink" Target="https://en.wiktionary.org/wiki/%E3%81%AA%E3%82%8B%E3%81%B9%E3%81%8F" TargetMode="External"/><Relationship Id="rId9368" Type="http://schemas.openxmlformats.org/officeDocument/2006/relationships/hyperlink" Target="https://en.wiktionary.org/wiki/%E3%81%BE%E3%82%8B%E3%81%A7" TargetMode="External"/><Relationship Id="rId9369" Type="http://schemas.openxmlformats.org/officeDocument/2006/relationships/hyperlink" Target="https://en.wiktionary.org/wiki/%E5%93%B2%E5%93%89" TargetMode="External"/><Relationship Id="rId8071" Type="http://schemas.openxmlformats.org/officeDocument/2006/relationships/hyperlink" Target="https://en.wiktionary.org/w/index.php?title=%E6%A7%8B%E3%81%88&amp;action=edit&amp;redlink=1" TargetMode="External"/><Relationship Id="rId8070" Type="http://schemas.openxmlformats.org/officeDocument/2006/relationships/hyperlink" Target="https://en.wiktionary.org/wiki/%E6%92%83%E5%A2%9C" TargetMode="External"/><Relationship Id="rId8064" Type="http://schemas.openxmlformats.org/officeDocument/2006/relationships/hyperlink" Target="https://en.wiktionary.org/wiki/%E7%AD%96%E5%AE%9A" TargetMode="External"/><Relationship Id="rId9396" Type="http://schemas.openxmlformats.org/officeDocument/2006/relationships/hyperlink" Target="https://en.wiktionary.org/w/index.php?title=%E5%90%91%E3%81%84&amp;action=edit&amp;redlink=1" TargetMode="External"/><Relationship Id="rId8063" Type="http://schemas.openxmlformats.org/officeDocument/2006/relationships/hyperlink" Target="https://en.wiktionary.org/w/index.php?title=%E3%83%96%E3%83%A9%E3%83%83%E3%83%89&amp;action=edit&amp;redlink=1" TargetMode="External"/><Relationship Id="rId9397" Type="http://schemas.openxmlformats.org/officeDocument/2006/relationships/hyperlink" Target="https://en.wiktionary.org/wiki/%E4%BC%9A%E6%B4%BE" TargetMode="External"/><Relationship Id="rId8062" Type="http://schemas.openxmlformats.org/officeDocument/2006/relationships/hyperlink" Target="https://en.wiktionary.org/wiki/%E6%9C%AC%E5%B1%B1" TargetMode="External"/><Relationship Id="rId9398" Type="http://schemas.openxmlformats.org/officeDocument/2006/relationships/hyperlink" Target="https://en.wiktionary.org/wiki/%E6%B8%A1%E9%82%89" TargetMode="External"/><Relationship Id="rId8061" Type="http://schemas.openxmlformats.org/officeDocument/2006/relationships/hyperlink" Target="https://en.wiktionary.org/w/index.php?title=%E4%B8%96%E7%95%8C%E4%B8%80&amp;action=edit&amp;redlink=1" TargetMode="External"/><Relationship Id="rId9399" Type="http://schemas.openxmlformats.org/officeDocument/2006/relationships/hyperlink" Target="https://en.wiktionary.org/wiki/%E3%82%B3%E3%82%B9%E3%83%A2%E3%82%B9" TargetMode="External"/><Relationship Id="rId8068" Type="http://schemas.openxmlformats.org/officeDocument/2006/relationships/hyperlink" Target="https://en.wiktionary.org/w/index.php?title=%E4%BB%8B%E3%81%97&amp;action=edit&amp;redlink=1" TargetMode="External"/><Relationship Id="rId9392" Type="http://schemas.openxmlformats.org/officeDocument/2006/relationships/hyperlink" Target="https://en.wiktionary.org/wiki/%E7%A7%BB%E8%A8%AD" TargetMode="External"/><Relationship Id="rId8067" Type="http://schemas.openxmlformats.org/officeDocument/2006/relationships/hyperlink" Target="https://en.wiktionary.org/wiki/%E5%A8%81" TargetMode="External"/><Relationship Id="rId9393" Type="http://schemas.openxmlformats.org/officeDocument/2006/relationships/hyperlink" Target="https://en.wiktionary.org/wiki/%E4%B8%8D%E7%A5%A5%E4%BA%8B" TargetMode="External"/><Relationship Id="rId8066" Type="http://schemas.openxmlformats.org/officeDocument/2006/relationships/hyperlink" Target="https://en.wiktionary.org/wiki/%E6%8B%93%E4%B9%9F" TargetMode="External"/><Relationship Id="rId9394" Type="http://schemas.openxmlformats.org/officeDocument/2006/relationships/hyperlink" Target="https://en.wiktionary.org/wiki/%E6%B0%91%E6%94%BE" TargetMode="External"/><Relationship Id="rId8065" Type="http://schemas.openxmlformats.org/officeDocument/2006/relationships/hyperlink" Target="https://en.wiktionary.org/wiki/%E8%83%A4" TargetMode="External"/><Relationship Id="rId9395" Type="http://schemas.openxmlformats.org/officeDocument/2006/relationships/hyperlink" Target="https://en.wiktionary.org/wiki/%E9%BA%BB%E8%96%AC" TargetMode="External"/><Relationship Id="rId8069" Type="http://schemas.openxmlformats.org/officeDocument/2006/relationships/hyperlink" Target="https://en.wiktionary.org/w/index.php?title=%E6%B0%97%E3%81%A5%E3%81%84&amp;action=edit&amp;redlink=1" TargetMode="External"/><Relationship Id="rId9390" Type="http://schemas.openxmlformats.org/officeDocument/2006/relationships/hyperlink" Target="https://en.wiktionary.org/w/index.php?title=%E3%83%9E%E3%82%AF%E3%83%A9%E3%83%BC%E3%83%AC%E3%83%B3&amp;action=edit&amp;redlink=1" TargetMode="External"/><Relationship Id="rId9391" Type="http://schemas.openxmlformats.org/officeDocument/2006/relationships/hyperlink" Target="https://en.wiktionary.org/wiki/%E5%81%9C" TargetMode="External"/><Relationship Id="rId8060" Type="http://schemas.openxmlformats.org/officeDocument/2006/relationships/hyperlink" Target="https://en.wiktionary.org/wiki/%E6%9C%9D%E5%BB%B7" TargetMode="External"/><Relationship Id="rId8053" Type="http://schemas.openxmlformats.org/officeDocument/2006/relationships/hyperlink" Target="https://en.wiktionary.org/wiki/%E6%A8%99%E6%9C%AC" TargetMode="External"/><Relationship Id="rId9385" Type="http://schemas.openxmlformats.org/officeDocument/2006/relationships/hyperlink" Target="https://en.wiktionary.org/wiki/%E6%9C%80%E4%BD%8E%E9%99%90" TargetMode="External"/><Relationship Id="rId8052" Type="http://schemas.openxmlformats.org/officeDocument/2006/relationships/hyperlink" Target="https://en.wiktionary.org/wiki/%E5%AD%90%E5%BD%B9" TargetMode="External"/><Relationship Id="rId9386" Type="http://schemas.openxmlformats.org/officeDocument/2006/relationships/hyperlink" Target="https://en.wiktionary.org/wiki/%E3%83%9A%E3%83%BC%E3%82%B9" TargetMode="External"/><Relationship Id="rId8051" Type="http://schemas.openxmlformats.org/officeDocument/2006/relationships/hyperlink" Target="https://en.wiktionary.org/wiki/%E5%B8%82%E5%88%B6" TargetMode="External"/><Relationship Id="rId9387" Type="http://schemas.openxmlformats.org/officeDocument/2006/relationships/hyperlink" Target="https://en.wiktionary.org/wiki/%E3%82%A2%E3%82%AD" TargetMode="External"/><Relationship Id="rId8050" Type="http://schemas.openxmlformats.org/officeDocument/2006/relationships/hyperlink" Target="https://en.wiktionary.org/wiki/%E3%82%AF%E3%83%BC%E3%83%87%E3%82%BF%E3%83%BC" TargetMode="External"/><Relationship Id="rId9388" Type="http://schemas.openxmlformats.org/officeDocument/2006/relationships/hyperlink" Target="https://en.wiktionary.org/wiki/%E3%81%BF%E3%82%88" TargetMode="External"/><Relationship Id="rId8057" Type="http://schemas.openxmlformats.org/officeDocument/2006/relationships/hyperlink" Target="https://en.wiktionary.org/wiki/%E3%83%91%E3%83%B3%E3%83%95%E3%83%AC%E3%83%83%E3%83%88" TargetMode="External"/><Relationship Id="rId9381" Type="http://schemas.openxmlformats.org/officeDocument/2006/relationships/hyperlink" Target="https://en.wiktionary.org/wiki/%E6%91%82%E5%8F%96" TargetMode="External"/><Relationship Id="rId8056" Type="http://schemas.openxmlformats.org/officeDocument/2006/relationships/hyperlink" Target="https://en.wiktionary.org/wiki/%E9%89%84%E8%B7%AF" TargetMode="External"/><Relationship Id="rId9382" Type="http://schemas.openxmlformats.org/officeDocument/2006/relationships/hyperlink" Target="https://en.wiktionary.org/wiki/%E3%83%81%E3%83%B3" TargetMode="External"/><Relationship Id="rId8055" Type="http://schemas.openxmlformats.org/officeDocument/2006/relationships/hyperlink" Target="https://en.wiktionary.org/wiki/%E5%96%9C%E5%8A%87" TargetMode="External"/><Relationship Id="rId9383" Type="http://schemas.openxmlformats.org/officeDocument/2006/relationships/hyperlink" Target="https://en.wiktionary.org/wiki/%E9%81%93%E5%BE%B3" TargetMode="External"/><Relationship Id="rId8054" Type="http://schemas.openxmlformats.org/officeDocument/2006/relationships/hyperlink" Target="https://en.wiktionary.org/wiki/%E8%A6%8F" TargetMode="External"/><Relationship Id="rId9384" Type="http://schemas.openxmlformats.org/officeDocument/2006/relationships/hyperlink" Target="https://en.wiktionary.org/wiki/%E7%BE%8E%E5%92%B2" TargetMode="External"/><Relationship Id="rId8059" Type="http://schemas.openxmlformats.org/officeDocument/2006/relationships/hyperlink" Target="https://en.wiktionary.org/wiki/%E6%B5%A9%E5%8F%B8" TargetMode="External"/><Relationship Id="rId8058" Type="http://schemas.openxmlformats.org/officeDocument/2006/relationships/hyperlink" Target="https://en.wiktionary.org/wiki/%E3%81%99%E3%81%84" TargetMode="External"/><Relationship Id="rId9389" Type="http://schemas.openxmlformats.org/officeDocument/2006/relationships/hyperlink" Target="https://en.wiktionary.org/wiki/%E5%BA%83%E5%A4%A7" TargetMode="External"/><Relationship Id="rId3238" Type="http://schemas.openxmlformats.org/officeDocument/2006/relationships/hyperlink" Target="https://en.wiktionary.org/wiki/%E6%96%99" TargetMode="External"/><Relationship Id="rId4569" Type="http://schemas.openxmlformats.org/officeDocument/2006/relationships/hyperlink" Target="https://en.wiktionary.org/wiki/%E5%86%8D%E7%8F%BE" TargetMode="External"/><Relationship Id="rId3237" Type="http://schemas.openxmlformats.org/officeDocument/2006/relationships/hyperlink" Target="https://en.wiktionary.org/wiki/%E5%82%99%E3%81%88" TargetMode="External"/><Relationship Id="rId4568" Type="http://schemas.openxmlformats.org/officeDocument/2006/relationships/hyperlink" Target="https://en.wiktionary.org/wiki/%E6%98%9F%E9%87%8E" TargetMode="External"/><Relationship Id="rId5899" Type="http://schemas.openxmlformats.org/officeDocument/2006/relationships/hyperlink" Target="https://en.wiktionary.org/wiki/%E5%89%8A%E6%B8%9B" TargetMode="External"/><Relationship Id="rId3239" Type="http://schemas.openxmlformats.org/officeDocument/2006/relationships/hyperlink" Target="https://en.wiktionary.org/wiki/%E7%88%86%E7%99%BA" TargetMode="External"/><Relationship Id="rId5890" Type="http://schemas.openxmlformats.org/officeDocument/2006/relationships/hyperlink" Target="https://en.wiktionary.org/wiki/%E9%81%94%E4%B9%9F" TargetMode="External"/><Relationship Id="rId3230" Type="http://schemas.openxmlformats.org/officeDocument/2006/relationships/hyperlink" Target="https://en.wiktionary.org/wiki/%E3%82%84%E3%82%84" TargetMode="External"/><Relationship Id="rId4561" Type="http://schemas.openxmlformats.org/officeDocument/2006/relationships/hyperlink" Target="https://en.wiktionary.org/wiki/%E4%BF%83%E9%80%B2" TargetMode="External"/><Relationship Id="rId5893" Type="http://schemas.openxmlformats.org/officeDocument/2006/relationships/hyperlink" Target="https://en.wiktionary.org/wiki/%E3%82%BB%E3%83%B3%E3%83%81%E3%83%A1%E3%83%BC%E3%83%88%E3%83%AB" TargetMode="External"/><Relationship Id="rId4560" Type="http://schemas.openxmlformats.org/officeDocument/2006/relationships/hyperlink" Target="https://en.wiktionary.org/wiki/%E5%B0%8F%E6%B3%89" TargetMode="External"/><Relationship Id="rId5894" Type="http://schemas.openxmlformats.org/officeDocument/2006/relationships/hyperlink" Target="https://en.wiktionary.org/wiki/%E9%87%A7%E8%B7%AF" TargetMode="External"/><Relationship Id="rId3232" Type="http://schemas.openxmlformats.org/officeDocument/2006/relationships/hyperlink" Target="https://en.wiktionary.org/wiki/%E9%A1%9E%E4%BC%BC" TargetMode="External"/><Relationship Id="rId4563" Type="http://schemas.openxmlformats.org/officeDocument/2006/relationships/hyperlink" Target="https://en.wiktionary.org/wiki/%E3%83%9F%E3%83%AB%E3%82%AF" TargetMode="External"/><Relationship Id="rId5891" Type="http://schemas.openxmlformats.org/officeDocument/2006/relationships/hyperlink" Target="https://en.wiktionary.org/wiki/%E5%BC%B1%E3%81%84" TargetMode="External"/><Relationship Id="rId3231" Type="http://schemas.openxmlformats.org/officeDocument/2006/relationships/hyperlink" Target="https://en.wiktionary.org/wiki/%E3%83%91%E3%83%AF%E3%83%BC" TargetMode="External"/><Relationship Id="rId4562" Type="http://schemas.openxmlformats.org/officeDocument/2006/relationships/hyperlink" Target="https://en.wiktionary.org/wiki/%E6%97%A5%E3%80%85" TargetMode="External"/><Relationship Id="rId5892" Type="http://schemas.openxmlformats.org/officeDocument/2006/relationships/hyperlink" Target="https://en.wiktionary.org/wiki/%E8%A2%AB%E5%91%8A" TargetMode="External"/><Relationship Id="rId3234" Type="http://schemas.openxmlformats.org/officeDocument/2006/relationships/hyperlink" Target="https://en.wiktionary.org/wiki/%E7%B4%85" TargetMode="External"/><Relationship Id="rId4565" Type="http://schemas.openxmlformats.org/officeDocument/2006/relationships/hyperlink" Target="https://en.wiktionary.org/wiki/%E3%83%9E%E3%82%A4" TargetMode="External"/><Relationship Id="rId5897" Type="http://schemas.openxmlformats.org/officeDocument/2006/relationships/hyperlink" Target="https://en.wiktionary.org/wiki/%E6%85%B6%E9%95%B7" TargetMode="External"/><Relationship Id="rId3233" Type="http://schemas.openxmlformats.org/officeDocument/2006/relationships/hyperlink" Target="https://en.wiktionary.org/wiki/%E5%A4%AB%E4%BA%BA" TargetMode="External"/><Relationship Id="rId4564" Type="http://schemas.openxmlformats.org/officeDocument/2006/relationships/hyperlink" Target="https://en.wiktionary.org/wiki/%E5%B0%84%E6%92%83" TargetMode="External"/><Relationship Id="rId5898" Type="http://schemas.openxmlformats.org/officeDocument/2006/relationships/hyperlink" Target="https://en.wiktionary.org/wiki/%E7%A8%BF" TargetMode="External"/><Relationship Id="rId3236" Type="http://schemas.openxmlformats.org/officeDocument/2006/relationships/hyperlink" Target="https://en.wiktionary.org/wiki/%E8%AA%98%E5%B0%8E" TargetMode="External"/><Relationship Id="rId4567" Type="http://schemas.openxmlformats.org/officeDocument/2006/relationships/hyperlink" Target="https://en.wiktionary.org/wiki/%E5%96%9C" TargetMode="External"/><Relationship Id="rId5895" Type="http://schemas.openxmlformats.org/officeDocument/2006/relationships/hyperlink" Target="https://en.wiktionary.org/wiki/%E6%94%BE%E5%B0%84" TargetMode="External"/><Relationship Id="rId3235" Type="http://schemas.openxmlformats.org/officeDocument/2006/relationships/hyperlink" Target="https://en.wiktionary.org/wiki/%E4%BA%BA%E9%A1%9E" TargetMode="External"/><Relationship Id="rId4566" Type="http://schemas.openxmlformats.org/officeDocument/2006/relationships/hyperlink" Target="https://en.wiktionary.org/wiki/%E6%8C%87" TargetMode="External"/><Relationship Id="rId5896" Type="http://schemas.openxmlformats.org/officeDocument/2006/relationships/hyperlink" Target="https://en.wiktionary.org/wiki/%E8%BB%8A%E5%86%85" TargetMode="External"/><Relationship Id="rId3227" Type="http://schemas.openxmlformats.org/officeDocument/2006/relationships/hyperlink" Target="https://en.wiktionary.org/wiki/%E3%81%BE%E3%82%8B" TargetMode="External"/><Relationship Id="rId4558" Type="http://schemas.openxmlformats.org/officeDocument/2006/relationships/hyperlink" Target="https://en.wiktionary.org/wiki/%E9%8A%80%E5%BA%A7" TargetMode="External"/><Relationship Id="rId3226" Type="http://schemas.openxmlformats.org/officeDocument/2006/relationships/hyperlink" Target="https://en.wiktionary.org/wiki/%E6%84%9F%E6%83%85" TargetMode="External"/><Relationship Id="rId4557" Type="http://schemas.openxmlformats.org/officeDocument/2006/relationships/hyperlink" Target="https://en.wiktionary.org/wiki/%E7%B4%8D%E5%BE%97" TargetMode="External"/><Relationship Id="rId3229" Type="http://schemas.openxmlformats.org/officeDocument/2006/relationships/hyperlink" Target="https://en.wiktionary.org/wiki/%E5%8C%97%E6%9C%9D%E9%AE%AE" TargetMode="External"/><Relationship Id="rId5888" Type="http://schemas.openxmlformats.org/officeDocument/2006/relationships/hyperlink" Target="https://en.wiktionary.org/wiki/%E3%81%A9%E3%81%86%E3%81%84%E3%81%86" TargetMode="External"/><Relationship Id="rId3228" Type="http://schemas.openxmlformats.org/officeDocument/2006/relationships/hyperlink" Target="https://en.wiktionary.org/wiki/%E8%85%95" TargetMode="External"/><Relationship Id="rId4559" Type="http://schemas.openxmlformats.org/officeDocument/2006/relationships/hyperlink" Target="https://en.wiktionary.org/wiki/%E9%80%A0%E8%88%B9" TargetMode="External"/><Relationship Id="rId5889" Type="http://schemas.openxmlformats.org/officeDocument/2006/relationships/hyperlink" Target="https://en.wiktionary.org/wiki/%E8%A6%B3%E9%9F%B3" TargetMode="External"/><Relationship Id="rId4550" Type="http://schemas.openxmlformats.org/officeDocument/2006/relationships/hyperlink" Target="https://en.wiktionary.org/w/index.php?title=%E5%91%BC%E3%81%B3&amp;action=edit&amp;redlink=1" TargetMode="External"/><Relationship Id="rId5882" Type="http://schemas.openxmlformats.org/officeDocument/2006/relationships/hyperlink" Target="https://en.wiktionary.org/wiki/%E3%83%AA%E3%83%88%E3%82%A2%E3%83%8B%E3%82%A2" TargetMode="External"/><Relationship Id="rId5883" Type="http://schemas.openxmlformats.org/officeDocument/2006/relationships/hyperlink" Target="https://en.wiktionary.org/wiki/%E5%9B%9E%E6%83%B3" TargetMode="External"/><Relationship Id="rId3221" Type="http://schemas.openxmlformats.org/officeDocument/2006/relationships/hyperlink" Target="https://en.wiktionary.org/wiki/%E3%81%A8%E3%82%89" TargetMode="External"/><Relationship Id="rId4552" Type="http://schemas.openxmlformats.org/officeDocument/2006/relationships/hyperlink" Target="https://en.wiktionary.org/wiki/%E3%82%B3%E3%83%9E" TargetMode="External"/><Relationship Id="rId5880" Type="http://schemas.openxmlformats.org/officeDocument/2006/relationships/hyperlink" Target="https://en.wiktionary.org/w/index.php?title=%E7%96%91%E3%82%8F&amp;action=edit&amp;redlink=1" TargetMode="External"/><Relationship Id="rId3220" Type="http://schemas.openxmlformats.org/officeDocument/2006/relationships/hyperlink" Target="https://en.wiktionary.org/wiki/%E5%AD%A6%E5%8C%BA" TargetMode="External"/><Relationship Id="rId4551" Type="http://schemas.openxmlformats.org/officeDocument/2006/relationships/hyperlink" Target="https://en.wiktionary.org/wiki/%E6%AC%A1%E7%AC%AC" TargetMode="External"/><Relationship Id="rId5881" Type="http://schemas.openxmlformats.org/officeDocument/2006/relationships/hyperlink" Target="https://en.wiktionary.org/wiki/%E5%AA%92%E4%BD%93" TargetMode="External"/><Relationship Id="rId3223" Type="http://schemas.openxmlformats.org/officeDocument/2006/relationships/hyperlink" Target="https://en.wiktionary.org/wiki/%E3%83%A1%E3%83%80%E3%83%AA%E3%82%B9%E3%83%88" TargetMode="External"/><Relationship Id="rId4554" Type="http://schemas.openxmlformats.org/officeDocument/2006/relationships/hyperlink" Target="https://en.wiktionary.org/wiki/%E4%BC%9D%E8%A8%98" TargetMode="External"/><Relationship Id="rId5886" Type="http://schemas.openxmlformats.org/officeDocument/2006/relationships/hyperlink" Target="https://en.wiktionary.org/w/index.php?title=%E5%A5%B3%E5%AD%A6%E6%A0%A1&amp;action=edit&amp;redlink=1" TargetMode="External"/><Relationship Id="rId3222" Type="http://schemas.openxmlformats.org/officeDocument/2006/relationships/hyperlink" Target="https://en.wiktionary.org/wiki/%E8%92%B8%E6%B0%97" TargetMode="External"/><Relationship Id="rId4553" Type="http://schemas.openxmlformats.org/officeDocument/2006/relationships/hyperlink" Target="https://en.wiktionary.org/wiki/%E3%83%98%E3%83%83%E3%83%89" TargetMode="External"/><Relationship Id="rId5887" Type="http://schemas.openxmlformats.org/officeDocument/2006/relationships/hyperlink" Target="https://en.wiktionary.org/wiki/%E8%87%AA%E7%A7%B0" TargetMode="External"/><Relationship Id="rId3225" Type="http://schemas.openxmlformats.org/officeDocument/2006/relationships/hyperlink" Target="https://en.wiktionary.org/wiki/%E3%81%95%E3%81%BE%E3%81%96%E3%81%BE" TargetMode="External"/><Relationship Id="rId4556" Type="http://schemas.openxmlformats.org/officeDocument/2006/relationships/hyperlink" Target="https://en.wiktionary.org/wiki/%E6%88%BB%E3%82%8B" TargetMode="External"/><Relationship Id="rId5884" Type="http://schemas.openxmlformats.org/officeDocument/2006/relationships/hyperlink" Target="https://en.wiktionary.org/wiki/%E9%87%91%E3%83%A1%E3%83%80%E3%83%AB" TargetMode="External"/><Relationship Id="rId3224" Type="http://schemas.openxmlformats.org/officeDocument/2006/relationships/hyperlink" Target="https://en.wiktionary.org/wiki/%E5%B8%82%E8%A1%97%E5%9C%B0" TargetMode="External"/><Relationship Id="rId4555" Type="http://schemas.openxmlformats.org/officeDocument/2006/relationships/hyperlink" Target="https://en.wiktionary.org/wiki/%E4%BC%9D%E6%89%BF" TargetMode="External"/><Relationship Id="rId5885" Type="http://schemas.openxmlformats.org/officeDocument/2006/relationships/hyperlink" Target="https://en.wiktionary.org/wiki/%E6%B1%BA%E3%81%97%E3%81%A6" TargetMode="External"/><Relationship Id="rId3259" Type="http://schemas.openxmlformats.org/officeDocument/2006/relationships/hyperlink" Target="https://en.wiktionary.org/wiki/%E9%A7%90%E8%BB%8A" TargetMode="External"/><Relationship Id="rId3250" Type="http://schemas.openxmlformats.org/officeDocument/2006/relationships/hyperlink" Target="https://en.wiktionary.org/wiki/%E7%A2%BA%E5%AE%9A" TargetMode="External"/><Relationship Id="rId4581" Type="http://schemas.openxmlformats.org/officeDocument/2006/relationships/hyperlink" Target="https://en.wiktionary.org/wiki/%E6%9C%88%E6%9B%9C%E6%97%A5" TargetMode="External"/><Relationship Id="rId4580" Type="http://schemas.openxmlformats.org/officeDocument/2006/relationships/hyperlink" Target="https://en.wiktionary.org/wiki/%E4%BD%91" TargetMode="External"/><Relationship Id="rId3252" Type="http://schemas.openxmlformats.org/officeDocument/2006/relationships/hyperlink" Target="https://en.wiktionary.org/wiki/%E6%92%A4%E9%80%80" TargetMode="External"/><Relationship Id="rId4583" Type="http://schemas.openxmlformats.org/officeDocument/2006/relationships/hyperlink" Target="https://en.wiktionary.org/wiki/%E6%9F%8F" TargetMode="External"/><Relationship Id="rId3251" Type="http://schemas.openxmlformats.org/officeDocument/2006/relationships/hyperlink" Target="https://en.wiktionary.org/wiki/%E7%8F%BE%E5%AD%98" TargetMode="External"/><Relationship Id="rId4582" Type="http://schemas.openxmlformats.org/officeDocument/2006/relationships/hyperlink" Target="https://en.wiktionary.org/wiki/%E3%83%91%E3%82%BF%E3%83%BC%E3%83%B3" TargetMode="External"/><Relationship Id="rId3254" Type="http://schemas.openxmlformats.org/officeDocument/2006/relationships/hyperlink" Target="https://en.wiktionary.org/wiki/%E6%89%93" TargetMode="External"/><Relationship Id="rId4585" Type="http://schemas.openxmlformats.org/officeDocument/2006/relationships/hyperlink" Target="https://en.wiktionary.org/wiki/%E8%B2%A1%E7%94%A3" TargetMode="External"/><Relationship Id="rId3253" Type="http://schemas.openxmlformats.org/officeDocument/2006/relationships/hyperlink" Target="https://en.wiktionary.org/wiki/%E9%80%A0" TargetMode="External"/><Relationship Id="rId4584" Type="http://schemas.openxmlformats.org/officeDocument/2006/relationships/hyperlink" Target="https://en.wiktionary.org/wiki/%E9%96%89%E5%BA%97" TargetMode="External"/><Relationship Id="rId3256" Type="http://schemas.openxmlformats.org/officeDocument/2006/relationships/hyperlink" Target="https://en.wiktionary.org/wiki/%E6%96%B9%E8%A8%80" TargetMode="External"/><Relationship Id="rId4587" Type="http://schemas.openxmlformats.org/officeDocument/2006/relationships/hyperlink" Target="https://en.wiktionary.org/wiki/%E5%85%AC%E7%88%B5" TargetMode="External"/><Relationship Id="rId3255" Type="http://schemas.openxmlformats.org/officeDocument/2006/relationships/hyperlink" Target="https://en.wiktionary.org/wiki/%E7%AD%8B" TargetMode="External"/><Relationship Id="rId4586" Type="http://schemas.openxmlformats.org/officeDocument/2006/relationships/hyperlink" Target="https://en.wiktionary.org/wiki/%E6%B0%91%E4%BF%97" TargetMode="External"/><Relationship Id="rId3258" Type="http://schemas.openxmlformats.org/officeDocument/2006/relationships/hyperlink" Target="https://en.wiktionary.org/wiki/%E6%B7%B7%E4%B9%B1" TargetMode="External"/><Relationship Id="rId4589" Type="http://schemas.openxmlformats.org/officeDocument/2006/relationships/hyperlink" Target="https://en.wiktionary.org/wiki/%E3%82%B0%E3%83%AD%E3%83%BC%E3%83%96" TargetMode="External"/><Relationship Id="rId3257" Type="http://schemas.openxmlformats.org/officeDocument/2006/relationships/hyperlink" Target="https://en.wiktionary.org/wiki/%E4%BB%BB%E5%91%BD" TargetMode="External"/><Relationship Id="rId4588" Type="http://schemas.openxmlformats.org/officeDocument/2006/relationships/hyperlink" Target="https://en.wiktionary.org/wiki/%E8%A9%95%E8%AD%B0" TargetMode="External"/><Relationship Id="rId3249" Type="http://schemas.openxmlformats.org/officeDocument/2006/relationships/hyperlink" Target="https://en.wiktionary.org/wiki/%E3%83%A2%E3%82%B9%E3%82%AF%E3%83%AF" TargetMode="External"/><Relationship Id="rId3248" Type="http://schemas.openxmlformats.org/officeDocument/2006/relationships/hyperlink" Target="https://en.wiktionary.org/wiki/%E4%BA%95" TargetMode="External"/><Relationship Id="rId4579" Type="http://schemas.openxmlformats.org/officeDocument/2006/relationships/hyperlink" Target="https://en.wiktionary.org/wiki/%E5%87%BA%E7%99%BA" TargetMode="External"/><Relationship Id="rId4570" Type="http://schemas.openxmlformats.org/officeDocument/2006/relationships/hyperlink" Target="https://en.wiktionary.org/wiki/%E8%87%AA%E7%A4%BE" TargetMode="External"/><Relationship Id="rId3241" Type="http://schemas.openxmlformats.org/officeDocument/2006/relationships/hyperlink" Target="https://en.wiktionary.org/w/index.php?title=%E6%9D%B1%E6%80%A5&amp;action=edit&amp;redlink=1" TargetMode="External"/><Relationship Id="rId4572" Type="http://schemas.openxmlformats.org/officeDocument/2006/relationships/hyperlink" Target="https://en.wiktionary.org/wiki/%E3%83%86%E3%83%AD" TargetMode="External"/><Relationship Id="rId3240" Type="http://schemas.openxmlformats.org/officeDocument/2006/relationships/hyperlink" Target="https://en.wiktionary.org/wiki/%E6%94%BE%E6%98%A0" TargetMode="External"/><Relationship Id="rId4571" Type="http://schemas.openxmlformats.org/officeDocument/2006/relationships/hyperlink" Target="https://en.wiktionary.org/w/index.php?title=%E9%96%A2%E3%82%8F%E3%81%A3&amp;action=edit&amp;redlink=1" TargetMode="External"/><Relationship Id="rId3243" Type="http://schemas.openxmlformats.org/officeDocument/2006/relationships/hyperlink" Target="https://en.wiktionary.org/wiki/%E8%B5%A4%E3%81%84" TargetMode="External"/><Relationship Id="rId4574" Type="http://schemas.openxmlformats.org/officeDocument/2006/relationships/hyperlink" Target="https://en.wiktionary.org/wiki/%E7%97%85%E6%B0%97" TargetMode="External"/><Relationship Id="rId3242" Type="http://schemas.openxmlformats.org/officeDocument/2006/relationships/hyperlink" Target="https://en.wiktionary.org/wiki/%E3%83%8F%E3%82%A6%E3%82%B9" TargetMode="External"/><Relationship Id="rId4573" Type="http://schemas.openxmlformats.org/officeDocument/2006/relationships/hyperlink" Target="https://en.wiktionary.org/wiki/%E9%81%A0" TargetMode="External"/><Relationship Id="rId3245" Type="http://schemas.openxmlformats.org/officeDocument/2006/relationships/hyperlink" Target="https://en.wiktionary.org/wiki/%E6%B5%81%E8%A1%8C" TargetMode="External"/><Relationship Id="rId4576" Type="http://schemas.openxmlformats.org/officeDocument/2006/relationships/hyperlink" Target="https://en.wiktionary.org/wiki/%E5%A9%A6" TargetMode="External"/><Relationship Id="rId3244" Type="http://schemas.openxmlformats.org/officeDocument/2006/relationships/hyperlink" Target="https://en.wiktionary.org/wiki/%E6%8F%90%E6%90%BA" TargetMode="External"/><Relationship Id="rId4575" Type="http://schemas.openxmlformats.org/officeDocument/2006/relationships/hyperlink" Target="https://en.wiktionary.org/wiki/%E6%8A%97%E8%AD%B0" TargetMode="External"/><Relationship Id="rId3247" Type="http://schemas.openxmlformats.org/officeDocument/2006/relationships/hyperlink" Target="https://en.wiktionary.org/wiki/%E6%A9%9F%E7%A8%AE" TargetMode="External"/><Relationship Id="rId4578" Type="http://schemas.openxmlformats.org/officeDocument/2006/relationships/hyperlink" Target="https://en.wiktionary.org/wiki/%E4%B8%80%E9%80%A3" TargetMode="External"/><Relationship Id="rId3246" Type="http://schemas.openxmlformats.org/officeDocument/2006/relationships/hyperlink" Target="https://en.wiktionary.org/wiki/%E3%81%8B%E3%81%8F" TargetMode="External"/><Relationship Id="rId4577" Type="http://schemas.openxmlformats.org/officeDocument/2006/relationships/hyperlink" Target="https://en.wiktionary.org/wiki/%E9%AB%98%E5%B4%8E" TargetMode="External"/><Relationship Id="rId4525" Type="http://schemas.openxmlformats.org/officeDocument/2006/relationships/hyperlink" Target="https://en.wiktionary.org/wiki/%E5%B8%82%E8%AD%B0%E4%BC%9A" TargetMode="External"/><Relationship Id="rId5857" Type="http://schemas.openxmlformats.org/officeDocument/2006/relationships/hyperlink" Target="https://en.wiktionary.org/w/index.php?title=%E5%90%AB%E3%82%93&amp;action=edit&amp;redlink=1" TargetMode="External"/><Relationship Id="rId4524" Type="http://schemas.openxmlformats.org/officeDocument/2006/relationships/hyperlink" Target="https://en.wiktionary.org/wiki/%E5%B1%B1%E5%86%85" TargetMode="External"/><Relationship Id="rId5858" Type="http://schemas.openxmlformats.org/officeDocument/2006/relationships/hyperlink" Target="https://en.wiktionary.org/wiki/%E6%83%B3%E5%83%8F" TargetMode="External"/><Relationship Id="rId4527" Type="http://schemas.openxmlformats.org/officeDocument/2006/relationships/hyperlink" Target="https://en.wiktionary.org/wiki/%E3%82%AA%E3%83%95%E3%82%A3%E3%82%B9" TargetMode="External"/><Relationship Id="rId5855" Type="http://schemas.openxmlformats.org/officeDocument/2006/relationships/hyperlink" Target="https://en.wiktionary.org/wiki/%E3%83%A1%E3%82%AC" TargetMode="External"/><Relationship Id="rId4526" Type="http://schemas.openxmlformats.org/officeDocument/2006/relationships/hyperlink" Target="https://en.wiktionary.org/wiki/%E3%83%80%E3%83%96%E3%83%AB" TargetMode="External"/><Relationship Id="rId5856" Type="http://schemas.openxmlformats.org/officeDocument/2006/relationships/hyperlink" Target="https://en.wiktionary.org/wiki/%E9%83%BD%E7%AB%8B" TargetMode="External"/><Relationship Id="rId4529" Type="http://schemas.openxmlformats.org/officeDocument/2006/relationships/hyperlink" Target="https://en.wiktionary.org/wiki/%E8%AA%BF%E6%95%99" TargetMode="External"/><Relationship Id="rId4528" Type="http://schemas.openxmlformats.org/officeDocument/2006/relationships/hyperlink" Target="https://en.wiktionary.org/wiki/%E5%AF%AE" TargetMode="External"/><Relationship Id="rId5859" Type="http://schemas.openxmlformats.org/officeDocument/2006/relationships/hyperlink" Target="https://en.wiktionary.org/wiki/%E5%8E%B3%E5%AF%86" TargetMode="External"/><Relationship Id="rId5850" Type="http://schemas.openxmlformats.org/officeDocument/2006/relationships/hyperlink" Target="https://en.wiktionary.org/wiki/%E8%A1%A8%E9%A1%8C" TargetMode="External"/><Relationship Id="rId4521" Type="http://schemas.openxmlformats.org/officeDocument/2006/relationships/hyperlink" Target="https://en.wiktionary.org/wiki/%E6%94%BB%E7%95%A5" TargetMode="External"/><Relationship Id="rId5853" Type="http://schemas.openxmlformats.org/officeDocument/2006/relationships/hyperlink" Target="https://en.wiktionary.org/wiki/%E5%A4%A9%E7%A5%9E" TargetMode="External"/><Relationship Id="rId4520" Type="http://schemas.openxmlformats.org/officeDocument/2006/relationships/hyperlink" Target="https://en.wiktionary.org/wiki/%E3%83%89%E3%82%AD%E3%83%A5%E3%83%A1%E3%83%B3%E3%82%BF%E3%83%AA%E3%83%BC" TargetMode="External"/><Relationship Id="rId5854" Type="http://schemas.openxmlformats.org/officeDocument/2006/relationships/hyperlink" Target="https://en.wiktionary.org/wiki/%E6%94%AF%E6%89%80" TargetMode="External"/><Relationship Id="rId4523" Type="http://schemas.openxmlformats.org/officeDocument/2006/relationships/hyperlink" Target="https://en.wiktionary.org/wiki/%E5%B8%AB%E7%AF%84" TargetMode="External"/><Relationship Id="rId5851" Type="http://schemas.openxmlformats.org/officeDocument/2006/relationships/hyperlink" Target="https://en.wiktionary.org/wiki/%E9%96%89%E6%A0%A1" TargetMode="External"/><Relationship Id="rId4522" Type="http://schemas.openxmlformats.org/officeDocument/2006/relationships/hyperlink" Target="https://en.wiktionary.org/wiki/%E5%85%83%E5%8F%B7" TargetMode="External"/><Relationship Id="rId5852" Type="http://schemas.openxmlformats.org/officeDocument/2006/relationships/hyperlink" Target="https://en.wiktionary.org/wiki/%E3%81%8A%E3%81%86" TargetMode="External"/><Relationship Id="rId4514" Type="http://schemas.openxmlformats.org/officeDocument/2006/relationships/hyperlink" Target="https://en.wiktionary.org/wiki/%E4%BD%93%E7%B3%BB" TargetMode="External"/><Relationship Id="rId5846" Type="http://schemas.openxmlformats.org/officeDocument/2006/relationships/hyperlink" Target="https://en.wiktionary.org/wiki/%E4%B9%97%E5%AE%A2" TargetMode="External"/><Relationship Id="rId4513" Type="http://schemas.openxmlformats.org/officeDocument/2006/relationships/hyperlink" Target="https://en.wiktionary.org/wiki/%E3%82%BB%E3%83%AB%E3%83%93%E3%82%A2" TargetMode="External"/><Relationship Id="rId5847" Type="http://schemas.openxmlformats.org/officeDocument/2006/relationships/hyperlink" Target="https://en.wiktionary.org/wiki/%E7%9C%8C%E5%BA%81" TargetMode="External"/><Relationship Id="rId4516" Type="http://schemas.openxmlformats.org/officeDocument/2006/relationships/hyperlink" Target="https://en.wiktionary.org/wiki/%E7%B5%82%E3%81%88" TargetMode="External"/><Relationship Id="rId5844" Type="http://schemas.openxmlformats.org/officeDocument/2006/relationships/hyperlink" Target="https://en.wiktionary.org/wiki/%E8%86%9C" TargetMode="External"/><Relationship Id="rId4515" Type="http://schemas.openxmlformats.org/officeDocument/2006/relationships/hyperlink" Target="https://en.wiktionary.org/wiki/%E4%B8%8D%E6%80%9D%E8%AD%B0" TargetMode="External"/><Relationship Id="rId5845" Type="http://schemas.openxmlformats.org/officeDocument/2006/relationships/hyperlink" Target="https://en.wiktionary.org/wiki/%E8%87%AA%E7%94%B1%E5%85%9A" TargetMode="External"/><Relationship Id="rId4518" Type="http://schemas.openxmlformats.org/officeDocument/2006/relationships/hyperlink" Target="https://en.wiktionary.org/wiki/%E5%A4%AE" TargetMode="External"/><Relationship Id="rId4517" Type="http://schemas.openxmlformats.org/officeDocument/2006/relationships/hyperlink" Target="https://en.wiktionary.org/wiki/%E3%81%8C%E3%82%93" TargetMode="External"/><Relationship Id="rId5848" Type="http://schemas.openxmlformats.org/officeDocument/2006/relationships/hyperlink" Target="https://en.wiktionary.org/wiki/%E6%AD%A3%E6%9C%88" TargetMode="External"/><Relationship Id="rId4519" Type="http://schemas.openxmlformats.org/officeDocument/2006/relationships/hyperlink" Target="https://en.wiktionary.org/wiki/%E6%A0%BD%E5%9F%B9" TargetMode="External"/><Relationship Id="rId5849" Type="http://schemas.openxmlformats.org/officeDocument/2006/relationships/hyperlink" Target="https://en.wiktionary.org/wiki/%E5%B8%82%E9%9B%BB" TargetMode="External"/><Relationship Id="rId4510" Type="http://schemas.openxmlformats.org/officeDocument/2006/relationships/hyperlink" Target="https://en.wiktionary.org/wiki/%E4%BB%96%E8%80%85" TargetMode="External"/><Relationship Id="rId5842" Type="http://schemas.openxmlformats.org/officeDocument/2006/relationships/hyperlink" Target="https://en.wiktionary.org/wiki/%E3%81%AA%E3%81%BF" TargetMode="External"/><Relationship Id="rId5843" Type="http://schemas.openxmlformats.org/officeDocument/2006/relationships/hyperlink" Target="https://en.wiktionary.org/wiki/%E7%94%B3" TargetMode="External"/><Relationship Id="rId4512" Type="http://schemas.openxmlformats.org/officeDocument/2006/relationships/hyperlink" Target="https://en.wiktionary.org/wiki/%E4%BF%9D%E5%AE%89" TargetMode="External"/><Relationship Id="rId5840" Type="http://schemas.openxmlformats.org/officeDocument/2006/relationships/hyperlink" Target="https://en.wiktionary.org/w/index.php?title=%E5%8F%96%E3%82%8A%E5%85%A5%E3%82%8C&amp;action=edit&amp;redlink=1" TargetMode="External"/><Relationship Id="rId4511" Type="http://schemas.openxmlformats.org/officeDocument/2006/relationships/hyperlink" Target="https://en.wiktionary.org/wiki/%E3%82%BD%E3%83%8B%E3%83%BC" TargetMode="External"/><Relationship Id="rId5841" Type="http://schemas.openxmlformats.org/officeDocument/2006/relationships/hyperlink" Target="https://en.wiktionary.org/wiki/%E5%95%8F" TargetMode="External"/><Relationship Id="rId3216" Type="http://schemas.openxmlformats.org/officeDocument/2006/relationships/hyperlink" Target="https://en.wiktionary.org/wiki/%E5%AD%90%E3%81%A9%E3%82%82" TargetMode="External"/><Relationship Id="rId4547" Type="http://schemas.openxmlformats.org/officeDocument/2006/relationships/hyperlink" Target="https://en.wiktionary.org/w/index.php?title=%E6%AE%BA%E3%81%95&amp;action=edit&amp;redlink=1" TargetMode="External"/><Relationship Id="rId5879" Type="http://schemas.openxmlformats.org/officeDocument/2006/relationships/hyperlink" Target="https://en.wiktionary.org/wiki/%E7%9B%AE%E6%92%83" TargetMode="External"/><Relationship Id="rId3215" Type="http://schemas.openxmlformats.org/officeDocument/2006/relationships/hyperlink" Target="https://en.wiktionary.org/w/index.php?title=%E5%91%BC%E3%82%93&amp;action=edit&amp;redlink=1" TargetMode="External"/><Relationship Id="rId4546" Type="http://schemas.openxmlformats.org/officeDocument/2006/relationships/hyperlink" Target="https://en.wiktionary.org/w/index.php?title=%E7%B5%8C%E3%81%A3&amp;action=edit&amp;redlink=1" TargetMode="External"/><Relationship Id="rId3218" Type="http://schemas.openxmlformats.org/officeDocument/2006/relationships/hyperlink" Target="https://en.wiktionary.org/wiki/%E5%B8%82%E5%96%B6" TargetMode="External"/><Relationship Id="rId4549" Type="http://schemas.openxmlformats.org/officeDocument/2006/relationships/hyperlink" Target="https://en.wiktionary.org/wiki/%E4%B8%AD%E7%AD%89" TargetMode="External"/><Relationship Id="rId5877" Type="http://schemas.openxmlformats.org/officeDocument/2006/relationships/hyperlink" Target="https://en.wiktionary.org/w/index.php?title=%E3%82%89%E3%81%97%E3%81%8F&amp;action=edit&amp;redlink=1" TargetMode="External"/><Relationship Id="rId3217" Type="http://schemas.openxmlformats.org/officeDocument/2006/relationships/hyperlink" Target="https://en.wiktionary.org/wiki/%E3%81%A8%E3%82%8B" TargetMode="External"/><Relationship Id="rId4548" Type="http://schemas.openxmlformats.org/officeDocument/2006/relationships/hyperlink" Target="https://en.wiktionary.org/wiki/%E3%82%BF%E3%83%B3" TargetMode="External"/><Relationship Id="rId5878" Type="http://schemas.openxmlformats.org/officeDocument/2006/relationships/hyperlink" Target="https://en.wiktionary.org/wiki/%E9%BA%97" TargetMode="External"/><Relationship Id="rId3219" Type="http://schemas.openxmlformats.org/officeDocument/2006/relationships/hyperlink" Target="https://en.wiktionary.org/wiki/%E5%8F%96%E6%9D%90" TargetMode="External"/><Relationship Id="rId5871" Type="http://schemas.openxmlformats.org/officeDocument/2006/relationships/hyperlink" Target="https://en.wiktionary.org/w/index.php?title=%E4%B8%80%E8%BB%8D&amp;action=edit&amp;redlink=1" TargetMode="External"/><Relationship Id="rId5872" Type="http://schemas.openxmlformats.org/officeDocument/2006/relationships/hyperlink" Target="https://en.wiktionary.org/wiki/%E9%99%8D%E6%A0%BC" TargetMode="External"/><Relationship Id="rId3210" Type="http://schemas.openxmlformats.org/officeDocument/2006/relationships/hyperlink" Target="https://en.wiktionary.org/wiki/%E6%AD%A2%E3%82%81" TargetMode="External"/><Relationship Id="rId4541" Type="http://schemas.openxmlformats.org/officeDocument/2006/relationships/hyperlink" Target="https://en.wiktionary.org/wiki/%E4%BF%9D%E5%AE%88" TargetMode="External"/><Relationship Id="rId4540" Type="http://schemas.openxmlformats.org/officeDocument/2006/relationships/hyperlink" Target="https://en.wiktionary.org/wiki/%E6%9C%88%E6%9C%AB" TargetMode="External"/><Relationship Id="rId5870" Type="http://schemas.openxmlformats.org/officeDocument/2006/relationships/hyperlink" Target="https://en.wiktionary.org/wiki/%E3%82%B7%E3%83%A7%E3%83%BC%E3%83%88" TargetMode="External"/><Relationship Id="rId3212" Type="http://schemas.openxmlformats.org/officeDocument/2006/relationships/hyperlink" Target="https://en.wiktionary.org/wiki/%E8%97%A4%E4%BA%95" TargetMode="External"/><Relationship Id="rId4543" Type="http://schemas.openxmlformats.org/officeDocument/2006/relationships/hyperlink" Target="https://en.wiktionary.org/wiki/%E7%B9%81" TargetMode="External"/><Relationship Id="rId5875" Type="http://schemas.openxmlformats.org/officeDocument/2006/relationships/hyperlink" Target="https://en.wiktionary.org/wiki/%E5%90%88%E4%BD%93" TargetMode="External"/><Relationship Id="rId3211" Type="http://schemas.openxmlformats.org/officeDocument/2006/relationships/hyperlink" Target="https://en.wiktionary.org/wiki/%E9%A1%8D" TargetMode="External"/><Relationship Id="rId4542" Type="http://schemas.openxmlformats.org/officeDocument/2006/relationships/hyperlink" Target="https://en.wiktionary.org/w/index.php?title=%E5%88%86%E7%A7%92&amp;action=edit&amp;redlink=1" TargetMode="External"/><Relationship Id="rId5876" Type="http://schemas.openxmlformats.org/officeDocument/2006/relationships/hyperlink" Target="https://en.wiktionary.org/wiki/%E5%A4%95%E6%96%B9" TargetMode="External"/><Relationship Id="rId3214" Type="http://schemas.openxmlformats.org/officeDocument/2006/relationships/hyperlink" Target="https://en.wiktionary.org/wiki/%E3%81%A1%E3%81%AA%E3%81%BF%E3%81%AB" TargetMode="External"/><Relationship Id="rId4545" Type="http://schemas.openxmlformats.org/officeDocument/2006/relationships/hyperlink" Target="https://en.wiktionary.org/wiki/%E8%8D%92%E5%B7%9D" TargetMode="External"/><Relationship Id="rId5873" Type="http://schemas.openxmlformats.org/officeDocument/2006/relationships/hyperlink" Target="https://en.wiktionary.org/wiki/%E3%81%BF%E3%82%93" TargetMode="External"/><Relationship Id="rId3213" Type="http://schemas.openxmlformats.org/officeDocument/2006/relationships/hyperlink" Target="https://en.wiktionary.org/wiki/%E4%B8%8D%E4%BE%BF" TargetMode="External"/><Relationship Id="rId4544" Type="http://schemas.openxmlformats.org/officeDocument/2006/relationships/hyperlink" Target="https://en.wiktionary.org/wiki/%E7%A0%82" TargetMode="External"/><Relationship Id="rId5874" Type="http://schemas.openxmlformats.org/officeDocument/2006/relationships/hyperlink" Target="https://en.wiktionary.org/wiki/%E3%83%90%E3%82%A4%E3%82%AF" TargetMode="External"/><Relationship Id="rId3205" Type="http://schemas.openxmlformats.org/officeDocument/2006/relationships/hyperlink" Target="https://en.wiktionary.org/wiki/%E7%9B%AE%E6%8C%87%E3%81%97" TargetMode="External"/><Relationship Id="rId4536" Type="http://schemas.openxmlformats.org/officeDocument/2006/relationships/hyperlink" Target="https://en.wiktionary.org/wiki/%E5%A5%B3%E3%81%AE%E5%AD%90" TargetMode="External"/><Relationship Id="rId5868" Type="http://schemas.openxmlformats.org/officeDocument/2006/relationships/hyperlink" Target="https://en.wiktionary.org/wiki/%E5%B8%AB%E5%8C%A0" TargetMode="External"/><Relationship Id="rId3204" Type="http://schemas.openxmlformats.org/officeDocument/2006/relationships/hyperlink" Target="https://en.wiktionary.org/wiki/%E5%BD%A2%E7%8A%B6" TargetMode="External"/><Relationship Id="rId4535" Type="http://schemas.openxmlformats.org/officeDocument/2006/relationships/hyperlink" Target="https://en.wiktionary.org/w/index.php?title=%E5%8D%98%E8%A1%8C&amp;action=edit&amp;redlink=1" TargetMode="External"/><Relationship Id="rId5869" Type="http://schemas.openxmlformats.org/officeDocument/2006/relationships/hyperlink" Target="https://en.wiktionary.org/wiki/%E5%8C%96%E7%9F%B3" TargetMode="External"/><Relationship Id="rId3207" Type="http://schemas.openxmlformats.org/officeDocument/2006/relationships/hyperlink" Target="https://en.wiktionary.org/wiki/%E7%89%B9%E5%85%B8" TargetMode="External"/><Relationship Id="rId4538" Type="http://schemas.openxmlformats.org/officeDocument/2006/relationships/hyperlink" Target="https://en.wiktionary.org/w/index.php?title=%E4%BF%A1%E3%81%98&amp;action=edit&amp;redlink=1" TargetMode="External"/><Relationship Id="rId5866" Type="http://schemas.openxmlformats.org/officeDocument/2006/relationships/hyperlink" Target="https://en.wiktionary.org/wiki/%E5%B9%BC%E3%81%84" TargetMode="External"/><Relationship Id="rId3206" Type="http://schemas.openxmlformats.org/officeDocument/2006/relationships/hyperlink" Target="https://en.wiktionary.org/wiki/%E3%83%81%E3%82%A7%E3%82%B3" TargetMode="External"/><Relationship Id="rId4537" Type="http://schemas.openxmlformats.org/officeDocument/2006/relationships/hyperlink" Target="https://en.wiktionary.org/wiki/%E9%83%BD%E5%90%88" TargetMode="External"/><Relationship Id="rId5867" Type="http://schemas.openxmlformats.org/officeDocument/2006/relationships/hyperlink" Target="https://en.wiktionary.org/wiki/%E7%AB%8B%E3%81%A4" TargetMode="External"/><Relationship Id="rId3209" Type="http://schemas.openxmlformats.org/officeDocument/2006/relationships/hyperlink" Target="https://en.wiktionary.org/wiki/%E5%90%88%E6%A0%BC" TargetMode="External"/><Relationship Id="rId3208" Type="http://schemas.openxmlformats.org/officeDocument/2006/relationships/hyperlink" Target="https://en.wiktionary.org/wiki/%E3%82%A2%E3%83%A1%E3%83%AA%E3%82%AB%E3%83%B3" TargetMode="External"/><Relationship Id="rId4539" Type="http://schemas.openxmlformats.org/officeDocument/2006/relationships/hyperlink" Target="https://en.wiktionary.org/wiki/%E8%B3%9E%E9%87%91" TargetMode="External"/><Relationship Id="rId5860" Type="http://schemas.openxmlformats.org/officeDocument/2006/relationships/hyperlink" Target="https://en.wiktionary.org/wiki/%E3%81%A8%E3%81%8F" TargetMode="External"/><Relationship Id="rId5861" Type="http://schemas.openxmlformats.org/officeDocument/2006/relationships/hyperlink" Target="https://en.wiktionary.org/wiki/%E5%B7%A6%E7%BF%BC" TargetMode="External"/><Relationship Id="rId4530" Type="http://schemas.openxmlformats.org/officeDocument/2006/relationships/hyperlink" Target="https://en.wiktionary.org/wiki/%E6%AE%BF%E5%A0%82" TargetMode="External"/><Relationship Id="rId3201" Type="http://schemas.openxmlformats.org/officeDocument/2006/relationships/hyperlink" Target="https://en.wiktionary.org/wiki/%E4%B8%8D%E8%A9%B3" TargetMode="External"/><Relationship Id="rId4532" Type="http://schemas.openxmlformats.org/officeDocument/2006/relationships/hyperlink" Target="https://en.wiktionary.org/wiki/%E3%83%90%E3%83%A9" TargetMode="External"/><Relationship Id="rId5864" Type="http://schemas.openxmlformats.org/officeDocument/2006/relationships/hyperlink" Target="https://en.wiktionary.org/wiki/%E5%9B%9E%E8%B7%AF" TargetMode="External"/><Relationship Id="rId3200" Type="http://schemas.openxmlformats.org/officeDocument/2006/relationships/hyperlink" Target="https://en.wiktionary.org/wiki/%E7%94%9F%E3%81%8D" TargetMode="External"/><Relationship Id="rId4531" Type="http://schemas.openxmlformats.org/officeDocument/2006/relationships/hyperlink" Target="https://en.wiktionary.org/wiki/%E3%83%AC%E3%82%B3%E3%83%BC%E3%83%87%E3%82%A3%E3%83%B3%E3%82%B0" TargetMode="External"/><Relationship Id="rId5865" Type="http://schemas.openxmlformats.org/officeDocument/2006/relationships/hyperlink" Target="https://en.wiktionary.org/wiki/%E5%91%B3%E6%96%B9" TargetMode="External"/><Relationship Id="rId3203" Type="http://schemas.openxmlformats.org/officeDocument/2006/relationships/hyperlink" Target="https://en.wiktionary.org/wiki/%E9%81%8B" TargetMode="External"/><Relationship Id="rId4534" Type="http://schemas.openxmlformats.org/officeDocument/2006/relationships/hyperlink" Target="https://en.wiktionary.org/wiki/%E5%A2%97%E5%88%8A" TargetMode="External"/><Relationship Id="rId5862" Type="http://schemas.openxmlformats.org/officeDocument/2006/relationships/hyperlink" Target="https://en.wiktionary.org/wiki/%E6%94%BE%E6%A3%84" TargetMode="External"/><Relationship Id="rId3202" Type="http://schemas.openxmlformats.org/officeDocument/2006/relationships/hyperlink" Target="https://en.wiktionary.org/wiki/%E9%96%A2%E6%95%B0" TargetMode="External"/><Relationship Id="rId4533" Type="http://schemas.openxmlformats.org/officeDocument/2006/relationships/hyperlink" Target="https://en.wiktionary.org/wiki/%E5%8A%A9%E6%89%8B" TargetMode="External"/><Relationship Id="rId5863" Type="http://schemas.openxmlformats.org/officeDocument/2006/relationships/hyperlink" Target="https://en.wiktionary.org/wiki/%E5%9F%BA%E7%9B%A4" TargetMode="External"/><Relationship Id="rId190" Type="http://schemas.openxmlformats.org/officeDocument/2006/relationships/hyperlink" Target="https://en.wiktionary.org/w/index.php?title=%E4%BD%BF%E3%81%84%E6%96%B9&amp;action=edit&amp;redlink=1" TargetMode="External"/><Relationship Id="rId194" Type="http://schemas.openxmlformats.org/officeDocument/2006/relationships/hyperlink" Target="https://en.wiktionary.org/wiki/%E3%81%AB%E3%82%88%E3%81%A3%E3%81%A6" TargetMode="External"/><Relationship Id="rId193" Type="http://schemas.openxmlformats.org/officeDocument/2006/relationships/hyperlink" Target="https://en.wiktionary.org/wiki/%E5%9F%BA%E6%9C%AC" TargetMode="External"/><Relationship Id="rId192" Type="http://schemas.openxmlformats.org/officeDocument/2006/relationships/hyperlink" Target="https://en.wiktionary.org/wiki/%E8%AA%AC%E6%98%8E" TargetMode="External"/><Relationship Id="rId191" Type="http://schemas.openxmlformats.org/officeDocument/2006/relationships/hyperlink" Target="https://en.wiktionary.org/wiki/%E5%BF%85%E8%A6%81" TargetMode="External"/><Relationship Id="rId187" Type="http://schemas.openxmlformats.org/officeDocument/2006/relationships/hyperlink" Target="https://en.wiktionary.org/wiki/%E7%94%A8" TargetMode="External"/><Relationship Id="rId186" Type="http://schemas.openxmlformats.org/officeDocument/2006/relationships/hyperlink" Target="https://en.wiktionary.org/wiki/%E3%81%A8%E3%81%8D" TargetMode="External"/><Relationship Id="rId185" Type="http://schemas.openxmlformats.org/officeDocument/2006/relationships/hyperlink" Target="https://en.wiktionary.org/wiki/%E7%9B%AE" TargetMode="External"/><Relationship Id="rId184" Type="http://schemas.openxmlformats.org/officeDocument/2006/relationships/hyperlink" Target="https://en.wiktionary.org/wiki/%E3%80%90" TargetMode="External"/><Relationship Id="rId189" Type="http://schemas.openxmlformats.org/officeDocument/2006/relationships/hyperlink" Target="https://en.wiktionary.org/wiki/%E7%A4%BE" TargetMode="External"/><Relationship Id="rId188" Type="http://schemas.openxmlformats.org/officeDocument/2006/relationships/hyperlink" Target="https://en.wiktionary.org/wiki/%E6%9B%B2" TargetMode="External"/><Relationship Id="rId183" Type="http://schemas.openxmlformats.org/officeDocument/2006/relationships/hyperlink" Target="https://en.wiktionary.org/wiki/%E3%80%91" TargetMode="External"/><Relationship Id="rId182" Type="http://schemas.openxmlformats.org/officeDocument/2006/relationships/hyperlink" Target="https://en.wiktionary.org/wiki/%E9%A0%85%E7%9B%AE" TargetMode="External"/><Relationship Id="rId181" Type="http://schemas.openxmlformats.org/officeDocument/2006/relationships/hyperlink" Target="https://en.wiktionary.org/wiki/%E9%89%84%E9%81%93" TargetMode="External"/><Relationship Id="rId180" Type="http://schemas.openxmlformats.org/officeDocument/2006/relationships/hyperlink" Target="https://en.wiktionary.org/wiki/%E9%99%A4%E5%8E%BB" TargetMode="External"/><Relationship Id="rId176" Type="http://schemas.openxmlformats.org/officeDocument/2006/relationships/hyperlink" Target="https://en.wiktionary.org/wiki/%E9%87%91" TargetMode="External"/><Relationship Id="rId175" Type="http://schemas.openxmlformats.org/officeDocument/2006/relationships/hyperlink" Target="https://en.wiktionary.org/wiki/%E4%BB%96" TargetMode="External"/><Relationship Id="rId174" Type="http://schemas.openxmlformats.org/officeDocument/2006/relationships/hyperlink" Target="https://en.wiktionary.org/wiki/%E6%B3%A8%E6%84%8F" TargetMode="External"/><Relationship Id="rId173" Type="http://schemas.openxmlformats.org/officeDocument/2006/relationships/hyperlink" Target="https://en.wiktionary.org/wiki/%E6%96%B0" TargetMode="External"/><Relationship Id="rId179" Type="http://schemas.openxmlformats.org/officeDocument/2006/relationships/hyperlink" Target="https://en.wiktionary.org/wiki/%E3%81%82%E3%81%AA%E3%81%9F" TargetMode="External"/><Relationship Id="rId178" Type="http://schemas.openxmlformats.org/officeDocument/2006/relationships/hyperlink" Target="https://en.wiktionary.org/wiki/%E6%A9%9F%E8%83%BD" TargetMode="External"/><Relationship Id="rId177" Type="http://schemas.openxmlformats.org/officeDocument/2006/relationships/hyperlink" Target="https://en.wiktionary.org/wiki/%E5%B1%80" TargetMode="External"/><Relationship Id="rId198" Type="http://schemas.openxmlformats.org/officeDocument/2006/relationships/hyperlink" Target="https://en.wiktionary.org/wiki/%E6%96%B0%E3%81%97%E3%81%84" TargetMode="External"/><Relationship Id="rId197" Type="http://schemas.openxmlformats.org/officeDocument/2006/relationships/hyperlink" Target="https://en.wiktionary.org/wiki/%E6%B0%B4" TargetMode="External"/><Relationship Id="rId196" Type="http://schemas.openxmlformats.org/officeDocument/2006/relationships/hyperlink" Target="https://en.wiktionary.org/wiki/%E5%A4%89%E6%9B%B4" TargetMode="External"/><Relationship Id="rId195" Type="http://schemas.openxmlformats.org/officeDocument/2006/relationships/hyperlink" Target="https://en.wiktionary.org/wiki/%E5%A4%A7%E5%AD%A6" TargetMode="External"/><Relationship Id="rId199" Type="http://schemas.openxmlformats.org/officeDocument/2006/relationships/hyperlink" Target="https://en.wiktionary.org/wiki/%E3%83%81%E3%83%BC%E3%83%A0" TargetMode="External"/><Relationship Id="rId150" Type="http://schemas.openxmlformats.org/officeDocument/2006/relationships/hyperlink" Target="https://en.wiktionary.org/wiki/%E3%81%9B" TargetMode="External"/><Relationship Id="rId149" Type="http://schemas.openxmlformats.org/officeDocument/2006/relationships/hyperlink" Target="https://en.wiktionary.org/wiki/%E3%81%9F%E3%82%89" TargetMode="External"/><Relationship Id="rId148" Type="http://schemas.openxmlformats.org/officeDocument/2006/relationships/hyperlink" Target="https://en.wiktionary.org/wiki/%E4%BB%A3%E8%A1%A8" TargetMode="External"/><Relationship Id="rId3270" Type="http://schemas.openxmlformats.org/officeDocument/2006/relationships/hyperlink" Target="https://en.wiktionary.org/wiki/%E5%B1%9E%E3%81%99%E3%82%8B" TargetMode="External"/><Relationship Id="rId3272" Type="http://schemas.openxmlformats.org/officeDocument/2006/relationships/hyperlink" Target="https://en.wiktionary.org/wiki/%E7%AD%94%E3%81%88" TargetMode="External"/><Relationship Id="rId3271" Type="http://schemas.openxmlformats.org/officeDocument/2006/relationships/hyperlink" Target="https://en.wiktionary.org/wiki/%E3%82%B7%E3%82%A2%E3%82%BF%E3%83%BC" TargetMode="External"/><Relationship Id="rId143" Type="http://schemas.openxmlformats.org/officeDocument/2006/relationships/hyperlink" Target="https://en.wiktionary.org/wiki/%E8%A9%B1" TargetMode="External"/><Relationship Id="rId3274" Type="http://schemas.openxmlformats.org/officeDocument/2006/relationships/hyperlink" Target="https://en.wiktionary.org/wiki/%E3%82%8F%E3%81%9A%E3%81%8B" TargetMode="External"/><Relationship Id="rId142" Type="http://schemas.openxmlformats.org/officeDocument/2006/relationships/hyperlink" Target="https://en.wiktionary.org/wiki/%E8%87%AA%E5%B7%B1" TargetMode="External"/><Relationship Id="rId3273" Type="http://schemas.openxmlformats.org/officeDocument/2006/relationships/hyperlink" Target="https://en.wiktionary.org/wiki/%E6%B4%9E" TargetMode="External"/><Relationship Id="rId141" Type="http://schemas.openxmlformats.org/officeDocument/2006/relationships/hyperlink" Target="https://en.wiktionary.org/wiki/%E3%81%AA%E3%82%89" TargetMode="External"/><Relationship Id="rId3276" Type="http://schemas.openxmlformats.org/officeDocument/2006/relationships/hyperlink" Target="https://en.wiktionary.org/wiki/%E3%83%87" TargetMode="External"/><Relationship Id="rId140" Type="http://schemas.openxmlformats.org/officeDocument/2006/relationships/hyperlink" Target="https://en.wiktionary.org/wiki/%E3%81%AA%E3%81%8F" TargetMode="External"/><Relationship Id="rId3275" Type="http://schemas.openxmlformats.org/officeDocument/2006/relationships/hyperlink" Target="https://en.wiktionary.org/wiki/%E9%A3%9F%E3%81%B9" TargetMode="External"/><Relationship Id="rId147" Type="http://schemas.openxmlformats.org/officeDocument/2006/relationships/hyperlink" Target="https://en.wiktionary.org/wiki/%E5%89%8D" TargetMode="External"/><Relationship Id="rId3278" Type="http://schemas.openxmlformats.org/officeDocument/2006/relationships/hyperlink" Target="https://en.wiktionary.org/wiki/%E5%9D%82%E6%9C%AC" TargetMode="External"/><Relationship Id="rId146" Type="http://schemas.openxmlformats.org/officeDocument/2006/relationships/hyperlink" Target="https://en.wiktionary.org/wiki/%E5%88%86" TargetMode="External"/><Relationship Id="rId3277" Type="http://schemas.openxmlformats.org/officeDocument/2006/relationships/hyperlink" Target="https://en.wiktionary.org/w/index.php?title=%E5%B0%91%E3%81%AA%E3%81%8F&amp;action=edit&amp;redlink=1" TargetMode="External"/><Relationship Id="rId145" Type="http://schemas.openxmlformats.org/officeDocument/2006/relationships/hyperlink" Target="https://en.wiktionary.org/wiki/%E3%81%AB%E3%82%88%E3%82%8A" TargetMode="External"/><Relationship Id="rId144" Type="http://schemas.openxmlformats.org/officeDocument/2006/relationships/hyperlink" Target="https://en.wiktionary.org/wiki/%E3%81%9A" TargetMode="External"/><Relationship Id="rId3279" Type="http://schemas.openxmlformats.org/officeDocument/2006/relationships/hyperlink" Target="https://en.wiktionary.org/wiki/%E3%83%9B%E3%83%BC%E3%83%AB%E3%83%87%E3%82%A3%E3%83%B3%E3%82%B0%E3%82%B9" TargetMode="External"/><Relationship Id="rId139" Type="http://schemas.openxmlformats.org/officeDocument/2006/relationships/hyperlink" Target="https://en.wiktionary.org/wiki/%E8%B3%9E" TargetMode="External"/><Relationship Id="rId138" Type="http://schemas.openxmlformats.org/officeDocument/2006/relationships/hyperlink" Target="https://en.wiktionary.org/wiki/%E8%84%9A%E6%B3%A8" TargetMode="External"/><Relationship Id="rId137" Type="http://schemas.openxmlformats.org/officeDocument/2006/relationships/hyperlink" Target="https://en.wiktionary.org/wiki/%E3%83%95%E3%82%A1%E3%82%A4%E3%83%AB" TargetMode="External"/><Relationship Id="rId4590" Type="http://schemas.openxmlformats.org/officeDocument/2006/relationships/hyperlink" Target="https://en.wiktionary.org/wiki/%E3%81%8B%E3%81%91%E3%82%8B" TargetMode="External"/><Relationship Id="rId3261" Type="http://schemas.openxmlformats.org/officeDocument/2006/relationships/hyperlink" Target="https://en.wiktionary.org/wiki/%E8%A5%BF%E6%9D%91" TargetMode="External"/><Relationship Id="rId4592" Type="http://schemas.openxmlformats.org/officeDocument/2006/relationships/hyperlink" Target="https://en.wiktionary.org/w/index.php?title=%E3%82%B9%E3%82%AB%E3%82%A4&amp;action=edit&amp;redlink=1" TargetMode="External"/><Relationship Id="rId3260" Type="http://schemas.openxmlformats.org/officeDocument/2006/relationships/hyperlink" Target="https://en.wiktionary.org/wiki/%E9%B6%B4" TargetMode="External"/><Relationship Id="rId4591" Type="http://schemas.openxmlformats.org/officeDocument/2006/relationships/hyperlink" Target="https://en.wiktionary.org/wiki/%E5%8A%AA%E5%8A%9B" TargetMode="External"/><Relationship Id="rId132" Type="http://schemas.openxmlformats.org/officeDocument/2006/relationships/hyperlink" Target="https://en.wiktionary.org/wiki/%E5%95%8F%E9%A1%8C" TargetMode="External"/><Relationship Id="rId3263" Type="http://schemas.openxmlformats.org/officeDocument/2006/relationships/hyperlink" Target="https://en.wiktionary.org/wiki/%E8%89%AF%E3%81%8F" TargetMode="External"/><Relationship Id="rId4594" Type="http://schemas.openxmlformats.org/officeDocument/2006/relationships/hyperlink" Target="https://en.wiktionary.org/wiki/%E9%9B%B6" TargetMode="External"/><Relationship Id="rId131" Type="http://schemas.openxmlformats.org/officeDocument/2006/relationships/hyperlink" Target="https://en.wiktionary.org/wiki/%E4%B8%89" TargetMode="External"/><Relationship Id="rId3262" Type="http://schemas.openxmlformats.org/officeDocument/2006/relationships/hyperlink" Target="https://en.wiktionary.org/wiki/%E5%A2%93" TargetMode="External"/><Relationship Id="rId4593" Type="http://schemas.openxmlformats.org/officeDocument/2006/relationships/hyperlink" Target="https://en.wiktionary.org/wiki/%E4%B8%8A%E9%99%B8" TargetMode="External"/><Relationship Id="rId130" Type="http://schemas.openxmlformats.org/officeDocument/2006/relationships/hyperlink" Target="https://en.wiktionary.org/wiki/%E3%81%AA%E3%82%8A" TargetMode="External"/><Relationship Id="rId3265" Type="http://schemas.openxmlformats.org/officeDocument/2006/relationships/hyperlink" Target="https://en.wiktionary.org/wiki/%E4%BB%95%E6%96%B9" TargetMode="External"/><Relationship Id="rId4596" Type="http://schemas.openxmlformats.org/officeDocument/2006/relationships/hyperlink" Target="https://en.wiktionary.org/wiki/%E6%B9%98%E5%8D%97" TargetMode="External"/><Relationship Id="rId3264" Type="http://schemas.openxmlformats.org/officeDocument/2006/relationships/hyperlink" Target="https://en.wiktionary.org/wiki/%E9%99%B3" TargetMode="External"/><Relationship Id="rId4595" Type="http://schemas.openxmlformats.org/officeDocument/2006/relationships/hyperlink" Target="https://en.wiktionary.org/wiki/%E3%83%A6%E3%83%BC%E3%83%AD" TargetMode="External"/><Relationship Id="rId136" Type="http://schemas.openxmlformats.org/officeDocument/2006/relationships/hyperlink" Target="https://en.wiktionary.org/wiki/%E7%95%AA%E7%B5%84" TargetMode="External"/><Relationship Id="rId3267" Type="http://schemas.openxmlformats.org/officeDocument/2006/relationships/hyperlink" Target="https://en.wiktionary.org/wiki/%E5%A4%A7%E8%BC%94" TargetMode="External"/><Relationship Id="rId4598" Type="http://schemas.openxmlformats.org/officeDocument/2006/relationships/hyperlink" Target="https://en.wiktionary.org/wiki/%E3%83%A2%E3%83%90%E3%82%A4%E3%83%AB" TargetMode="External"/><Relationship Id="rId135" Type="http://schemas.openxmlformats.org/officeDocument/2006/relationships/hyperlink" Target="https://en.wiktionary.org/wiki/%E9%83%A1" TargetMode="External"/><Relationship Id="rId3266" Type="http://schemas.openxmlformats.org/officeDocument/2006/relationships/hyperlink" Target="https://en.wiktionary.org/w/index.php?title=%E5%A2%97%E3%81%88&amp;action=edit&amp;redlink=1" TargetMode="External"/><Relationship Id="rId4597" Type="http://schemas.openxmlformats.org/officeDocument/2006/relationships/hyperlink" Target="https://en.wiktionary.org/wiki/%E6%BA%80%E3%81%9F%E3%81%99" TargetMode="External"/><Relationship Id="rId134" Type="http://schemas.openxmlformats.org/officeDocument/2006/relationships/hyperlink" Target="https://en.wiktionary.org/wiki/%E7%B7%9A" TargetMode="External"/><Relationship Id="rId3269" Type="http://schemas.openxmlformats.org/officeDocument/2006/relationships/hyperlink" Target="https://en.wiktionary.org/wiki/%E6%B6%99" TargetMode="External"/><Relationship Id="rId133" Type="http://schemas.openxmlformats.org/officeDocument/2006/relationships/hyperlink" Target="https://en.wiktionary.org/wiki/%E6%98%AD%E5%92%8C" TargetMode="External"/><Relationship Id="rId3268" Type="http://schemas.openxmlformats.org/officeDocument/2006/relationships/hyperlink" Target="https://en.wiktionary.org/wiki/%E3%83%8B%E3%83%83%E3%83%9D%E3%83%B3" TargetMode="External"/><Relationship Id="rId4599" Type="http://schemas.openxmlformats.org/officeDocument/2006/relationships/hyperlink" Target="https://en.wiktionary.org/wiki/%E8%89%AF%E8%B3%AA" TargetMode="External"/><Relationship Id="rId172" Type="http://schemas.openxmlformats.org/officeDocument/2006/relationships/hyperlink" Target="https://en.wiktionary.org/wiki/%E7%A0%94%E7%A9%B6" TargetMode="External"/><Relationship Id="rId171" Type="http://schemas.openxmlformats.org/officeDocument/2006/relationships/hyperlink" Target="https://en.wiktionary.org/wiki/%E3%81%9D%E3%82%8C" TargetMode="External"/><Relationship Id="rId170" Type="http://schemas.openxmlformats.org/officeDocument/2006/relationships/hyperlink" Target="https://en.wiktionary.org/wiki/%E5%85%83" TargetMode="External"/><Relationship Id="rId3290" Type="http://schemas.openxmlformats.org/officeDocument/2006/relationships/hyperlink" Target="https://en.wiktionary.org/wiki/%E7%99%BD%E3%81%84" TargetMode="External"/><Relationship Id="rId3292" Type="http://schemas.openxmlformats.org/officeDocument/2006/relationships/hyperlink" Target="https://en.wiktionary.org/wiki/%E6%89%80%E5%9C%A8" TargetMode="External"/><Relationship Id="rId3291" Type="http://schemas.openxmlformats.org/officeDocument/2006/relationships/hyperlink" Target="https://en.wiktionary.org/wiki/%E4%BA%8C%E3%81%A4" TargetMode="External"/><Relationship Id="rId3294" Type="http://schemas.openxmlformats.org/officeDocument/2006/relationships/hyperlink" Target="https://en.wiktionary.org/wiki/%E8%90%BD%E9%81%B8" TargetMode="External"/><Relationship Id="rId3293" Type="http://schemas.openxmlformats.org/officeDocument/2006/relationships/hyperlink" Target="https://en.wiktionary.org/wiki/%E6%A0%AA%E4%B8%BB" TargetMode="External"/><Relationship Id="rId165" Type="http://schemas.openxmlformats.org/officeDocument/2006/relationships/hyperlink" Target="https://en.wiktionary.org/wiki/%E5%85%90%E7%AB%A5" TargetMode="External"/><Relationship Id="rId3296" Type="http://schemas.openxmlformats.org/officeDocument/2006/relationships/hyperlink" Target="https://en.wiktionary.org/wiki/%E3%82%84%E3%81%AF%E3%82%8A" TargetMode="External"/><Relationship Id="rId164" Type="http://schemas.openxmlformats.org/officeDocument/2006/relationships/hyperlink" Target="https://en.wiktionary.org/wiki/%E5%86%85%E5%AE%B9" TargetMode="External"/><Relationship Id="rId3295" Type="http://schemas.openxmlformats.org/officeDocument/2006/relationships/hyperlink" Target="https://en.wiktionary.org/wiki/%E3%82%AD%E3%83%AA%E3%82%B9%E3%83%88" TargetMode="External"/><Relationship Id="rId163" Type="http://schemas.openxmlformats.org/officeDocument/2006/relationships/hyperlink" Target="https://en.wiktionary.org/wiki/%E4%BA%94" TargetMode="External"/><Relationship Id="rId3298" Type="http://schemas.openxmlformats.org/officeDocument/2006/relationships/hyperlink" Target="https://en.wiktionary.org/wiki/%E9%9B%BB%E9%89%84" TargetMode="External"/><Relationship Id="rId162" Type="http://schemas.openxmlformats.org/officeDocument/2006/relationships/hyperlink" Target="https://en.wiktionary.org/wiki/%E6%95%B0" TargetMode="External"/><Relationship Id="rId3297" Type="http://schemas.openxmlformats.org/officeDocument/2006/relationships/hyperlink" Target="https://en.wiktionary.org/wiki/%E5%90%8D%E9%91%91" TargetMode="External"/><Relationship Id="rId169" Type="http://schemas.openxmlformats.org/officeDocument/2006/relationships/hyperlink" Target="https://en.wiktionary.org/wiki/%E6%99%82%E4%BB%A3" TargetMode="External"/><Relationship Id="rId168" Type="http://schemas.openxmlformats.org/officeDocument/2006/relationships/hyperlink" Target="https://en.wiktionary.org/wiki/%E7%8F%BE%E5%9C%A8" TargetMode="External"/><Relationship Id="rId3299" Type="http://schemas.openxmlformats.org/officeDocument/2006/relationships/hyperlink" Target="https://en.wiktionary.org/wiki/%E4%B8%89%E6%B5%A6" TargetMode="External"/><Relationship Id="rId167" Type="http://schemas.openxmlformats.org/officeDocument/2006/relationships/hyperlink" Target="https://en.wiktionary.org/wiki/%E3%83%98%E3%83%AB%E3%83%97" TargetMode="External"/><Relationship Id="rId166" Type="http://schemas.openxmlformats.org/officeDocument/2006/relationships/hyperlink" Target="https://en.wiktionary.org/wiki/%E9%96%A2%E9%80%A3" TargetMode="External"/><Relationship Id="rId161" Type="http://schemas.openxmlformats.org/officeDocument/2006/relationships/hyperlink" Target="https://en.wiktionary.org/wiki/%E5%A4%96%E9%83%A8" TargetMode="External"/><Relationship Id="rId160" Type="http://schemas.openxmlformats.org/officeDocument/2006/relationships/hyperlink" Target="https://en.wiktionary.org/wiki/%E6%96%B9" TargetMode="External"/><Relationship Id="rId159" Type="http://schemas.openxmlformats.org/officeDocument/2006/relationships/hyperlink" Target="https://en.wiktionary.org/wiki/%E6%80%9D%E3%81%84" TargetMode="External"/><Relationship Id="rId3281" Type="http://schemas.openxmlformats.org/officeDocument/2006/relationships/hyperlink" Target="https://en.wiktionary.org/wiki/%E5%92%B2" TargetMode="External"/><Relationship Id="rId3280" Type="http://schemas.openxmlformats.org/officeDocument/2006/relationships/hyperlink" Target="https://en.wiktionary.org/wiki/%E5%85%88%E4%BB%A3" TargetMode="External"/><Relationship Id="rId3283" Type="http://schemas.openxmlformats.org/officeDocument/2006/relationships/hyperlink" Target="https://en.wiktionary.org/wiki/%E8%AD%A6%E5%82%99" TargetMode="External"/><Relationship Id="rId3282" Type="http://schemas.openxmlformats.org/officeDocument/2006/relationships/hyperlink" Target="https://en.wiktionary.org/wiki/%E4%B8%80%E6%84%8F" TargetMode="External"/><Relationship Id="rId154" Type="http://schemas.openxmlformats.org/officeDocument/2006/relationships/hyperlink" Target="https://en.wiktionary.org/wiki/%E3%81%A7%E3%81%8D%E3%82%8B" TargetMode="External"/><Relationship Id="rId3285" Type="http://schemas.openxmlformats.org/officeDocument/2006/relationships/hyperlink" Target="https://en.wiktionary.org/wiki/%E9%81%8E%E7%A8%8B" TargetMode="External"/><Relationship Id="rId153" Type="http://schemas.openxmlformats.org/officeDocument/2006/relationships/hyperlink" Target="https://en.wiktionary.org/w/index.php?title=%E3%81%AB%E9%96%A2%E3%81%99%E3%82%8B&amp;action=edit&amp;redlink=1" TargetMode="External"/><Relationship Id="rId3284" Type="http://schemas.openxmlformats.org/officeDocument/2006/relationships/hyperlink" Target="https://en.wiktionary.org/wiki/%E5%A5%A5" TargetMode="External"/><Relationship Id="rId152" Type="http://schemas.openxmlformats.org/officeDocument/2006/relationships/hyperlink" Target="https://en.wiktionary.org/wiki/%E5%B9%B3%E6%88%90" TargetMode="External"/><Relationship Id="rId3287" Type="http://schemas.openxmlformats.org/officeDocument/2006/relationships/hyperlink" Target="https://en.wiktionary.org/wiki/%E7%90%86" TargetMode="External"/><Relationship Id="rId151" Type="http://schemas.openxmlformats.org/officeDocument/2006/relationships/hyperlink" Target="https://en.wiktionary.org/wiki/%E5%8C%96" TargetMode="External"/><Relationship Id="rId3286" Type="http://schemas.openxmlformats.org/officeDocument/2006/relationships/hyperlink" Target="https://en.wiktionary.org/wiki/%E5%8D%98%E7%B4%94" TargetMode="External"/><Relationship Id="rId158" Type="http://schemas.openxmlformats.org/officeDocument/2006/relationships/hyperlink" Target="https://en.wiktionary.org/wiki/%E3%82%AC%E3%82%A4%E3%83%89%E3%83%A9%E3%82%A4%E3%83%B3" TargetMode="External"/><Relationship Id="rId3289" Type="http://schemas.openxmlformats.org/officeDocument/2006/relationships/hyperlink" Target="https://en.wiktionary.org/wiki/%E6%AD%A6%E8%94%B5" TargetMode="External"/><Relationship Id="rId157" Type="http://schemas.openxmlformats.org/officeDocument/2006/relationships/hyperlink" Target="https://en.wiktionary.org/wiki/%E3%82%B9%E3%82%BF%E3%82%A4%E3%83%AB" TargetMode="External"/><Relationship Id="rId3288" Type="http://schemas.openxmlformats.org/officeDocument/2006/relationships/hyperlink" Target="https://en.wiktionary.org/wiki/%E7%9C%81%E7%95%A5" TargetMode="External"/><Relationship Id="rId156" Type="http://schemas.openxmlformats.org/officeDocument/2006/relationships/hyperlink" Target="https://en.wiktionary.org/wiki/%E4%BB%AE" TargetMode="External"/><Relationship Id="rId155" Type="http://schemas.openxmlformats.org/officeDocument/2006/relationships/hyperlink" Target="https://en.wiktionary.org/wiki/%E5%87%BA%E8%BA%AB" TargetMode="External"/><Relationship Id="rId9451" Type="http://schemas.openxmlformats.org/officeDocument/2006/relationships/hyperlink" Target="https://en.wiktionary.org/wiki/%E6%9C%AA%E6%98%8E" TargetMode="External"/><Relationship Id="rId9452" Type="http://schemas.openxmlformats.org/officeDocument/2006/relationships/hyperlink" Target="https://en.wiktionary.org/wiki/%E4%BA%80%E7%94%B0" TargetMode="External"/><Relationship Id="rId9453" Type="http://schemas.openxmlformats.org/officeDocument/2006/relationships/hyperlink" Target="https://en.wiktionary.org/wiki/%E7%8A%AF%E8%A1%8C" TargetMode="External"/><Relationship Id="rId9454" Type="http://schemas.openxmlformats.org/officeDocument/2006/relationships/hyperlink" Target="https://en.wiktionary.org/w/index.php?title=%E8%A1%8C%E3%81%8B&amp;action=edit&amp;redlink=1" TargetMode="External"/><Relationship Id="rId8123" Type="http://schemas.openxmlformats.org/officeDocument/2006/relationships/hyperlink" Target="https://en.wiktionary.org/w/index.php?title=%E5%A4%A9%E7%8E%8B%E5%AF%BA&amp;action=edit&amp;redlink=1" TargetMode="External"/><Relationship Id="rId8122" Type="http://schemas.openxmlformats.org/officeDocument/2006/relationships/hyperlink" Target="https://en.wiktionary.org/wiki/%E7%B7%8F%E9%A1%8D" TargetMode="External"/><Relationship Id="rId8121" Type="http://schemas.openxmlformats.org/officeDocument/2006/relationships/hyperlink" Target="https://en.wiktionary.org/wiki/%E8%8F%85%E9%87%8E" TargetMode="External"/><Relationship Id="rId8120" Type="http://schemas.openxmlformats.org/officeDocument/2006/relationships/hyperlink" Target="https://en.wiktionary.org/wiki/%E4%BD%90%E6%B8%A1" TargetMode="External"/><Relationship Id="rId9450" Type="http://schemas.openxmlformats.org/officeDocument/2006/relationships/hyperlink" Target="https://en.wiktionary.org/wiki/%E5%B1%B1%E5%8F%B7" TargetMode="External"/><Relationship Id="rId8127" Type="http://schemas.openxmlformats.org/officeDocument/2006/relationships/hyperlink" Target="https://en.wiktionary.org/wiki/%E6%93%81%E8%AD%B7" TargetMode="External"/><Relationship Id="rId9459" Type="http://schemas.openxmlformats.org/officeDocument/2006/relationships/hyperlink" Target="https://en.wiktionary.org/wiki/%E6%A4%8D%E7%94%B0" TargetMode="External"/><Relationship Id="rId8126" Type="http://schemas.openxmlformats.org/officeDocument/2006/relationships/hyperlink" Target="https://en.wiktionary.org/w/index.php?title=%E8%A9%95%E3%81%95&amp;action=edit&amp;redlink=1" TargetMode="External"/><Relationship Id="rId8125" Type="http://schemas.openxmlformats.org/officeDocument/2006/relationships/hyperlink" Target="https://en.wiktionary.org/wiki/%E5%A4%A7%E6%9C%A8" TargetMode="External"/><Relationship Id="rId8124" Type="http://schemas.openxmlformats.org/officeDocument/2006/relationships/hyperlink" Target="https://en.wiktionary.org/w/index.php?title=%E6%9C%AC%E7%94%B0%E6%8A%80%E7%A0%94%E5%B7%A5%E6%A5%AD&amp;action=edit&amp;redlink=1" TargetMode="External"/><Relationship Id="rId9455" Type="http://schemas.openxmlformats.org/officeDocument/2006/relationships/hyperlink" Target="https://en.wiktionary.org/wiki/%E3%81%A8%E3%81%86%E3%81%8D" TargetMode="External"/><Relationship Id="rId9456" Type="http://schemas.openxmlformats.org/officeDocument/2006/relationships/hyperlink" Target="https://en.wiktionary.org/wiki/%E9%9A%8F%E7%AD%86" TargetMode="External"/><Relationship Id="rId8129" Type="http://schemas.openxmlformats.org/officeDocument/2006/relationships/hyperlink" Target="https://en.wiktionary.org/wiki/%E3%83%95%E3%82%A3%E3%83%BC%E3%83%89%E3%83%90%E3%83%83%E3%82%AF" TargetMode="External"/><Relationship Id="rId9457" Type="http://schemas.openxmlformats.org/officeDocument/2006/relationships/hyperlink" Target="https://en.wiktionary.org/wiki/%E6%8B%85%E4%BB%BB" TargetMode="External"/><Relationship Id="rId8128" Type="http://schemas.openxmlformats.org/officeDocument/2006/relationships/hyperlink" Target="https://en.wiktionary.org/w/index.php?title=%E4%B8%89%E9%81%8A&amp;action=edit&amp;redlink=1" TargetMode="External"/><Relationship Id="rId9458" Type="http://schemas.openxmlformats.org/officeDocument/2006/relationships/hyperlink" Target="https://en.wiktionary.org/wiki/%E7%A4%BE%E5%86%85" TargetMode="External"/><Relationship Id="rId9440" Type="http://schemas.openxmlformats.org/officeDocument/2006/relationships/hyperlink" Target="https://en.wiktionary.org/wiki/%E3%81%A0%E3%81%97" TargetMode="External"/><Relationship Id="rId9441" Type="http://schemas.openxmlformats.org/officeDocument/2006/relationships/hyperlink" Target="https://en.wiktionary.org/wiki/%E8%A6%AA%E4%BA%A4" TargetMode="External"/><Relationship Id="rId9442" Type="http://schemas.openxmlformats.org/officeDocument/2006/relationships/hyperlink" Target="https://en.wiktionary.org/wiki/%E3%82%B7%E3%83%A3%E3%83%88%E3%83%AB" TargetMode="External"/><Relationship Id="rId9443" Type="http://schemas.openxmlformats.org/officeDocument/2006/relationships/hyperlink" Target="https://en.wiktionary.org/w/index.php?title=%E9%9C%8A%E5%A0%B4&amp;action=edit&amp;redlink=1" TargetMode="External"/><Relationship Id="rId8112" Type="http://schemas.openxmlformats.org/officeDocument/2006/relationships/hyperlink" Target="https://en.wiktionary.org/wiki/%E6%9D%BE%E8%8C%B8" TargetMode="External"/><Relationship Id="rId8111" Type="http://schemas.openxmlformats.org/officeDocument/2006/relationships/hyperlink" Target="https://en.wiktionary.org/wiki/%E3%83%A1%E3%83%AA%E3%83%83%E3%83%88" TargetMode="External"/><Relationship Id="rId8110" Type="http://schemas.openxmlformats.org/officeDocument/2006/relationships/hyperlink" Target="https://en.wiktionary.org/wiki/%E5%B7%A1%E3%82%8B" TargetMode="External"/><Relationship Id="rId8116" Type="http://schemas.openxmlformats.org/officeDocument/2006/relationships/hyperlink" Target="https://en.wiktionary.org/w/index.php?title=%E5%A5%B3%E5%AD%90%E9%AB%98&amp;action=edit&amp;redlink=1" TargetMode="External"/><Relationship Id="rId9448" Type="http://schemas.openxmlformats.org/officeDocument/2006/relationships/hyperlink" Target="https://en.wiktionary.org/wiki/%E7%A8%AE%E5%AD%90" TargetMode="External"/><Relationship Id="rId8115" Type="http://schemas.openxmlformats.org/officeDocument/2006/relationships/hyperlink" Target="https://en.wiktionary.org/wiki/%E8%A7%A3%E5%89%96" TargetMode="External"/><Relationship Id="rId9449" Type="http://schemas.openxmlformats.org/officeDocument/2006/relationships/hyperlink" Target="https://en.wiktionary.org/wiki/%E8%A3%9C%E5%85%85" TargetMode="External"/><Relationship Id="rId8114" Type="http://schemas.openxmlformats.org/officeDocument/2006/relationships/hyperlink" Target="https://en.wiktionary.org/w/index.php?title=%E5%87%BA%E5%B1%95&amp;action=edit&amp;redlink=1" TargetMode="External"/><Relationship Id="rId8113" Type="http://schemas.openxmlformats.org/officeDocument/2006/relationships/hyperlink" Target="https://en.wiktionary.org/wiki/%E9%95%B7%E3%82%89%E3%81%8F" TargetMode="External"/><Relationship Id="rId9444" Type="http://schemas.openxmlformats.org/officeDocument/2006/relationships/hyperlink" Target="https://en.wiktionary.org/wiki/%E8%88%88%E6%A5%AD" TargetMode="External"/><Relationship Id="rId8119" Type="http://schemas.openxmlformats.org/officeDocument/2006/relationships/hyperlink" Target="https://en.wiktionary.org/wiki/%E7%A7%A9%E7%88%B6" TargetMode="External"/><Relationship Id="rId9445" Type="http://schemas.openxmlformats.org/officeDocument/2006/relationships/hyperlink" Target="https://en.wiktionary.org/wiki/%E9%9B%BB%E7%A3%81" TargetMode="External"/><Relationship Id="rId8118" Type="http://schemas.openxmlformats.org/officeDocument/2006/relationships/hyperlink" Target="https://en.wiktionary.org/w/index.php?title=%E5%A4%A7%E9%98%AA%E5%A4%A7%E5%AD%A6&amp;action=edit&amp;redlink=1" TargetMode="External"/><Relationship Id="rId9446" Type="http://schemas.openxmlformats.org/officeDocument/2006/relationships/hyperlink" Target="https://en.wiktionary.org/wiki/%E3%81%B2%E3%82%8D%E3%81%BF" TargetMode="External"/><Relationship Id="rId8117" Type="http://schemas.openxmlformats.org/officeDocument/2006/relationships/hyperlink" Target="https://en.wiktionary.org/w/index.php?title=%E3%83%A4%E3%83%B3%E3%82%AD%E3%83%BC%E3%82%B9&amp;action=edit&amp;redlink=1" TargetMode="External"/><Relationship Id="rId9447" Type="http://schemas.openxmlformats.org/officeDocument/2006/relationships/hyperlink" Target="https://en.wiktionary.org/wiki/%E8%A7%A3%E6%98%8E" TargetMode="External"/><Relationship Id="rId8141" Type="http://schemas.openxmlformats.org/officeDocument/2006/relationships/hyperlink" Target="https://en.wiktionary.org/wiki/%E5%A4%8F%E6%99%82%E9%96%93" TargetMode="External"/><Relationship Id="rId9473" Type="http://schemas.openxmlformats.org/officeDocument/2006/relationships/hyperlink" Target="https://en.wiktionary.org/w/index.php?title=%E5%A4%A7%E6%B3%89&amp;action=edit&amp;redlink=1" TargetMode="External"/><Relationship Id="rId8140" Type="http://schemas.openxmlformats.org/officeDocument/2006/relationships/hyperlink" Target="https://en.wiktionary.org/wiki/%E3%83%AB%E3%83%BC%E3%83%97" TargetMode="External"/><Relationship Id="rId9474" Type="http://schemas.openxmlformats.org/officeDocument/2006/relationships/hyperlink" Target="https://en.wiktionary.org/wiki/%E7%89%B9%E8%89%B2" TargetMode="External"/><Relationship Id="rId9475" Type="http://schemas.openxmlformats.org/officeDocument/2006/relationships/hyperlink" Target="https://en.wiktionary.org/wiki/%E9%A3%BE%E3%82%8A" TargetMode="External"/><Relationship Id="rId9476" Type="http://schemas.openxmlformats.org/officeDocument/2006/relationships/hyperlink" Target="https://en.wiktionary.org/wiki/%E9%9D%92%E8%89%B2" TargetMode="External"/><Relationship Id="rId8145" Type="http://schemas.openxmlformats.org/officeDocument/2006/relationships/hyperlink" Target="https://en.wiktionary.org/wiki/%E5%88%9D%E6%81%8B" TargetMode="External"/><Relationship Id="rId8144" Type="http://schemas.openxmlformats.org/officeDocument/2006/relationships/hyperlink" Target="https://en.wiktionary.org/wiki/%E3%81%AE%E3%81%86" TargetMode="External"/><Relationship Id="rId9470" Type="http://schemas.openxmlformats.org/officeDocument/2006/relationships/hyperlink" Target="https://en.wiktionary.org/wiki/%E3%82%B5%E3%83%A8%E3%83%8A%E3%83%A9" TargetMode="External"/><Relationship Id="rId8143" Type="http://schemas.openxmlformats.org/officeDocument/2006/relationships/hyperlink" Target="https://en.wiktionary.org/w/index.php?title=%E3%83%87%E3%82%A4%E3%83%AA%E3%83%BC&amp;action=edit&amp;redlink=1" TargetMode="External"/><Relationship Id="rId9471" Type="http://schemas.openxmlformats.org/officeDocument/2006/relationships/hyperlink" Target="https://en.wiktionary.org/wiki/%E9%95%B7%E5%B7%9E" TargetMode="External"/><Relationship Id="rId8142" Type="http://schemas.openxmlformats.org/officeDocument/2006/relationships/hyperlink" Target="https://en.wiktionary.org/wiki/%E3%83%94%E3%83%83%E3%83%88" TargetMode="External"/><Relationship Id="rId9472" Type="http://schemas.openxmlformats.org/officeDocument/2006/relationships/hyperlink" Target="https://en.wiktionary.org/wiki/%E5%8C%A0" TargetMode="External"/><Relationship Id="rId8149" Type="http://schemas.openxmlformats.org/officeDocument/2006/relationships/hyperlink" Target="https://en.wiktionary.org/wiki/%E9%8A%80%E3%83%A1%E3%83%80%E3%83%AB" TargetMode="External"/><Relationship Id="rId8148" Type="http://schemas.openxmlformats.org/officeDocument/2006/relationships/hyperlink" Target="https://en.wiktionary.org/wiki/%E4%BB%8A%E5%A4%9C" TargetMode="External"/><Relationship Id="rId8147" Type="http://schemas.openxmlformats.org/officeDocument/2006/relationships/hyperlink" Target="https://en.wiktionary.org/wiki/%E3%82%B0%E3%83%AC%E3%82%A4" TargetMode="External"/><Relationship Id="rId8146" Type="http://schemas.openxmlformats.org/officeDocument/2006/relationships/hyperlink" Target="https://en.wiktionary.org/wiki/%E6%B4%A5%E8%BB%BD" TargetMode="External"/><Relationship Id="rId9477" Type="http://schemas.openxmlformats.org/officeDocument/2006/relationships/hyperlink" Target="https://en.wiktionary.org/wiki/%E6%9D%96" TargetMode="External"/><Relationship Id="rId9478" Type="http://schemas.openxmlformats.org/officeDocument/2006/relationships/hyperlink" Target="https://en.wiktionary.org/wiki/%E5%BE%8C%E4%B8%96" TargetMode="External"/><Relationship Id="rId9479" Type="http://schemas.openxmlformats.org/officeDocument/2006/relationships/hyperlink" Target="https://en.wiktionary.org/wiki/%E3%82%A2%E3%83%A0%E3%82%B9%E3%83%86%E3%83%AB%E3%83%80%E3%83%A0" TargetMode="External"/><Relationship Id="rId8130" Type="http://schemas.openxmlformats.org/officeDocument/2006/relationships/hyperlink" Target="https://en.wiktionary.org/w/index.php?title=%E5%AE%9D%E5%A1%9A%E6%AD%8C%E5%8A%87&amp;action=edit&amp;redlink=1" TargetMode="External"/><Relationship Id="rId9462" Type="http://schemas.openxmlformats.org/officeDocument/2006/relationships/hyperlink" Target="https://en.wiktionary.org/wiki/%E7%9B%B4%E6%8E%A5%E7%9A%84" TargetMode="External"/><Relationship Id="rId9463" Type="http://schemas.openxmlformats.org/officeDocument/2006/relationships/hyperlink" Target="https://en.wiktionary.org/wiki/%E6%9E%B6" TargetMode="External"/><Relationship Id="rId9464" Type="http://schemas.openxmlformats.org/officeDocument/2006/relationships/hyperlink" Target="https://en.wiktionary.org/w/index.php?title=%E3%81%A1%E3%81%AE&amp;action=edit&amp;redlink=1" TargetMode="External"/><Relationship Id="rId9465" Type="http://schemas.openxmlformats.org/officeDocument/2006/relationships/hyperlink" Target="https://en.wiktionary.org/wiki/%E3%81%86%E3%81%BF" TargetMode="External"/><Relationship Id="rId8134" Type="http://schemas.openxmlformats.org/officeDocument/2006/relationships/hyperlink" Target="https://en.wiktionary.org/wiki/%E3%82%BD%E3%83%95%E3%82%A3%E3%82%A2" TargetMode="External"/><Relationship Id="rId8133" Type="http://schemas.openxmlformats.org/officeDocument/2006/relationships/hyperlink" Target="https://en.wiktionary.org/wiki/%E7%B4%AF%E8%A8%88" TargetMode="External"/><Relationship Id="rId8132" Type="http://schemas.openxmlformats.org/officeDocument/2006/relationships/hyperlink" Target="https://en.wiktionary.org/wiki/%E6%96%BD%E3%81%97" TargetMode="External"/><Relationship Id="rId9460" Type="http://schemas.openxmlformats.org/officeDocument/2006/relationships/hyperlink" Target="https://en.wiktionary.org/w/index.php?title=%E3%83%9E%E3%83%BC%E3%82%B7%E3%83%A3%E3%83%AB&amp;action=edit&amp;redlink=1" TargetMode="External"/><Relationship Id="rId8131" Type="http://schemas.openxmlformats.org/officeDocument/2006/relationships/hyperlink" Target="https://en.wiktionary.org/wiki/%E6%96%87%E8%84%88" TargetMode="External"/><Relationship Id="rId9461" Type="http://schemas.openxmlformats.org/officeDocument/2006/relationships/hyperlink" Target="https://en.wiktionary.org/wiki/%E6%B1%9F%E5%8E%9F" TargetMode="External"/><Relationship Id="rId8138" Type="http://schemas.openxmlformats.org/officeDocument/2006/relationships/hyperlink" Target="https://en.wiktionary.org/w/index.php?title=%E9%AB%98%E3%82%81&amp;action=edit&amp;redlink=1" TargetMode="External"/><Relationship Id="rId8137" Type="http://schemas.openxmlformats.org/officeDocument/2006/relationships/hyperlink" Target="https://en.wiktionary.org/wiki/%E3%82%B2%E3%83%BC%E3%82%B8" TargetMode="External"/><Relationship Id="rId8136" Type="http://schemas.openxmlformats.org/officeDocument/2006/relationships/hyperlink" Target="https://en.wiktionary.org/wiki/%E9%81%8E" TargetMode="External"/><Relationship Id="rId8135" Type="http://schemas.openxmlformats.org/officeDocument/2006/relationships/hyperlink" Target="https://en.wiktionary.org/wiki/%E3%82%B5%E3%82%A4%E3%82%AF%E3%83%AB" TargetMode="External"/><Relationship Id="rId9466" Type="http://schemas.openxmlformats.org/officeDocument/2006/relationships/hyperlink" Target="https://en.wiktionary.org/wiki/%E3%82%BB%E3%83%B3%E3%82%B5%E3%83%BC" TargetMode="External"/><Relationship Id="rId9467" Type="http://schemas.openxmlformats.org/officeDocument/2006/relationships/hyperlink" Target="https://en.wiktionary.org/wiki/%E3%82%B1%E3%83%AB%E3%83%B3" TargetMode="External"/><Relationship Id="rId9468" Type="http://schemas.openxmlformats.org/officeDocument/2006/relationships/hyperlink" Target="https://en.wiktionary.org/wiki/%E5%85%A8%E6%96%87" TargetMode="External"/><Relationship Id="rId8139" Type="http://schemas.openxmlformats.org/officeDocument/2006/relationships/hyperlink" Target="https://en.wiktionary.org/wiki/%E6%B8%93%E8%B0%B7" TargetMode="External"/><Relationship Id="rId9469" Type="http://schemas.openxmlformats.org/officeDocument/2006/relationships/hyperlink" Target="https://en.wiktionary.org/wiki/%E3%83%96%E3%83%83%E3%82%B7%E3%83%A5" TargetMode="External"/><Relationship Id="rId9419" Type="http://schemas.openxmlformats.org/officeDocument/2006/relationships/hyperlink" Target="https://en.wiktionary.org/wiki/%E3%81%8C%E3%82%8B" TargetMode="External"/><Relationship Id="rId9410" Type="http://schemas.openxmlformats.org/officeDocument/2006/relationships/hyperlink" Target="https://en.wiktionary.org/w/index.php?title=%E6%97%A5%E6%9C%AC%E7%B5%8C%E6%B8%88%E6%96%B0%E8%81%9E%E7%A4%BE&amp;action=edit&amp;redlink=1" TargetMode="External"/><Relationship Id="rId9415" Type="http://schemas.openxmlformats.org/officeDocument/2006/relationships/hyperlink" Target="https://en.wiktionary.org/wiki/%E5%8C%BA%E5%BD%B9%E6%89%80" TargetMode="External"/><Relationship Id="rId9416" Type="http://schemas.openxmlformats.org/officeDocument/2006/relationships/hyperlink" Target="https://en.wiktionary.org/wiki/%E7%94%A8%E6%B0%B4" TargetMode="External"/><Relationship Id="rId9417" Type="http://schemas.openxmlformats.org/officeDocument/2006/relationships/hyperlink" Target="https://en.wiktionary.org/wiki/%E8%8B%B1%E6%A8%B9" TargetMode="External"/><Relationship Id="rId9418" Type="http://schemas.openxmlformats.org/officeDocument/2006/relationships/hyperlink" Target="https://en.wiktionary.org/wiki/%E5%A8%AF%E6%A5%BD" TargetMode="External"/><Relationship Id="rId9411" Type="http://schemas.openxmlformats.org/officeDocument/2006/relationships/hyperlink" Target="https://en.wiktionary.org/wiki/%E3%82%A4%E3%82%A8%E3%83%AD%E3%83%BC" TargetMode="External"/><Relationship Id="rId9412" Type="http://schemas.openxmlformats.org/officeDocument/2006/relationships/hyperlink" Target="https://en.wiktionary.org/wiki/%E3%83%80%E3%83%BC%E3%83%88" TargetMode="External"/><Relationship Id="rId9413" Type="http://schemas.openxmlformats.org/officeDocument/2006/relationships/hyperlink" Target="https://en.wiktionary.org/wiki/%E9%A0%98%E5%9C%B0" TargetMode="External"/><Relationship Id="rId9414" Type="http://schemas.openxmlformats.org/officeDocument/2006/relationships/hyperlink" Target="https://en.wiktionary.org/wiki/%E3%83%89%E3%83%AC%E3%82%B9" TargetMode="External"/><Relationship Id="rId9408" Type="http://schemas.openxmlformats.org/officeDocument/2006/relationships/hyperlink" Target="https://en.wiktionary.org/wiki/%E6%9C%80%E4%B8%8A" TargetMode="External"/><Relationship Id="rId9409" Type="http://schemas.openxmlformats.org/officeDocument/2006/relationships/hyperlink" Target="https://en.wiktionary.org/wiki/%E3%82%BB%E3%83%AB%E3%83%95" TargetMode="External"/><Relationship Id="rId9404" Type="http://schemas.openxmlformats.org/officeDocument/2006/relationships/hyperlink" Target="https://en.wiktionary.org/wiki/%E6%9D%89%E7%94%B0" TargetMode="External"/><Relationship Id="rId9405" Type="http://schemas.openxmlformats.org/officeDocument/2006/relationships/hyperlink" Target="https://en.wiktionary.org/w/index.php?title=%E6%B8%85%E5%BC%B5&amp;action=edit&amp;redlink=1" TargetMode="External"/><Relationship Id="rId9406" Type="http://schemas.openxmlformats.org/officeDocument/2006/relationships/hyperlink" Target="https://en.wiktionary.org/wiki/%E3%82%93%E3%81%A7" TargetMode="External"/><Relationship Id="rId9407" Type="http://schemas.openxmlformats.org/officeDocument/2006/relationships/hyperlink" Target="https://en.wiktionary.org/wiki/%E3%81%82%E3%81%AB" TargetMode="External"/><Relationship Id="rId9400" Type="http://schemas.openxmlformats.org/officeDocument/2006/relationships/hyperlink" Target="https://en.wiktionary.org/wiki/%E7%94%98%E3%81%84" TargetMode="External"/><Relationship Id="rId9401" Type="http://schemas.openxmlformats.org/officeDocument/2006/relationships/hyperlink" Target="https://en.wiktionary.org/wiki/%E9%9D%A2%E7%99%BD%E3%81%84" TargetMode="External"/><Relationship Id="rId9402" Type="http://schemas.openxmlformats.org/officeDocument/2006/relationships/hyperlink" Target="https://en.wiktionary.org/wiki/%E9%81%A1" TargetMode="External"/><Relationship Id="rId9403" Type="http://schemas.openxmlformats.org/officeDocument/2006/relationships/hyperlink" Target="https://en.wiktionary.org/w/index.php?title=%E3%83%A9%E3%82%A4%E3%82%AA%E3%83%B3%E3%82%BA&amp;action=edit&amp;redlink=1" TargetMode="External"/><Relationship Id="rId9430" Type="http://schemas.openxmlformats.org/officeDocument/2006/relationships/hyperlink" Target="https://en.wiktionary.org/wiki/%E3%83%AA%E3%82%A2%E3%83%AB%E3%82%BF%E3%82%A4%E3%83%A0" TargetMode="External"/><Relationship Id="rId9431" Type="http://schemas.openxmlformats.org/officeDocument/2006/relationships/hyperlink" Target="https://en.wiktionary.org/wiki/%E3%82%A8%E3%83%BC%E3%82%B8%E3%82%A7%E3%83%B3%E3%83%88" TargetMode="External"/><Relationship Id="rId9432" Type="http://schemas.openxmlformats.org/officeDocument/2006/relationships/hyperlink" Target="https://en.wiktionary.org/wiki/%E5%AF%86" TargetMode="External"/><Relationship Id="rId8101" Type="http://schemas.openxmlformats.org/officeDocument/2006/relationships/hyperlink" Target="https://en.wiktionary.org/w/index.php?title=%E6%8C%81%E3%81%A1%E8%BE%BC%E3%81%BF&amp;action=edit&amp;redlink=1" TargetMode="External"/><Relationship Id="rId8100" Type="http://schemas.openxmlformats.org/officeDocument/2006/relationships/hyperlink" Target="https://en.wiktionary.org/wiki/%E6%80%AA%E8%AB%87" TargetMode="External"/><Relationship Id="rId8105" Type="http://schemas.openxmlformats.org/officeDocument/2006/relationships/hyperlink" Target="https://en.wiktionary.org/wiki/%E3%81%97%E3%82%83" TargetMode="External"/><Relationship Id="rId9437" Type="http://schemas.openxmlformats.org/officeDocument/2006/relationships/hyperlink" Target="https://en.wiktionary.org/wiki/%E3%83%87%E3%83%90%E3%82%A4%E3%82%B9" TargetMode="External"/><Relationship Id="rId8104" Type="http://schemas.openxmlformats.org/officeDocument/2006/relationships/hyperlink" Target="https://en.wiktionary.org/w/index.php?title=%E3%81%8A%E6%89%8B%E6%95%B0&amp;action=edit&amp;redlink=1" TargetMode="External"/><Relationship Id="rId9438" Type="http://schemas.openxmlformats.org/officeDocument/2006/relationships/hyperlink" Target="https://en.wiktionary.org/wiki/%E9%B5%AC" TargetMode="External"/><Relationship Id="rId8103" Type="http://schemas.openxmlformats.org/officeDocument/2006/relationships/hyperlink" Target="https://en.wiktionary.org/wiki/%E3%82%8F%E3%82%89" TargetMode="External"/><Relationship Id="rId9439" Type="http://schemas.openxmlformats.org/officeDocument/2006/relationships/hyperlink" Target="https://en.wiktionary.org/w/index.php?title=%E7%94%BA%E5%88%B6&amp;action=edit&amp;redlink=1" TargetMode="External"/><Relationship Id="rId8102" Type="http://schemas.openxmlformats.org/officeDocument/2006/relationships/hyperlink" Target="https://en.wiktionary.org/wiki/%E5%A4%AA%E5%B9%B3" TargetMode="External"/><Relationship Id="rId8109" Type="http://schemas.openxmlformats.org/officeDocument/2006/relationships/hyperlink" Target="https://en.wiktionary.org/wiki/%E3%82%A2%E3%83%83%E3%83%97%E3%83%87%E3%83%BC%E3%83%88" TargetMode="External"/><Relationship Id="rId9433" Type="http://schemas.openxmlformats.org/officeDocument/2006/relationships/hyperlink" Target="https://en.wiktionary.org/wiki/%E3%83%90%E3%83%83%E3%83%86%E3%83%AA%E3%83%BC" TargetMode="External"/><Relationship Id="rId8108" Type="http://schemas.openxmlformats.org/officeDocument/2006/relationships/hyperlink" Target="https://en.wiktionary.org/wiki/%E6%A3%AE%E6%9C%AC" TargetMode="External"/><Relationship Id="rId9434" Type="http://schemas.openxmlformats.org/officeDocument/2006/relationships/hyperlink" Target="https://en.wiktionary.org/wiki/%E3%81%AE%E3%81%B6" TargetMode="External"/><Relationship Id="rId8107" Type="http://schemas.openxmlformats.org/officeDocument/2006/relationships/hyperlink" Target="https://en.wiktionary.org/wiki/%E3%82%A2%E3%82%A4%E3%82%B9" TargetMode="External"/><Relationship Id="rId9435" Type="http://schemas.openxmlformats.org/officeDocument/2006/relationships/hyperlink" Target="https://en.wiktionary.org/w/index.php?title=%E9%A1%98%E3%81%A3&amp;action=edit&amp;redlink=1" TargetMode="External"/><Relationship Id="rId8106" Type="http://schemas.openxmlformats.org/officeDocument/2006/relationships/hyperlink" Target="https://en.wiktionary.org/wiki/%E6%A9%9F%E6%9D%90" TargetMode="External"/><Relationship Id="rId9436" Type="http://schemas.openxmlformats.org/officeDocument/2006/relationships/hyperlink" Target="https://en.wiktionary.org/w/index.php?title=%E9%A0%82%E3%81%91%E3%82%8B&amp;action=edit&amp;redlink=1" TargetMode="External"/><Relationship Id="rId9420" Type="http://schemas.openxmlformats.org/officeDocument/2006/relationships/hyperlink" Target="https://en.wiktionary.org/w/index.php?title=%E7%94%9F%E3%81%BF%E5%87%BA%E3%81%97&amp;action=edit&amp;redlink=1" TargetMode="External"/><Relationship Id="rId9421" Type="http://schemas.openxmlformats.org/officeDocument/2006/relationships/hyperlink" Target="https://en.wiktionary.org/wiki/%E5%93%B2%E5%A4%AB" TargetMode="External"/><Relationship Id="rId9426" Type="http://schemas.openxmlformats.org/officeDocument/2006/relationships/hyperlink" Target="https://en.wiktionary.org/wiki/%E6%8E%9B" TargetMode="External"/><Relationship Id="rId9427" Type="http://schemas.openxmlformats.org/officeDocument/2006/relationships/hyperlink" Target="https://en.wiktionary.org/wiki/%E5%88%BA" TargetMode="External"/><Relationship Id="rId9428" Type="http://schemas.openxmlformats.org/officeDocument/2006/relationships/hyperlink" Target="https://en.wiktionary.org/w/index.php?title=%E5%81%9C%E8%BB%8A%E9%A7%85&amp;action=edit&amp;redlink=1" TargetMode="External"/><Relationship Id="rId9429" Type="http://schemas.openxmlformats.org/officeDocument/2006/relationships/hyperlink" Target="https://en.wiktionary.org/wiki/%E5%8B%A2%E3%81%84" TargetMode="External"/><Relationship Id="rId9422" Type="http://schemas.openxmlformats.org/officeDocument/2006/relationships/hyperlink" Target="https://en.wiktionary.org/wiki/%E6%9F%8F%E5%8E%9F" TargetMode="External"/><Relationship Id="rId9423" Type="http://schemas.openxmlformats.org/officeDocument/2006/relationships/hyperlink" Target="https://en.wiktionary.org/wiki/%E8%BB%A2%E8%90%BD" TargetMode="External"/><Relationship Id="rId9424" Type="http://schemas.openxmlformats.org/officeDocument/2006/relationships/hyperlink" Target="https://en.wiktionary.org/wiki/%E6%95%99%E5%AE%98" TargetMode="External"/><Relationship Id="rId9425" Type="http://schemas.openxmlformats.org/officeDocument/2006/relationships/hyperlink" Target="https://en.wiktionary.org/wiki/%E5%B3%B6%E5%8E%9F" TargetMode="External"/><Relationship Id="rId4602" Type="http://schemas.openxmlformats.org/officeDocument/2006/relationships/hyperlink" Target="https://en.wiktionary.org/w/index.php?title=%E5%A4%B1%E3%82%8F&amp;action=edit&amp;redlink=1" TargetMode="External"/><Relationship Id="rId5934" Type="http://schemas.openxmlformats.org/officeDocument/2006/relationships/hyperlink" Target="https://en.wiktionary.org/wiki/%E3%81%B2%E3%81%AA" TargetMode="External"/><Relationship Id="rId4601" Type="http://schemas.openxmlformats.org/officeDocument/2006/relationships/hyperlink" Target="https://en.wiktionary.org/w/index.php?title=%E3%81%A5%E3%81%8F%E3%82%8A&amp;action=edit&amp;redlink=1" TargetMode="External"/><Relationship Id="rId5935" Type="http://schemas.openxmlformats.org/officeDocument/2006/relationships/hyperlink" Target="https://en.wiktionary.org/wiki/%E9%A7%90%E5%9C%A8" TargetMode="External"/><Relationship Id="rId4604" Type="http://schemas.openxmlformats.org/officeDocument/2006/relationships/hyperlink" Target="https://en.wiktionary.org/wiki/%E3%82%B8%E3%83%A3%E3%83%BC%E3%83%8A%E3%83%AA%E3%82%B9%E3%83%88" TargetMode="External"/><Relationship Id="rId5932" Type="http://schemas.openxmlformats.org/officeDocument/2006/relationships/hyperlink" Target="https://en.wiktionary.org/wiki/%E9%95%B7%E5%A5%B3" TargetMode="External"/><Relationship Id="rId4603" Type="http://schemas.openxmlformats.org/officeDocument/2006/relationships/hyperlink" Target="https://en.wiktionary.org/wiki/%E9%A8%92%E5%8B%95" TargetMode="External"/><Relationship Id="rId5933" Type="http://schemas.openxmlformats.org/officeDocument/2006/relationships/hyperlink" Target="https://en.wiktionary.org/wiki/%E5%BF%83%E8%87%93" TargetMode="External"/><Relationship Id="rId4606" Type="http://schemas.openxmlformats.org/officeDocument/2006/relationships/hyperlink" Target="https://en.wiktionary.org/wiki/%E5%8D%B3%E4%BD%8D" TargetMode="External"/><Relationship Id="rId5938" Type="http://schemas.openxmlformats.org/officeDocument/2006/relationships/hyperlink" Target="https://en.wiktionary.org/wiki/%E7%B5%B5%E6%9C%AC" TargetMode="External"/><Relationship Id="rId4605" Type="http://schemas.openxmlformats.org/officeDocument/2006/relationships/hyperlink" Target="https://en.wiktionary.org/wiki/%E3%83%A9%E3%83%AA%E3%83%BC" TargetMode="External"/><Relationship Id="rId5939" Type="http://schemas.openxmlformats.org/officeDocument/2006/relationships/hyperlink" Target="https://en.wiktionary.org/wiki/%E9%A8%8E" TargetMode="External"/><Relationship Id="rId4608" Type="http://schemas.openxmlformats.org/officeDocument/2006/relationships/hyperlink" Target="https://en.wiktionary.org/wiki/%E9%80%86%E8%BB%A2" TargetMode="External"/><Relationship Id="rId5936" Type="http://schemas.openxmlformats.org/officeDocument/2006/relationships/hyperlink" Target="https://en.wiktionary.org/wiki/%E3%83%95%E3%82%A9%E3%83%BC%E3%83%9E%E3%83%83%E3%83%88" TargetMode="External"/><Relationship Id="rId4607" Type="http://schemas.openxmlformats.org/officeDocument/2006/relationships/hyperlink" Target="https://en.wiktionary.org/w/index.php?title=%E7%94%A3%E7%B5%8C&amp;action=edit&amp;redlink=1" TargetMode="External"/><Relationship Id="rId5937" Type="http://schemas.openxmlformats.org/officeDocument/2006/relationships/hyperlink" Target="https://en.wiktionary.org/w/index.php?title=%E4%BA%BA%E7%B5%84&amp;action=edit&amp;redlink=1" TargetMode="External"/><Relationship Id="rId4609" Type="http://schemas.openxmlformats.org/officeDocument/2006/relationships/hyperlink" Target="https://en.wiktionary.org/wiki/%E6%BD%A4" TargetMode="External"/><Relationship Id="rId5930" Type="http://schemas.openxmlformats.org/officeDocument/2006/relationships/hyperlink" Target="https://en.wiktionary.org/wiki/%E3%81%90%E3%82%89%E3%81%84" TargetMode="External"/><Relationship Id="rId5931" Type="http://schemas.openxmlformats.org/officeDocument/2006/relationships/hyperlink" Target="https://en.wiktionary.org/wiki/%E3%82%B7%E3%83%B3%E3%82%AC%E3%83%BC%E3%82%BD%E3%83%B3%E3%82%B0%E3%83%A9%E3%82%A4%E3%82%BF%E3%83%BC" TargetMode="External"/><Relationship Id="rId4600" Type="http://schemas.openxmlformats.org/officeDocument/2006/relationships/hyperlink" Target="https://en.wiktionary.org/wiki/%E4%B8%AD%E5%B0%86" TargetMode="External"/><Relationship Id="rId5923" Type="http://schemas.openxmlformats.org/officeDocument/2006/relationships/hyperlink" Target="https://en.wiktionary.org/wiki/%E5%B1%95%E6%9C%9B" TargetMode="External"/><Relationship Id="rId5924" Type="http://schemas.openxmlformats.org/officeDocument/2006/relationships/hyperlink" Target="https://en.wiktionary.org/wiki/%E4%B8%AD%E5%9B%BD%E8%AA%9E" TargetMode="External"/><Relationship Id="rId5921" Type="http://schemas.openxmlformats.org/officeDocument/2006/relationships/hyperlink" Target="https://en.wiktionary.org/wiki/%E6%8F%90%E5%94%B1" TargetMode="External"/><Relationship Id="rId5922" Type="http://schemas.openxmlformats.org/officeDocument/2006/relationships/hyperlink" Target="https://en.wiktionary.org/wiki/%E9%A0%BB%E7%B9%81" TargetMode="External"/><Relationship Id="rId5927" Type="http://schemas.openxmlformats.org/officeDocument/2006/relationships/hyperlink" Target="https://en.wiktionary.org/wiki/%E7%99%BE%E8%B2%A8%E5%BA%97" TargetMode="External"/><Relationship Id="rId5928" Type="http://schemas.openxmlformats.org/officeDocument/2006/relationships/hyperlink" Target="https://en.wiktionary.org/wiki/%E3%82%B9%E3%83%91%E3%82%A4" TargetMode="External"/><Relationship Id="rId5925" Type="http://schemas.openxmlformats.org/officeDocument/2006/relationships/hyperlink" Target="https://en.wiktionary.org/w/index.php?title=%E3%83%A2%E3%83%BC&amp;action=edit&amp;redlink=1" TargetMode="External"/><Relationship Id="rId5926" Type="http://schemas.openxmlformats.org/officeDocument/2006/relationships/hyperlink" Target="https://en.wiktionary.org/wiki/%E8%99%90%E6%AE%BA" TargetMode="External"/><Relationship Id="rId5929" Type="http://schemas.openxmlformats.org/officeDocument/2006/relationships/hyperlink" Target="https://en.wiktionary.org/wiki/%E8%A8%80%E5%8B%95" TargetMode="External"/><Relationship Id="rId8196" Type="http://schemas.openxmlformats.org/officeDocument/2006/relationships/hyperlink" Target="https://en.wiktionary.org/wiki/%E9%80%9A%E7%94%A8" TargetMode="External"/><Relationship Id="rId8195" Type="http://schemas.openxmlformats.org/officeDocument/2006/relationships/hyperlink" Target="https://en.wiktionary.org/wiki/%E3%83%AA%E3%83%BC%E3%82%B9" TargetMode="External"/><Relationship Id="rId8194" Type="http://schemas.openxmlformats.org/officeDocument/2006/relationships/hyperlink" Target="https://en.wiktionary.org/wiki/%E5%AF%86%E7%9D%80" TargetMode="External"/><Relationship Id="rId8193" Type="http://schemas.openxmlformats.org/officeDocument/2006/relationships/hyperlink" Target="https://en.wiktionary.org/wiki/%E3%83%90%E3%83%AA%E3%82%A8%E3%83%BC%E3%82%B7%E3%83%A7%E3%83%B3" TargetMode="External"/><Relationship Id="rId8199" Type="http://schemas.openxmlformats.org/officeDocument/2006/relationships/hyperlink" Target="https://en.wiktionary.org/wiki/%E8%87%AA%E4%BD%9C" TargetMode="External"/><Relationship Id="rId8198" Type="http://schemas.openxmlformats.org/officeDocument/2006/relationships/hyperlink" Target="https://en.wiktionary.org/wiki/%E5%86%85%E5%81%B4" TargetMode="External"/><Relationship Id="rId8197" Type="http://schemas.openxmlformats.org/officeDocument/2006/relationships/hyperlink" Target="https://en.wiktionary.org/wiki/%E7%A0%B2%E6%92%83" TargetMode="External"/><Relationship Id="rId5920" Type="http://schemas.openxmlformats.org/officeDocument/2006/relationships/hyperlink" Target="https://en.wiktionary.org/wiki/%E5%81%B5%E5%AF%9F" TargetMode="External"/><Relationship Id="rId4624" Type="http://schemas.openxmlformats.org/officeDocument/2006/relationships/hyperlink" Target="https://en.wiktionary.org/wiki/%E3%82%86%E3%81%8F" TargetMode="External"/><Relationship Id="rId5956" Type="http://schemas.openxmlformats.org/officeDocument/2006/relationships/hyperlink" Target="https://en.wiktionary.org/wiki/%E3%82%A8%E3%83%AA%E3%82%B6%E3%83%99%E3%82%B9" TargetMode="External"/><Relationship Id="rId4623" Type="http://schemas.openxmlformats.org/officeDocument/2006/relationships/hyperlink" Target="https://en.wiktionary.org/wiki/%E6%A1%81" TargetMode="External"/><Relationship Id="rId5957" Type="http://schemas.openxmlformats.org/officeDocument/2006/relationships/hyperlink" Target="https://en.wiktionary.org/wiki/%E5%8A%A9%E6%95%99%E6%8E%88" TargetMode="External"/><Relationship Id="rId4626" Type="http://schemas.openxmlformats.org/officeDocument/2006/relationships/hyperlink" Target="https://en.wiktionary.org/wiki/%E5%B7%A5%E4%BD%9C" TargetMode="External"/><Relationship Id="rId5954" Type="http://schemas.openxmlformats.org/officeDocument/2006/relationships/hyperlink" Target="https://en.wiktionary.org/wiki/%E7%8B%AC%E7%89%B9" TargetMode="External"/><Relationship Id="rId4625" Type="http://schemas.openxmlformats.org/officeDocument/2006/relationships/hyperlink" Target="https://en.wiktionary.org/wiki/%E5%BC%95%E6%95%B0" TargetMode="External"/><Relationship Id="rId5955" Type="http://schemas.openxmlformats.org/officeDocument/2006/relationships/hyperlink" Target="https://en.wiktionary.org/wiki/%E5%95%8F%E3%81%84%E5%90%88%E3%82%8F%E3%81%9B" TargetMode="External"/><Relationship Id="rId4628" Type="http://schemas.openxmlformats.org/officeDocument/2006/relationships/hyperlink" Target="https://en.wiktionary.org/wiki/%E8%84%B1%E9%80%80" TargetMode="External"/><Relationship Id="rId4627" Type="http://schemas.openxmlformats.org/officeDocument/2006/relationships/hyperlink" Target="https://en.wiktionary.org/wiki/%E4%BD%90%E4%BC%AF" TargetMode="External"/><Relationship Id="rId5958" Type="http://schemas.openxmlformats.org/officeDocument/2006/relationships/hyperlink" Target="https://en.wiktionary.org/wiki/%E5%95%86%E5%B7%A5" TargetMode="External"/><Relationship Id="rId4629" Type="http://schemas.openxmlformats.org/officeDocument/2006/relationships/hyperlink" Target="https://en.wiktionary.org/wiki/%E6%9A%81" TargetMode="External"/><Relationship Id="rId5959" Type="http://schemas.openxmlformats.org/officeDocument/2006/relationships/hyperlink" Target="https://en.wiktionary.org/wiki/%E6%8A%8A%E6%8F%A1" TargetMode="External"/><Relationship Id="rId4620" Type="http://schemas.openxmlformats.org/officeDocument/2006/relationships/hyperlink" Target="https://en.wiktionary.org/wiki/%E6%8B%9D%E8%A6%8B" TargetMode="External"/><Relationship Id="rId5952" Type="http://schemas.openxmlformats.org/officeDocument/2006/relationships/hyperlink" Target="https://en.wiktionary.org/w/index.php?title=%E3%81%A7%E3%81%8D%E3%82%8C&amp;action=edit&amp;redlink=1" TargetMode="External"/><Relationship Id="rId5953" Type="http://schemas.openxmlformats.org/officeDocument/2006/relationships/hyperlink" Target="https://en.wiktionary.org/w/index.php?title=%E6%B3%95%E6%94%BF%E5%A4%A7%E5%AD%A6&amp;action=edit&amp;redlink=1" TargetMode="External"/><Relationship Id="rId4622" Type="http://schemas.openxmlformats.org/officeDocument/2006/relationships/hyperlink" Target="https://en.wiktionary.org/wiki/%E9%96%A2%E3%82%8F%E3%82%8B" TargetMode="External"/><Relationship Id="rId5950" Type="http://schemas.openxmlformats.org/officeDocument/2006/relationships/hyperlink" Target="https://en.wiktionary.org/wiki/%E6%B5%85%E8%8D%89" TargetMode="External"/><Relationship Id="rId4621" Type="http://schemas.openxmlformats.org/officeDocument/2006/relationships/hyperlink" Target="https://en.wiktionary.org/wiki/%E6%8E%92%E9%99%A4" TargetMode="External"/><Relationship Id="rId5951" Type="http://schemas.openxmlformats.org/officeDocument/2006/relationships/hyperlink" Target="https://en.wiktionary.org/wiki/%E5%AD%90%E5%AE%88" TargetMode="External"/><Relationship Id="rId4613" Type="http://schemas.openxmlformats.org/officeDocument/2006/relationships/hyperlink" Target="https://en.wiktionary.org/wiki/%E7%89%B9%E6%80%A7" TargetMode="External"/><Relationship Id="rId5945" Type="http://schemas.openxmlformats.org/officeDocument/2006/relationships/hyperlink" Target="https://en.wiktionary.org/wiki/%E5%8C%BF%E5%90%8D" TargetMode="External"/><Relationship Id="rId4612" Type="http://schemas.openxmlformats.org/officeDocument/2006/relationships/hyperlink" Target="https://en.wiktionary.org/w/index.php?title=%E5%8F%A4%E3%81%8F&amp;action=edit&amp;redlink=1" TargetMode="External"/><Relationship Id="rId5946" Type="http://schemas.openxmlformats.org/officeDocument/2006/relationships/hyperlink" Target="https://en.wiktionary.org/wiki/%E4%BF%A1%E6%BF%83" TargetMode="External"/><Relationship Id="rId4615" Type="http://schemas.openxmlformats.org/officeDocument/2006/relationships/hyperlink" Target="https://en.wiktionary.org/wiki/%E7%9F%AD" TargetMode="External"/><Relationship Id="rId5943" Type="http://schemas.openxmlformats.org/officeDocument/2006/relationships/hyperlink" Target="https://en.wiktionary.org/wiki/%E6%96%B0%E6%9B%B2" TargetMode="External"/><Relationship Id="rId4614" Type="http://schemas.openxmlformats.org/officeDocument/2006/relationships/hyperlink" Target="https://en.wiktionary.org/wiki/%E6%B0%B4%E4%B8%8A" TargetMode="External"/><Relationship Id="rId5944" Type="http://schemas.openxmlformats.org/officeDocument/2006/relationships/hyperlink" Target="https://en.wiktionary.org/wiki/%E7%87%95" TargetMode="External"/><Relationship Id="rId4617" Type="http://schemas.openxmlformats.org/officeDocument/2006/relationships/hyperlink" Target="https://en.wiktionary.org/wiki/%E5%B9%95%E6%9C%AB" TargetMode="External"/><Relationship Id="rId5949" Type="http://schemas.openxmlformats.org/officeDocument/2006/relationships/hyperlink" Target="https://en.wiktionary.org/wiki/%E7%BE%8A" TargetMode="External"/><Relationship Id="rId4616" Type="http://schemas.openxmlformats.org/officeDocument/2006/relationships/hyperlink" Target="https://en.wiktionary.org/wiki/%E9%9B%B7" TargetMode="External"/><Relationship Id="rId4619" Type="http://schemas.openxmlformats.org/officeDocument/2006/relationships/hyperlink" Target="https://en.wiktionary.org/wiki/%E3%82%B9%E3%83%AA%E3%83%BC" TargetMode="External"/><Relationship Id="rId5947" Type="http://schemas.openxmlformats.org/officeDocument/2006/relationships/hyperlink" Target="https://en.wiktionary.org/wiki/%E8%BF%91%E9%9A%A3" TargetMode="External"/><Relationship Id="rId4618" Type="http://schemas.openxmlformats.org/officeDocument/2006/relationships/hyperlink" Target="https://en.wiktionary.org/wiki/%E8%87%A8%E5%BA%8A" TargetMode="External"/><Relationship Id="rId5948" Type="http://schemas.openxmlformats.org/officeDocument/2006/relationships/hyperlink" Target="https://en.wiktionary.org/wiki/%E5%B7%9D%E6%9D%91" TargetMode="External"/><Relationship Id="rId5941" Type="http://schemas.openxmlformats.org/officeDocument/2006/relationships/hyperlink" Target="https://en.wiktionary.org/wiki/%E7%8E%8B%E4%BD%8D" TargetMode="External"/><Relationship Id="rId5942" Type="http://schemas.openxmlformats.org/officeDocument/2006/relationships/hyperlink" Target="https://en.wiktionary.org/wiki/%E7%81%AB%E6%9B%9C%E6%97%A5" TargetMode="External"/><Relationship Id="rId4611" Type="http://schemas.openxmlformats.org/officeDocument/2006/relationships/hyperlink" Target="https://en.wiktionary.org/wiki/%E4%BC%8A%E6%9D%B1" TargetMode="External"/><Relationship Id="rId4610" Type="http://schemas.openxmlformats.org/officeDocument/2006/relationships/hyperlink" Target="https://en.wiktionary.org/wiki/%E3%81%99%E3%81%91" TargetMode="External"/><Relationship Id="rId5940" Type="http://schemas.openxmlformats.org/officeDocument/2006/relationships/hyperlink" Target="https://en.wiktionary.org/wiki/%E3%81%BE%E3%81%8D" TargetMode="External"/><Relationship Id="rId8170" Type="http://schemas.openxmlformats.org/officeDocument/2006/relationships/hyperlink" Target="https://en.wiktionary.org/wiki/%E5%BB%83%E6%A0%A1" TargetMode="External"/><Relationship Id="rId8163" Type="http://schemas.openxmlformats.org/officeDocument/2006/relationships/hyperlink" Target="https://en.wiktionary.org/wiki/%E8%A5%BF%E9%87%8E" TargetMode="External"/><Relationship Id="rId9495" Type="http://schemas.openxmlformats.org/officeDocument/2006/relationships/hyperlink" Target="https://en.wiktionary.org/w/index.php?title=%E5%A5%AA%E3%81%A3&amp;action=edit&amp;redlink=1" TargetMode="External"/><Relationship Id="rId8162" Type="http://schemas.openxmlformats.org/officeDocument/2006/relationships/hyperlink" Target="https://en.wiktionary.org/wiki/%E6%9D%89%E4%B8%A6" TargetMode="External"/><Relationship Id="rId9496" Type="http://schemas.openxmlformats.org/officeDocument/2006/relationships/hyperlink" Target="https://en.wiktionary.org/wiki/%E9%AB%98%E7%80%AC" TargetMode="External"/><Relationship Id="rId8161" Type="http://schemas.openxmlformats.org/officeDocument/2006/relationships/hyperlink" Target="https://en.wiktionary.org/wiki/%E6%9C%88%E6%97%A5" TargetMode="External"/><Relationship Id="rId9497" Type="http://schemas.openxmlformats.org/officeDocument/2006/relationships/hyperlink" Target="https://en.wiktionary.org/wiki/%E3%83%8F%E3%83%B3%E3%83%89%E3%83%AB" TargetMode="External"/><Relationship Id="rId8160" Type="http://schemas.openxmlformats.org/officeDocument/2006/relationships/hyperlink" Target="https://en.wiktionary.org/wiki/%E9%81%94%E3%81%99%E3%82%8B" TargetMode="External"/><Relationship Id="rId9498" Type="http://schemas.openxmlformats.org/officeDocument/2006/relationships/hyperlink" Target="https://en.wiktionary.org/wiki/%E7%B4%B0" TargetMode="External"/><Relationship Id="rId8167" Type="http://schemas.openxmlformats.org/officeDocument/2006/relationships/hyperlink" Target="https://en.wiktionary.org/wiki/%E4%B8%8A%E5%9B%9E%E3%82%8B" TargetMode="External"/><Relationship Id="rId9491" Type="http://schemas.openxmlformats.org/officeDocument/2006/relationships/hyperlink" Target="https://en.wiktionary.org/wiki/%E5%AB%8C" TargetMode="External"/><Relationship Id="rId8166" Type="http://schemas.openxmlformats.org/officeDocument/2006/relationships/hyperlink" Target="https://en.wiktionary.org/w/index.php?title=%E3%82%B5%E3%83%B3%E3%83%88%E3%83%AA%E3%83%BC&amp;action=edit&amp;redlink=1" TargetMode="External"/><Relationship Id="rId9492" Type="http://schemas.openxmlformats.org/officeDocument/2006/relationships/hyperlink" Target="https://en.wiktionary.org/wiki/%E6%95%85%E6%84%8F" TargetMode="External"/><Relationship Id="rId8165" Type="http://schemas.openxmlformats.org/officeDocument/2006/relationships/hyperlink" Target="https://en.wiktionary.org/wiki/%E6%A5%BD%E5%9C%92" TargetMode="External"/><Relationship Id="rId9493" Type="http://schemas.openxmlformats.org/officeDocument/2006/relationships/hyperlink" Target="https://en.wiktionary.org/wiki/%E5%8A%A0%E3%82%8F%E3%82%8B" TargetMode="External"/><Relationship Id="rId8164" Type="http://schemas.openxmlformats.org/officeDocument/2006/relationships/hyperlink" Target="https://en.wiktionary.org/wiki/%E6%9C%89%E5%88%A9" TargetMode="External"/><Relationship Id="rId9494" Type="http://schemas.openxmlformats.org/officeDocument/2006/relationships/hyperlink" Target="https://en.wiktionary.org/wiki/%E3%82%AD%E3%83%A3%E3%83%AD%E3%83%AB" TargetMode="External"/><Relationship Id="rId8169" Type="http://schemas.openxmlformats.org/officeDocument/2006/relationships/hyperlink" Target="https://en.wiktionary.org/wiki/%E3%81%84%E3%82%84" TargetMode="External"/><Relationship Id="rId8168" Type="http://schemas.openxmlformats.org/officeDocument/2006/relationships/hyperlink" Target="https://en.wiktionary.org/wiki/%E5%91%8A%E7%99%BA" TargetMode="External"/><Relationship Id="rId9499" Type="http://schemas.openxmlformats.org/officeDocument/2006/relationships/hyperlink" Target="https://en.wiktionary.org/wiki/%E3%82%AB%E3%83%BC%E3%83%96" TargetMode="External"/><Relationship Id="rId9490" Type="http://schemas.openxmlformats.org/officeDocument/2006/relationships/hyperlink" Target="https://en.wiktionary.org/wiki/%E7%81%98" TargetMode="External"/><Relationship Id="rId8152" Type="http://schemas.openxmlformats.org/officeDocument/2006/relationships/hyperlink" Target="https://en.wiktionary.org/wiki/%E5%B9%BC%E5%85%90" TargetMode="External"/><Relationship Id="rId9484" Type="http://schemas.openxmlformats.org/officeDocument/2006/relationships/hyperlink" Target="https://en.wiktionary.org/w/index.php?title=%E7%95%99%E3%81%BE%E3%81%A3&amp;action=edit&amp;redlink=1" TargetMode="External"/><Relationship Id="rId8151" Type="http://schemas.openxmlformats.org/officeDocument/2006/relationships/hyperlink" Target="https://en.wiktionary.org/wiki/%E5%8D%83%E9%87%8C" TargetMode="External"/><Relationship Id="rId9485" Type="http://schemas.openxmlformats.org/officeDocument/2006/relationships/hyperlink" Target="https://en.wiktionary.org/wiki/%E5%BD%BC%E6%96%B9" TargetMode="External"/><Relationship Id="rId8150" Type="http://schemas.openxmlformats.org/officeDocument/2006/relationships/hyperlink" Target="https://en.wiktionary.org/wiki/%E6%8A%BD%E9%81%B8" TargetMode="External"/><Relationship Id="rId9486" Type="http://schemas.openxmlformats.org/officeDocument/2006/relationships/hyperlink" Target="https://en.wiktionary.org/wiki/%E3%81%8A%E3%82%8B" TargetMode="External"/><Relationship Id="rId9487" Type="http://schemas.openxmlformats.org/officeDocument/2006/relationships/hyperlink" Target="https://en.wiktionary.org/w/index.php?title=%E3%81%B2%E3%82%88&amp;action=edit&amp;redlink=1" TargetMode="External"/><Relationship Id="rId8156" Type="http://schemas.openxmlformats.org/officeDocument/2006/relationships/hyperlink" Target="https://en.wiktionary.org/w/index.php?title=%E3%82%A4%E3%83%81&amp;action=edit&amp;redlink=1" TargetMode="External"/><Relationship Id="rId9480" Type="http://schemas.openxmlformats.org/officeDocument/2006/relationships/hyperlink" Target="https://en.wiktionary.org/wiki/%E3%83%AF%E3%83%AB%E3%82%B7%E3%83%A3%E3%83%AF" TargetMode="External"/><Relationship Id="rId8155" Type="http://schemas.openxmlformats.org/officeDocument/2006/relationships/hyperlink" Target="https://en.wiktionary.org/w/index.php?title=%E5%8E%B3%E3%81%97%E3%81%8F&amp;action=edit&amp;redlink=1" TargetMode="External"/><Relationship Id="rId9481" Type="http://schemas.openxmlformats.org/officeDocument/2006/relationships/hyperlink" Target="https://en.wiktionary.org/wiki/%E3%83%A9%E3%83%B3%E3%83%8A%E3%83%BC" TargetMode="External"/><Relationship Id="rId8154" Type="http://schemas.openxmlformats.org/officeDocument/2006/relationships/hyperlink" Target="https://en.wiktionary.org/wiki/%E3%81%8F%E3%81%86" TargetMode="External"/><Relationship Id="rId9482" Type="http://schemas.openxmlformats.org/officeDocument/2006/relationships/hyperlink" Target="https://en.wiktionary.org/w/index.php?title=%E8%BF%BD%E3%82%8F&amp;action=edit&amp;redlink=1" TargetMode="External"/><Relationship Id="rId8153" Type="http://schemas.openxmlformats.org/officeDocument/2006/relationships/hyperlink" Target="https://en.wiktionary.org/wiki/%E3%83%97%E3%83%AD%E3%83%86%E3%82%B9%E3%82%BF%E3%83%B3%E3%83%88" TargetMode="External"/><Relationship Id="rId9483" Type="http://schemas.openxmlformats.org/officeDocument/2006/relationships/hyperlink" Target="https://en.wiktionary.org/wiki/%E3%82%B7%E3%82%A7%E3%82%A4%E3%82%AF%E3%82%B9%E3%83%94%E3%82%A2" TargetMode="External"/><Relationship Id="rId8159" Type="http://schemas.openxmlformats.org/officeDocument/2006/relationships/hyperlink" Target="https://en.wiktionary.org/wiki/%E3%81%AA%E3%81%A4" TargetMode="External"/><Relationship Id="rId8158" Type="http://schemas.openxmlformats.org/officeDocument/2006/relationships/hyperlink" Target="https://en.wiktionary.org/wiki/%E5%A3%B2" TargetMode="External"/><Relationship Id="rId8157" Type="http://schemas.openxmlformats.org/officeDocument/2006/relationships/hyperlink" Target="https://en.wiktionary.org/wiki/%E3%83%8B%E3%83%A5%E3%83%BC%E3%82%BF%E3%82%A6%E3%83%B3" TargetMode="External"/><Relationship Id="rId9488" Type="http://schemas.openxmlformats.org/officeDocument/2006/relationships/hyperlink" Target="https://en.wiktionary.org/wiki/%E5%B8%B0%E3%82%8B" TargetMode="External"/><Relationship Id="rId9489" Type="http://schemas.openxmlformats.org/officeDocument/2006/relationships/hyperlink" Target="https://en.wiktionary.org/wiki/%E3%82%B7%E3%83%81%E3%83%AA%E3%82%A2" TargetMode="External"/><Relationship Id="rId5912" Type="http://schemas.openxmlformats.org/officeDocument/2006/relationships/hyperlink" Target="https://en.wiktionary.org/wiki/%E9%81%BC" TargetMode="External"/><Relationship Id="rId5913" Type="http://schemas.openxmlformats.org/officeDocument/2006/relationships/hyperlink" Target="https://en.wiktionary.org/wiki/%E5%8D%92%E6%A5%AD%E7%94%9F" TargetMode="External"/><Relationship Id="rId5910" Type="http://schemas.openxmlformats.org/officeDocument/2006/relationships/hyperlink" Target="https://en.wiktionary.org/wiki/%E9%81%8A%E3%81%B3" TargetMode="External"/><Relationship Id="rId5911" Type="http://schemas.openxmlformats.org/officeDocument/2006/relationships/hyperlink" Target="https://en.wiktionary.org/wiki/%E3%81%BF%E3%81%A4" TargetMode="External"/><Relationship Id="rId5916" Type="http://schemas.openxmlformats.org/officeDocument/2006/relationships/hyperlink" Target="https://en.wiktionary.org/wiki/%E9%83%A1%E5%B1%B1" TargetMode="External"/><Relationship Id="rId5917" Type="http://schemas.openxmlformats.org/officeDocument/2006/relationships/hyperlink" Target="https://en.wiktionary.org/w/index.php?title=%E4%B8%A6%E3%82%93&amp;action=edit&amp;redlink=1" TargetMode="External"/><Relationship Id="rId5914" Type="http://schemas.openxmlformats.org/officeDocument/2006/relationships/hyperlink" Target="https://en.wiktionary.org/wiki/%E6%89%93%E3%81%A1" TargetMode="External"/><Relationship Id="rId5915" Type="http://schemas.openxmlformats.org/officeDocument/2006/relationships/hyperlink" Target="https://en.wiktionary.org/wiki/%E9%87%8E%E7%94%9F" TargetMode="External"/><Relationship Id="rId5918" Type="http://schemas.openxmlformats.org/officeDocument/2006/relationships/hyperlink" Target="https://en.wiktionary.org/wiki/%E6%8C%99%E3%81%92%E3%82%8B" TargetMode="External"/><Relationship Id="rId5919" Type="http://schemas.openxmlformats.org/officeDocument/2006/relationships/hyperlink" Target="https://en.wiktionary.org/wiki/%E5%8D%8A%E5%B9%B4" TargetMode="External"/><Relationship Id="rId8192" Type="http://schemas.openxmlformats.org/officeDocument/2006/relationships/hyperlink" Target="https://en.wiktionary.org/w/index.php?title=%E3%83%90%E3%83%B3%E3%83%80%E3%82%A4&amp;action=edit&amp;redlink=1" TargetMode="External"/><Relationship Id="rId8191" Type="http://schemas.openxmlformats.org/officeDocument/2006/relationships/hyperlink" Target="https://en.wiktionary.org/wiki/%E6%B0%B4%E5%B3%B6" TargetMode="External"/><Relationship Id="rId8190" Type="http://schemas.openxmlformats.org/officeDocument/2006/relationships/hyperlink" Target="https://en.wiktionary.org/wiki/%E5%85%AC%E5%B9%B3" TargetMode="External"/><Relationship Id="rId8185" Type="http://schemas.openxmlformats.org/officeDocument/2006/relationships/hyperlink" Target="https://en.wiktionary.org/wiki/%E3%81%9D%E3%81%AE%E3%81%86%E3%81%A1" TargetMode="External"/><Relationship Id="rId8184" Type="http://schemas.openxmlformats.org/officeDocument/2006/relationships/hyperlink" Target="https://en.wiktionary.org/w/index.php?title=%E6%9C%AD%E6%89%80&amp;action=edit&amp;redlink=1" TargetMode="External"/><Relationship Id="rId8183" Type="http://schemas.openxmlformats.org/officeDocument/2006/relationships/hyperlink" Target="https://en.wiktionary.org/wiki/%E3%82%A2%E3%83%91%E3%83%BC%E3%83%88" TargetMode="External"/><Relationship Id="rId8182" Type="http://schemas.openxmlformats.org/officeDocument/2006/relationships/hyperlink" Target="https://en.wiktionary.org/w/index.php?title=%E7%B5%8C%E5%B8%B8&amp;action=edit&amp;redlink=1" TargetMode="External"/><Relationship Id="rId8189" Type="http://schemas.openxmlformats.org/officeDocument/2006/relationships/hyperlink" Target="https://en.wiktionary.org/wiki/%E6%8B%9B%E3%81%8F" TargetMode="External"/><Relationship Id="rId8188" Type="http://schemas.openxmlformats.org/officeDocument/2006/relationships/hyperlink" Target="https://en.wiktionary.org/wiki/%E5%A2%97%E5%A4%A7" TargetMode="External"/><Relationship Id="rId8187" Type="http://schemas.openxmlformats.org/officeDocument/2006/relationships/hyperlink" Target="https://en.wiktionary.org/wiki/%E6%BB%8B" TargetMode="External"/><Relationship Id="rId8186" Type="http://schemas.openxmlformats.org/officeDocument/2006/relationships/hyperlink" Target="https://en.wiktionary.org/wiki/%E6%9C%AC%E6%B0%97" TargetMode="External"/><Relationship Id="rId5901" Type="http://schemas.openxmlformats.org/officeDocument/2006/relationships/hyperlink" Target="https://en.wiktionary.org/wiki/%E9%9C%80%E8%A6%81" TargetMode="External"/><Relationship Id="rId5902" Type="http://schemas.openxmlformats.org/officeDocument/2006/relationships/hyperlink" Target="https://en.wiktionary.org/wiki/%E5%AF%8C%E7%94%B0" TargetMode="External"/><Relationship Id="rId5900" Type="http://schemas.openxmlformats.org/officeDocument/2006/relationships/hyperlink" Target="https://en.wiktionary.org/wiki/%E3%83%97%E3%83%AC%E3%83%BC%E3%83%88" TargetMode="External"/><Relationship Id="rId5905" Type="http://schemas.openxmlformats.org/officeDocument/2006/relationships/hyperlink" Target="https://en.wiktionary.org/wiki/%E7%9A%87%E6%97%8F" TargetMode="External"/><Relationship Id="rId5906" Type="http://schemas.openxmlformats.org/officeDocument/2006/relationships/hyperlink" Target="https://en.wiktionary.org/wiki/%E3%82%A2%E3%83%80%E3%83%AB%E3%83%88%E3%83%93%E3%83%87%E3%82%AA" TargetMode="External"/><Relationship Id="rId5903" Type="http://schemas.openxmlformats.org/officeDocument/2006/relationships/hyperlink" Target="https://en.wiktionary.org/wiki/%E6%AD%8C%E8%88%9E%E4%BC%8E" TargetMode="External"/><Relationship Id="rId5904" Type="http://schemas.openxmlformats.org/officeDocument/2006/relationships/hyperlink" Target="https://en.wiktionary.org/w/index.php?title=%E3%81%9F%E3%82%8D&amp;action=edit&amp;redlink=1" TargetMode="External"/><Relationship Id="rId5909" Type="http://schemas.openxmlformats.org/officeDocument/2006/relationships/hyperlink" Target="https://en.wiktionary.org/wiki/%E9%A1%8C%E5%90%8D" TargetMode="External"/><Relationship Id="rId5907" Type="http://schemas.openxmlformats.org/officeDocument/2006/relationships/hyperlink" Target="https://en.wiktionary.org/wiki/%E5%82%B7" TargetMode="External"/><Relationship Id="rId5908" Type="http://schemas.openxmlformats.org/officeDocument/2006/relationships/hyperlink" Target="https://en.wiktionary.org/wiki/%E4%BC%8A%E8%B1%86" TargetMode="External"/><Relationship Id="rId8181" Type="http://schemas.openxmlformats.org/officeDocument/2006/relationships/hyperlink" Target="https://en.wiktionary.org/wiki/%E6%94%BF%E5%8B%99" TargetMode="External"/><Relationship Id="rId8180" Type="http://schemas.openxmlformats.org/officeDocument/2006/relationships/hyperlink" Target="https://en.wiktionary.org/wiki/%E3%82%A2%E3%82%BF%E3%83%83%E3%82%AF" TargetMode="External"/><Relationship Id="rId8174" Type="http://schemas.openxmlformats.org/officeDocument/2006/relationships/hyperlink" Target="https://en.wiktionary.org/w/index.php?title=%E5%85%AC%E7%9B%8A%E7%A4%BE&amp;action=edit&amp;redlink=1" TargetMode="External"/><Relationship Id="rId8173" Type="http://schemas.openxmlformats.org/officeDocument/2006/relationships/hyperlink" Target="https://en.wiktionary.org/wiki/%E3%83%9B%E3%82%B9%E3%83%88" TargetMode="External"/><Relationship Id="rId8172" Type="http://schemas.openxmlformats.org/officeDocument/2006/relationships/hyperlink" Target="https://en.wiktionary.org/wiki/%E3%82%82%E3%81%97%E3%82%82" TargetMode="External"/><Relationship Id="rId8171" Type="http://schemas.openxmlformats.org/officeDocument/2006/relationships/hyperlink" Target="https://en.wiktionary.org/wiki/%E6%99%82%E4%BA%8B" TargetMode="External"/><Relationship Id="rId8178" Type="http://schemas.openxmlformats.org/officeDocument/2006/relationships/hyperlink" Target="https://en.wiktionary.org/wiki/%E4%B8%80%E8%A1%8C" TargetMode="External"/><Relationship Id="rId8177" Type="http://schemas.openxmlformats.org/officeDocument/2006/relationships/hyperlink" Target="https://en.wiktionary.org/wiki/%E7%B5%90%E5%A9%9A%E5%BC%8F" TargetMode="External"/><Relationship Id="rId8176" Type="http://schemas.openxmlformats.org/officeDocument/2006/relationships/hyperlink" Target="https://en.wiktionary.org/wiki/%E3%81%A9%E3%81%AA%E3%81%9F" TargetMode="External"/><Relationship Id="rId8175" Type="http://schemas.openxmlformats.org/officeDocument/2006/relationships/hyperlink" Target="https://en.wiktionary.org/wiki/%E5%88%BB" TargetMode="External"/><Relationship Id="rId8179" Type="http://schemas.openxmlformats.org/officeDocument/2006/relationships/hyperlink" Target="https://en.wiktionary.org/wiki/%E5%A7%8B%E5%8B%95" TargetMode="External"/><Relationship Id="rId2027" Type="http://schemas.openxmlformats.org/officeDocument/2006/relationships/hyperlink" Target="https://en.wiktionary.org/wiki/%E6%B0%8F%E5%90%8D" TargetMode="External"/><Relationship Id="rId3359" Type="http://schemas.openxmlformats.org/officeDocument/2006/relationships/hyperlink" Target="https://en.wiktionary.org/wiki/%E6%94%AF%E9%83%A8" TargetMode="External"/><Relationship Id="rId2028" Type="http://schemas.openxmlformats.org/officeDocument/2006/relationships/hyperlink" Target="https://en.wiktionary.org/wiki/%E3%83%AD%E3%82%B4" TargetMode="External"/><Relationship Id="rId3358" Type="http://schemas.openxmlformats.org/officeDocument/2006/relationships/hyperlink" Target="https://en.wiktionary.org/w/index.php?title=%E3%83%95%E3%82%B8%E3%83%86%E3%83%AC%E3%83%93%E3%82%B8%E3%83%A7%E3%83%B3&amp;action=edit&amp;redlink=1" TargetMode="External"/><Relationship Id="rId4689" Type="http://schemas.openxmlformats.org/officeDocument/2006/relationships/hyperlink" Target="https://en.wiktionary.org/wiki/%E7%B6%BE" TargetMode="External"/><Relationship Id="rId2029" Type="http://schemas.openxmlformats.org/officeDocument/2006/relationships/hyperlink" Target="https://en.wiktionary.org/wiki/%E3%83%B6%E6%9C%88" TargetMode="External"/><Relationship Id="rId107" Type="http://schemas.openxmlformats.org/officeDocument/2006/relationships/hyperlink" Target="https://en.wiktionary.org/wiki/%E8%B3%AA%E5%95%8F" TargetMode="External"/><Relationship Id="rId106" Type="http://schemas.openxmlformats.org/officeDocument/2006/relationships/hyperlink" Target="https://en.wiktionary.org/wiki/%E6%A1%88%E5%86%85" TargetMode="External"/><Relationship Id="rId105" Type="http://schemas.openxmlformats.org/officeDocument/2006/relationships/hyperlink" Target="https://en.wiktionary.org/wiki/%E3%82%88%E3%82%8A" TargetMode="External"/><Relationship Id="rId104" Type="http://schemas.openxmlformats.org/officeDocument/2006/relationships/hyperlink" Target="https://en.wiktionary.org/wiki/%E9%83%A8" TargetMode="External"/><Relationship Id="rId109" Type="http://schemas.openxmlformats.org/officeDocument/2006/relationships/hyperlink" Target="https://en.wiktionary.org/wiki/%E3%81%94" TargetMode="External"/><Relationship Id="rId4680" Type="http://schemas.openxmlformats.org/officeDocument/2006/relationships/hyperlink" Target="https://en.wiktionary.org/wiki/%E6%B0%97%E5%8B%95%E8%BB%8A" TargetMode="External"/><Relationship Id="rId108" Type="http://schemas.openxmlformats.org/officeDocument/2006/relationships/hyperlink" Target="https://en.wiktionary.org/wiki/%E5%8C%BA" TargetMode="External"/><Relationship Id="rId3351" Type="http://schemas.openxmlformats.org/officeDocument/2006/relationships/hyperlink" Target="https://en.wiktionary.org/wiki/%E9%97%87" TargetMode="External"/><Relationship Id="rId4682" Type="http://schemas.openxmlformats.org/officeDocument/2006/relationships/hyperlink" Target="https://en.wiktionary.org/wiki/%E3%82%B3%E3%83%B3%E3%82%AF%E3%83%BC%E3%83%AB" TargetMode="External"/><Relationship Id="rId2020" Type="http://schemas.openxmlformats.org/officeDocument/2006/relationships/hyperlink" Target="https://en.wiktionary.org/wiki/%E3%82%A8%E3%83%8D%E3%83%AB%E3%82%AE%E3%83%BC" TargetMode="External"/><Relationship Id="rId3350" Type="http://schemas.openxmlformats.org/officeDocument/2006/relationships/hyperlink" Target="https://en.wiktionary.org/w/index.php?title=%E3%81%BF%E3%81%AA%E3%81%95&amp;action=edit&amp;redlink=1" TargetMode="External"/><Relationship Id="rId4681" Type="http://schemas.openxmlformats.org/officeDocument/2006/relationships/hyperlink" Target="https://en.wiktionary.org/wiki/%E8%A7%A3" TargetMode="External"/><Relationship Id="rId2021" Type="http://schemas.openxmlformats.org/officeDocument/2006/relationships/hyperlink" Target="https://en.wiktionary.org/wiki/%E6%95%B4%E7%90%86" TargetMode="External"/><Relationship Id="rId3353" Type="http://schemas.openxmlformats.org/officeDocument/2006/relationships/hyperlink" Target="https://en.wiktionary.org/wiki/%E5%8D%94%E5%90%8C" TargetMode="External"/><Relationship Id="rId4684" Type="http://schemas.openxmlformats.org/officeDocument/2006/relationships/hyperlink" Target="https://en.wiktionary.org/wiki/%E7%9B%A3%E6%9F%BB" TargetMode="External"/><Relationship Id="rId2022" Type="http://schemas.openxmlformats.org/officeDocument/2006/relationships/hyperlink" Target="https://en.wiktionary.org/wiki/%E4%B8%BB%E5%82%AC" TargetMode="External"/><Relationship Id="rId3352" Type="http://schemas.openxmlformats.org/officeDocument/2006/relationships/hyperlink" Target="https://en.wiktionary.org/wiki/%E9%BA%BB" TargetMode="External"/><Relationship Id="rId4683" Type="http://schemas.openxmlformats.org/officeDocument/2006/relationships/hyperlink" Target="https://en.wiktionary.org/wiki/%E7%86%8A%E8%B0%B7" TargetMode="External"/><Relationship Id="rId103" Type="http://schemas.openxmlformats.org/officeDocument/2006/relationships/hyperlink" Target="https://en.wiktionary.org/wiki/%E6%80%A7" TargetMode="External"/><Relationship Id="rId2023" Type="http://schemas.openxmlformats.org/officeDocument/2006/relationships/hyperlink" Target="https://en.wiktionary.org/wiki/%E6%9C%AC%E6%96%87" TargetMode="External"/><Relationship Id="rId3355" Type="http://schemas.openxmlformats.org/officeDocument/2006/relationships/hyperlink" Target="https://en.wiktionary.org/wiki/%E5%9C%B0%E4%BD%8D" TargetMode="External"/><Relationship Id="rId4686" Type="http://schemas.openxmlformats.org/officeDocument/2006/relationships/hyperlink" Target="https://en.wiktionary.org/wiki/%E7%96%BE%E6%82%A3" TargetMode="External"/><Relationship Id="rId102" Type="http://schemas.openxmlformats.org/officeDocument/2006/relationships/hyperlink" Target="https://en.wiktionary.org/wiki/%E6%83%85%E5%A0%B1" TargetMode="External"/><Relationship Id="rId2024" Type="http://schemas.openxmlformats.org/officeDocument/2006/relationships/hyperlink" Target="https://en.wiktionary.org/wiki/%E6%97%A5%E6%9B%9C" TargetMode="External"/><Relationship Id="rId3354" Type="http://schemas.openxmlformats.org/officeDocument/2006/relationships/hyperlink" Target="https://en.wiktionary.org/wiki/%E5%B2%A1" TargetMode="External"/><Relationship Id="rId4685" Type="http://schemas.openxmlformats.org/officeDocument/2006/relationships/hyperlink" Target="https://en.wiktionary.org/wiki/%EF%BC%99" TargetMode="External"/><Relationship Id="rId101" Type="http://schemas.openxmlformats.org/officeDocument/2006/relationships/hyperlink" Target="https://en.wiktionary.org/wiki/%E6%99%82" TargetMode="External"/><Relationship Id="rId2025" Type="http://schemas.openxmlformats.org/officeDocument/2006/relationships/hyperlink" Target="https://en.wiktionary.org/wiki/%E5%89%B5%E8%A8%AD" TargetMode="External"/><Relationship Id="rId3357" Type="http://schemas.openxmlformats.org/officeDocument/2006/relationships/hyperlink" Target="https://en.wiktionary.org/wiki/%E6%96%99%E9%87%91" TargetMode="External"/><Relationship Id="rId4688" Type="http://schemas.openxmlformats.org/officeDocument/2006/relationships/hyperlink" Target="https://en.wiktionary.org/wiki/%E7%B4%9B%E4%BA%89" TargetMode="External"/><Relationship Id="rId100" Type="http://schemas.openxmlformats.org/officeDocument/2006/relationships/hyperlink" Target="https://en.wiktionary.org/wiki/%E6%98%A0%E7%94%BB" TargetMode="External"/><Relationship Id="rId2026" Type="http://schemas.openxmlformats.org/officeDocument/2006/relationships/hyperlink" Target="https://en.wiktionary.org/w/index.php?title=%E6%9D%B1%E5%AE%9D&amp;action=edit&amp;redlink=1" TargetMode="External"/><Relationship Id="rId3356" Type="http://schemas.openxmlformats.org/officeDocument/2006/relationships/hyperlink" Target="https://en.wiktionary.org/wiki/%E9%80%A3%E6%90%BA" TargetMode="External"/><Relationship Id="rId4687" Type="http://schemas.openxmlformats.org/officeDocument/2006/relationships/hyperlink" Target="https://en.wiktionary.org/wiki/%E6%9C%9F%E7%94%9F" TargetMode="External"/><Relationship Id="rId2016" Type="http://schemas.openxmlformats.org/officeDocument/2006/relationships/hyperlink" Target="https://en.wiktionary.org/wiki/%E3%82%B9%E3%82%BF%E3%82%B8%E3%82%A2%E3%83%A0" TargetMode="External"/><Relationship Id="rId3348" Type="http://schemas.openxmlformats.org/officeDocument/2006/relationships/hyperlink" Target="https://en.wiktionary.org/wiki/%E3%82%A4%E3%82%B9%E3%83%A9%E3%82%A8%E3%83%AB" TargetMode="External"/><Relationship Id="rId4679" Type="http://schemas.openxmlformats.org/officeDocument/2006/relationships/hyperlink" Target="https://en.wiktionary.org/w/index.php?title=%E5%93%A1%E6%95%B0&amp;action=edit&amp;redlink=1" TargetMode="External"/><Relationship Id="rId2017" Type="http://schemas.openxmlformats.org/officeDocument/2006/relationships/hyperlink" Target="https://en.wiktionary.org/wiki/%E5%9C%B0%E5%85%83" TargetMode="External"/><Relationship Id="rId3347" Type="http://schemas.openxmlformats.org/officeDocument/2006/relationships/hyperlink" Target="https://en.wiktionary.org/wiki/%E3%81%9F%E3%81%A8%E3%81%88%E3%81%B0" TargetMode="External"/><Relationship Id="rId4678" Type="http://schemas.openxmlformats.org/officeDocument/2006/relationships/hyperlink" Target="https://en.wiktionary.org/wiki/%E3%83%9E%E3%82%B9" TargetMode="External"/><Relationship Id="rId2018" Type="http://schemas.openxmlformats.org/officeDocument/2006/relationships/hyperlink" Target="https://en.wiktionary.org/wiki/%E3%81%B0%E3%81%8B%E3%82%8A" TargetMode="External"/><Relationship Id="rId2019" Type="http://schemas.openxmlformats.org/officeDocument/2006/relationships/hyperlink" Target="https://en.wiktionary.org/wiki/%E4%BD%90%E3%80%85%E6%9C%A8" TargetMode="External"/><Relationship Id="rId3349" Type="http://schemas.openxmlformats.org/officeDocument/2006/relationships/hyperlink" Target="https://en.wiktionary.org/wiki/%E6%99%83" TargetMode="External"/><Relationship Id="rId3340" Type="http://schemas.openxmlformats.org/officeDocument/2006/relationships/hyperlink" Target="https://en.wiktionary.org/wiki/%E5%B0%8F%E5%80%89" TargetMode="External"/><Relationship Id="rId4671" Type="http://schemas.openxmlformats.org/officeDocument/2006/relationships/hyperlink" Target="https://en.wiktionary.org/wiki/%E3%83%AB%E3%82%A4%E3%82%B9" TargetMode="External"/><Relationship Id="rId4670" Type="http://schemas.openxmlformats.org/officeDocument/2006/relationships/hyperlink" Target="https://en.wiktionary.org/wiki/%E3%83%87%E3%82%A3%E3%82%BA%E3%83%8B%E3%83%BC" TargetMode="External"/><Relationship Id="rId2010" Type="http://schemas.openxmlformats.org/officeDocument/2006/relationships/hyperlink" Target="https://en.wiktionary.org/wiki/%E5%9C%9F%E5%9C%B0" TargetMode="External"/><Relationship Id="rId3342" Type="http://schemas.openxmlformats.org/officeDocument/2006/relationships/hyperlink" Target="https://en.wiktionary.org/w/index.php?title=%E7%BD%AE%E3%81%84&amp;action=edit&amp;redlink=1" TargetMode="External"/><Relationship Id="rId4673" Type="http://schemas.openxmlformats.org/officeDocument/2006/relationships/hyperlink" Target="https://en.wiktionary.org/wiki/%E6%AF%94%E4%BE%8B" TargetMode="External"/><Relationship Id="rId2011" Type="http://schemas.openxmlformats.org/officeDocument/2006/relationships/hyperlink" Target="https://en.wiktionary.org/wiki/%E5%B9%B3%E5%92%8C" TargetMode="External"/><Relationship Id="rId3341" Type="http://schemas.openxmlformats.org/officeDocument/2006/relationships/hyperlink" Target="https://en.wiktionary.org/wiki/%E3%83%8F%E3%83%BC%E3%83%88" TargetMode="External"/><Relationship Id="rId4672" Type="http://schemas.openxmlformats.org/officeDocument/2006/relationships/hyperlink" Target="https://en.wiktionary.org/w/index.php?title=%E4%B9%83%E6%9C%A8%E5%9D%82&amp;action=edit&amp;redlink=1" TargetMode="External"/><Relationship Id="rId2012" Type="http://schemas.openxmlformats.org/officeDocument/2006/relationships/hyperlink" Target="https://en.wiktionary.org/wiki/%E5%8F%8D%E5%BF%9C" TargetMode="External"/><Relationship Id="rId3344" Type="http://schemas.openxmlformats.org/officeDocument/2006/relationships/hyperlink" Target="https://en.wiktionary.org/wiki/%E3%82%BB" TargetMode="External"/><Relationship Id="rId4675" Type="http://schemas.openxmlformats.org/officeDocument/2006/relationships/hyperlink" Target="https://en.wiktionary.org/wiki/%E5%A4%96%E9%87%8E" TargetMode="External"/><Relationship Id="rId2013" Type="http://schemas.openxmlformats.org/officeDocument/2006/relationships/hyperlink" Target="https://en.wiktionary.org/wiki/%E8%B1%8A" TargetMode="External"/><Relationship Id="rId3343" Type="http://schemas.openxmlformats.org/officeDocument/2006/relationships/hyperlink" Target="https://en.wiktionary.org/wiki/%E5%90%91%E3%81%8B%E3%81%86" TargetMode="External"/><Relationship Id="rId4674" Type="http://schemas.openxmlformats.org/officeDocument/2006/relationships/hyperlink" Target="https://en.wiktionary.org/wiki/%E6%A1%83" TargetMode="External"/><Relationship Id="rId2014" Type="http://schemas.openxmlformats.org/officeDocument/2006/relationships/hyperlink" Target="https://en.wiktionary.org/wiki/%E6%B2%BB" TargetMode="External"/><Relationship Id="rId3346" Type="http://schemas.openxmlformats.org/officeDocument/2006/relationships/hyperlink" Target="https://en.wiktionary.org/wiki/%E6%A5%AD%E7%95%8C" TargetMode="External"/><Relationship Id="rId4677" Type="http://schemas.openxmlformats.org/officeDocument/2006/relationships/hyperlink" Target="https://en.wiktionary.org/wiki/%E9%83%A8%E5%93%81" TargetMode="External"/><Relationship Id="rId2015" Type="http://schemas.openxmlformats.org/officeDocument/2006/relationships/hyperlink" Target="https://en.wiktionary.org/wiki/%E3%81%8F%E3%82%8C" TargetMode="External"/><Relationship Id="rId3345" Type="http://schemas.openxmlformats.org/officeDocument/2006/relationships/hyperlink" Target="https://en.wiktionary.org/wiki/%E3%82%B4%E3%83%BC%E3%83%AB%E3%83%89" TargetMode="External"/><Relationship Id="rId4676" Type="http://schemas.openxmlformats.org/officeDocument/2006/relationships/hyperlink" Target="https://en.wiktionary.org/wiki/%E9%81%8B%E5%91%BD" TargetMode="External"/><Relationship Id="rId2049" Type="http://schemas.openxmlformats.org/officeDocument/2006/relationships/hyperlink" Target="https://en.wiktionary.org/wiki/%E3%82%84%E3%81%99%E3%81%84" TargetMode="External"/><Relationship Id="rId129" Type="http://schemas.openxmlformats.org/officeDocument/2006/relationships/hyperlink" Target="https://en.wiktionary.org/wiki/%E5%B7%9E" TargetMode="External"/><Relationship Id="rId128" Type="http://schemas.openxmlformats.org/officeDocument/2006/relationships/hyperlink" Target="https://en.wiktionary.org/wiki/%E3%81%AB%E3%82%88%E3%82%8B" TargetMode="External"/><Relationship Id="rId127" Type="http://schemas.openxmlformats.org/officeDocument/2006/relationships/hyperlink" Target="https://en.wiktionary.org/wiki/%E3%83%86%E3%83%AC%E3%83%93" TargetMode="External"/><Relationship Id="rId126" Type="http://schemas.openxmlformats.org/officeDocument/2006/relationships/hyperlink" Target="https://en.wiktionary.org/wiki/%E4%B8%96%E7%95%8C" TargetMode="External"/><Relationship Id="rId3371" Type="http://schemas.openxmlformats.org/officeDocument/2006/relationships/hyperlink" Target="https://en.wiktionary.org/wiki/%E3%82%AF%E3%83%AC%E3%82%B8%E3%83%83%E3%83%88" TargetMode="External"/><Relationship Id="rId2040" Type="http://schemas.openxmlformats.org/officeDocument/2006/relationships/hyperlink" Target="https://en.wiktionary.org/wiki/%E8%B6%85%E3%81%88%E3%82%8B" TargetMode="External"/><Relationship Id="rId3370" Type="http://schemas.openxmlformats.org/officeDocument/2006/relationships/hyperlink" Target="https://en.wiktionary.org/wiki/%E7%99%BB%E6%9D%BF" TargetMode="External"/><Relationship Id="rId121" Type="http://schemas.openxmlformats.org/officeDocument/2006/relationships/hyperlink" Target="https://en.wiktionary.org/wiki/%E3%82%88%E3%81%86%E3%81%93%E3%81%9D" TargetMode="External"/><Relationship Id="rId2041" Type="http://schemas.openxmlformats.org/officeDocument/2006/relationships/hyperlink" Target="https://en.wiktionary.org/wiki/%E5%88%87%E3%82%8C" TargetMode="External"/><Relationship Id="rId3373" Type="http://schemas.openxmlformats.org/officeDocument/2006/relationships/hyperlink" Target="https://en.wiktionary.org/wiki/%E5%A2%97" TargetMode="External"/><Relationship Id="rId120" Type="http://schemas.openxmlformats.org/officeDocument/2006/relationships/hyperlink" Target="https://en.wiktionary.org/wiki/%E4%BD%9C%E5%93%81" TargetMode="External"/><Relationship Id="rId2042" Type="http://schemas.openxmlformats.org/officeDocument/2006/relationships/hyperlink" Target="https://en.wiktionary.org/wiki/%E8%A1%9B%E6%98%9F" TargetMode="External"/><Relationship Id="rId3372" Type="http://schemas.openxmlformats.org/officeDocument/2006/relationships/hyperlink" Target="https://en.wiktionary.org/w/index.php?title=%E8%A8%98%E3%81%95&amp;action=edit&amp;redlink=1" TargetMode="External"/><Relationship Id="rId2043" Type="http://schemas.openxmlformats.org/officeDocument/2006/relationships/hyperlink" Target="https://en.wiktionary.org/wiki/%E7%90%83" TargetMode="External"/><Relationship Id="rId3375" Type="http://schemas.openxmlformats.org/officeDocument/2006/relationships/hyperlink" Target="https://en.wiktionary.org/wiki/%E5%85%A5%E5%8F%A3" TargetMode="External"/><Relationship Id="rId2044" Type="http://schemas.openxmlformats.org/officeDocument/2006/relationships/hyperlink" Target="https://en.wiktionary.org/wiki/%E5%BA%83%E3%81%8F" TargetMode="External"/><Relationship Id="rId3374" Type="http://schemas.openxmlformats.org/officeDocument/2006/relationships/hyperlink" Target="https://en.wiktionary.org/wiki/%E5%A4%96%E7%A7%91" TargetMode="External"/><Relationship Id="rId125" Type="http://schemas.openxmlformats.org/officeDocument/2006/relationships/hyperlink" Target="https://en.wiktionary.org/wiki/%E5%87%BA%E5%85%B8" TargetMode="External"/><Relationship Id="rId2045" Type="http://schemas.openxmlformats.org/officeDocument/2006/relationships/hyperlink" Target="https://en.wiktionary.org/wiki/%E6%86%B2%E6%B3%95" TargetMode="External"/><Relationship Id="rId3377" Type="http://schemas.openxmlformats.org/officeDocument/2006/relationships/hyperlink" Target="https://en.wiktionary.org/wiki/%E6%81%8B%E4%BA%BA" TargetMode="External"/><Relationship Id="rId124" Type="http://schemas.openxmlformats.org/officeDocument/2006/relationships/hyperlink" Target="https://en.wiktionary.org/wiki/%E6%9D%91" TargetMode="External"/><Relationship Id="rId2046" Type="http://schemas.openxmlformats.org/officeDocument/2006/relationships/hyperlink" Target="https://en.wiktionary.org/wiki/%E8%87%AA%E8%A1%9B%E9%9A%8A" TargetMode="External"/><Relationship Id="rId3376" Type="http://schemas.openxmlformats.org/officeDocument/2006/relationships/hyperlink" Target="https://en.wiktionary.org/wiki/%E3%82%B9%E3%82%B3%E3%83%83%E3%83%88%E3%83%A9%E3%83%B3%E3%83%89" TargetMode="External"/><Relationship Id="rId123" Type="http://schemas.openxmlformats.org/officeDocument/2006/relationships/hyperlink" Target="https://en.wiktionary.org/wiki/%E4%BD%BF%E7%94%A8" TargetMode="External"/><Relationship Id="rId2047" Type="http://schemas.openxmlformats.org/officeDocument/2006/relationships/hyperlink" Target="https://en.wiktionary.org/wiki/%E4%BF%9D%E9%99%BA" TargetMode="External"/><Relationship Id="rId3379" Type="http://schemas.openxmlformats.org/officeDocument/2006/relationships/hyperlink" Target="https://en.wiktionary.org/wiki/%E5%85%B1%E5%AD%A6" TargetMode="External"/><Relationship Id="rId122" Type="http://schemas.openxmlformats.org/officeDocument/2006/relationships/hyperlink" Target="https://en.wiktionary.org/wiki/%E8%AD%B0%E8%AB%96" TargetMode="External"/><Relationship Id="rId2048" Type="http://schemas.openxmlformats.org/officeDocument/2006/relationships/hyperlink" Target="https://en.wiktionary.org/wiki/%E5%86%AC" TargetMode="External"/><Relationship Id="rId3378" Type="http://schemas.openxmlformats.org/officeDocument/2006/relationships/hyperlink" Target="https://en.wiktionary.org/wiki/%E4%B8%A1%E6%96%B9" TargetMode="External"/><Relationship Id="rId2038" Type="http://schemas.openxmlformats.org/officeDocument/2006/relationships/hyperlink" Target="https://en.wiktionary.org/wiki/%E4%BC%9A%E5%93%A1" TargetMode="External"/><Relationship Id="rId2039" Type="http://schemas.openxmlformats.org/officeDocument/2006/relationships/hyperlink" Target="https://en.wiktionary.org/wiki/%E5%90%A6%E5%AE%9A" TargetMode="External"/><Relationship Id="rId3369" Type="http://schemas.openxmlformats.org/officeDocument/2006/relationships/hyperlink" Target="https://en.wiktionary.org/wiki/%E3%83%89%E3%82%A2" TargetMode="External"/><Relationship Id="rId118" Type="http://schemas.openxmlformats.org/officeDocument/2006/relationships/hyperlink" Target="https://en.wiktionary.org/wiki/%E4%BA%8C" TargetMode="External"/><Relationship Id="rId117" Type="http://schemas.openxmlformats.org/officeDocument/2006/relationships/hyperlink" Target="https://en.wiktionary.org/wiki/%E5%9B%BD" TargetMode="External"/><Relationship Id="rId116" Type="http://schemas.openxmlformats.org/officeDocument/2006/relationships/hyperlink" Target="https://en.wiktionary.org/wiki/%E4%BD%8D" TargetMode="External"/><Relationship Id="rId115" Type="http://schemas.openxmlformats.org/officeDocument/2006/relationships/hyperlink" Target="https://en.wiktionary.org/wiki/%E3%81%93%E3%82%8C" TargetMode="External"/><Relationship Id="rId3360" Type="http://schemas.openxmlformats.org/officeDocument/2006/relationships/hyperlink" Target="https://en.wiktionary.org/wiki/%E6%9C%8D" TargetMode="External"/><Relationship Id="rId4691" Type="http://schemas.openxmlformats.org/officeDocument/2006/relationships/hyperlink" Target="https://en.wiktionary.org/w/index.php?title=%E4%BA%A1%E3%81%8F%E3%81%AA%E3%81%A3&amp;action=edit&amp;redlink=1" TargetMode="External"/><Relationship Id="rId119" Type="http://schemas.openxmlformats.org/officeDocument/2006/relationships/hyperlink" Target="https://en.wiktionary.org/wiki/%E4%B8%80%E8%A6%A7" TargetMode="External"/><Relationship Id="rId4690" Type="http://schemas.openxmlformats.org/officeDocument/2006/relationships/hyperlink" Target="https://en.wiktionary.org/wiki/%E5%AE%89%E6%89%93" TargetMode="External"/><Relationship Id="rId110" Type="http://schemas.openxmlformats.org/officeDocument/2006/relationships/hyperlink" Target="https://en.wiktionary.org/wiki/%E5%A4%A7" TargetMode="External"/><Relationship Id="rId2030" Type="http://schemas.openxmlformats.org/officeDocument/2006/relationships/hyperlink" Target="https://en.wiktionary.org/wiki/%E7%9B%B4%E5%BE%8C" TargetMode="External"/><Relationship Id="rId3362" Type="http://schemas.openxmlformats.org/officeDocument/2006/relationships/hyperlink" Target="https://en.wiktionary.org/wiki/%E5%8D%B0%E8%B1%A1" TargetMode="External"/><Relationship Id="rId4693" Type="http://schemas.openxmlformats.org/officeDocument/2006/relationships/hyperlink" Target="https://en.wiktionary.org/wiki/%E3%83%A2%E3%83%81%E3%83%BC%E3%83%95" TargetMode="External"/><Relationship Id="rId2031" Type="http://schemas.openxmlformats.org/officeDocument/2006/relationships/hyperlink" Target="https://en.wiktionary.org/wiki/%E5%9C%8B" TargetMode="External"/><Relationship Id="rId3361" Type="http://schemas.openxmlformats.org/officeDocument/2006/relationships/hyperlink" Target="https://en.wiktionary.org/wiki/%E6%97%85%E5%AE%A2" TargetMode="External"/><Relationship Id="rId4692" Type="http://schemas.openxmlformats.org/officeDocument/2006/relationships/hyperlink" Target="https://en.wiktionary.org/w/index.php?title=%E6%96%B0%E6%BD%AE%E7%A4%BE&amp;action=edit&amp;redlink=1" TargetMode="External"/><Relationship Id="rId2032" Type="http://schemas.openxmlformats.org/officeDocument/2006/relationships/hyperlink" Target="https://en.wiktionary.org/wiki/%E8%B2%BB" TargetMode="External"/><Relationship Id="rId3364" Type="http://schemas.openxmlformats.org/officeDocument/2006/relationships/hyperlink" Target="https://en.wiktionary.org/wiki/%E3%83%95%E3%82%A3%E3%83%AB%E3%83%A0" TargetMode="External"/><Relationship Id="rId4695" Type="http://schemas.openxmlformats.org/officeDocument/2006/relationships/hyperlink" Target="https://en.wiktionary.org/wiki/%E5%85%83%E6%B0%97" TargetMode="External"/><Relationship Id="rId2033" Type="http://schemas.openxmlformats.org/officeDocument/2006/relationships/hyperlink" Target="https://en.wiktionary.org/wiki/%E5%BA%83%E5%9F%9F" TargetMode="External"/><Relationship Id="rId3363" Type="http://schemas.openxmlformats.org/officeDocument/2006/relationships/hyperlink" Target="https://en.wiktionary.org/wiki/%E6%AE%BA%E3%81%97" TargetMode="External"/><Relationship Id="rId4694" Type="http://schemas.openxmlformats.org/officeDocument/2006/relationships/hyperlink" Target="https://en.wiktionary.org/wiki/%E3%81%94%E3%81%8F" TargetMode="External"/><Relationship Id="rId114" Type="http://schemas.openxmlformats.org/officeDocument/2006/relationships/hyperlink" Target="https://en.wiktionary.org/wiki/%E6%97%A5%E6%9C%AC%E8%AA%9E" TargetMode="External"/><Relationship Id="rId2034" Type="http://schemas.openxmlformats.org/officeDocument/2006/relationships/hyperlink" Target="https://en.wiktionary.org/wiki/%E5%87%BA%E5%8A%9B" TargetMode="External"/><Relationship Id="rId3366" Type="http://schemas.openxmlformats.org/officeDocument/2006/relationships/hyperlink" Target="https://en.wiktionary.org/wiki/%E5%A0%B4%E9%9D%A2" TargetMode="External"/><Relationship Id="rId4697" Type="http://schemas.openxmlformats.org/officeDocument/2006/relationships/hyperlink" Target="https://en.wiktionary.org/wiki/%E4%BB%AE%E3%81%AB" TargetMode="External"/><Relationship Id="rId113" Type="http://schemas.openxmlformats.org/officeDocument/2006/relationships/hyperlink" Target="https://en.wiktionary.org/wiki/%E4%BD%9C%E6%88%90" TargetMode="External"/><Relationship Id="rId2035" Type="http://schemas.openxmlformats.org/officeDocument/2006/relationships/hyperlink" Target="https://en.wiktionary.org/wiki/%E8%BC%AA" TargetMode="External"/><Relationship Id="rId3365" Type="http://schemas.openxmlformats.org/officeDocument/2006/relationships/hyperlink" Target="https://en.wiktionary.org/wiki/%E8%A3%9C%E8%B6%B3" TargetMode="External"/><Relationship Id="rId4696" Type="http://schemas.openxmlformats.org/officeDocument/2006/relationships/hyperlink" Target="https://en.wiktionary.org/wiki/%E6%A7%98%E5%BC%8F" TargetMode="External"/><Relationship Id="rId112" Type="http://schemas.openxmlformats.org/officeDocument/2006/relationships/hyperlink" Target="https://en.wiktionary.org/wiki/%E7%B4%B9%E4%BB%8B" TargetMode="External"/><Relationship Id="rId2036" Type="http://schemas.openxmlformats.org/officeDocument/2006/relationships/hyperlink" Target="https://en.wiktionary.org/wiki/%E8%A6%81%E7%B4%84" TargetMode="External"/><Relationship Id="rId3368" Type="http://schemas.openxmlformats.org/officeDocument/2006/relationships/hyperlink" Target="https://en.wiktionary.org/wiki/%E5%89%8D%E5%B9%B4" TargetMode="External"/><Relationship Id="rId4699" Type="http://schemas.openxmlformats.org/officeDocument/2006/relationships/hyperlink" Target="https://en.wiktionary.org/wiki/%E5%8B%A2" TargetMode="External"/><Relationship Id="rId111" Type="http://schemas.openxmlformats.org/officeDocument/2006/relationships/hyperlink" Target="https://en.wiktionary.org/wiki/%E4%B8%8A" TargetMode="External"/><Relationship Id="rId2037" Type="http://schemas.openxmlformats.org/officeDocument/2006/relationships/hyperlink" Target="https://en.wiktionary.org/wiki/%E3%82%B3%E3%83%AD%E3%83%8A" TargetMode="External"/><Relationship Id="rId3367" Type="http://schemas.openxmlformats.org/officeDocument/2006/relationships/hyperlink" Target="https://en.wiktionary.org/wiki/%E4%BB%AE%E5%90%8D" TargetMode="External"/><Relationship Id="rId4698" Type="http://schemas.openxmlformats.org/officeDocument/2006/relationships/hyperlink" Target="https://en.wiktionary.org/wiki/%E3%83%9E%E3%83%AA" TargetMode="External"/><Relationship Id="rId3315" Type="http://schemas.openxmlformats.org/officeDocument/2006/relationships/hyperlink" Target="https://en.wiktionary.org/wiki/%E5%BF%8D" TargetMode="External"/><Relationship Id="rId4646" Type="http://schemas.openxmlformats.org/officeDocument/2006/relationships/hyperlink" Target="https://en.wiktionary.org/wiki/%E8%A6%AA%E7%8E%8B" TargetMode="External"/><Relationship Id="rId5978" Type="http://schemas.openxmlformats.org/officeDocument/2006/relationships/hyperlink" Target="https://en.wiktionary.org/w/index.php?title=%E3%82%BF%E3%82%B1&amp;action=edit&amp;redlink=1" TargetMode="External"/><Relationship Id="rId3314" Type="http://schemas.openxmlformats.org/officeDocument/2006/relationships/hyperlink" Target="https://en.wiktionary.org/wiki/%E9%AB%98%E5%BA%A6" TargetMode="External"/><Relationship Id="rId4645" Type="http://schemas.openxmlformats.org/officeDocument/2006/relationships/hyperlink" Target="https://en.wiktionary.org/w/index.php?title=%E9%81%B8%E3%82%93&amp;action=edit&amp;redlink=1" TargetMode="External"/><Relationship Id="rId5979" Type="http://schemas.openxmlformats.org/officeDocument/2006/relationships/hyperlink" Target="https://en.wiktionary.org/wiki/%E6%88%91%E3%80%85" TargetMode="External"/><Relationship Id="rId3317" Type="http://schemas.openxmlformats.org/officeDocument/2006/relationships/hyperlink" Target="https://en.wiktionary.org/wiki/%E5%8D%A0%E9%A0%98" TargetMode="External"/><Relationship Id="rId4648" Type="http://schemas.openxmlformats.org/officeDocument/2006/relationships/hyperlink" Target="https://en.wiktionary.org/wiki/%E7%94%B2%E5%BA%9C" TargetMode="External"/><Relationship Id="rId5976" Type="http://schemas.openxmlformats.org/officeDocument/2006/relationships/hyperlink" Target="https://en.wiktionary.org/wiki/%E8%BF%B0%E3%81%B9%E3%82%8B" TargetMode="External"/><Relationship Id="rId3316" Type="http://schemas.openxmlformats.org/officeDocument/2006/relationships/hyperlink" Target="https://en.wiktionary.org/wiki/%E6%9D%B1%E6%B4%8B" TargetMode="External"/><Relationship Id="rId4647" Type="http://schemas.openxmlformats.org/officeDocument/2006/relationships/hyperlink" Target="https://en.wiktionary.org/wiki/%E7%85%A7%E6%98%8E" TargetMode="External"/><Relationship Id="rId5977" Type="http://schemas.openxmlformats.org/officeDocument/2006/relationships/hyperlink" Target="https://en.wiktionary.org/wiki/%E3%82%82%E3%81%A1" TargetMode="External"/><Relationship Id="rId3319" Type="http://schemas.openxmlformats.org/officeDocument/2006/relationships/hyperlink" Target="https://en.wiktionary.org/wiki/%E3%83%92%E3%83%BC%E3%83%AD%E3%83%BC" TargetMode="External"/><Relationship Id="rId3318" Type="http://schemas.openxmlformats.org/officeDocument/2006/relationships/hyperlink" Target="https://en.wiktionary.org/wiki/%E6%82%A3%E8%80%85" TargetMode="External"/><Relationship Id="rId4649" Type="http://schemas.openxmlformats.org/officeDocument/2006/relationships/hyperlink" Target="https://en.wiktionary.org/wiki/%E5%B4%8E" TargetMode="External"/><Relationship Id="rId5970" Type="http://schemas.openxmlformats.org/officeDocument/2006/relationships/hyperlink" Target="https://en.wiktionary.org/wiki/%E3%82%AB%E3%83%B3" TargetMode="External"/><Relationship Id="rId5971" Type="http://schemas.openxmlformats.org/officeDocument/2006/relationships/hyperlink" Target="https://en.wiktionary.org/wiki/%E3%82%B9%E3%83%88%E3%83%BC%E3%83%B3" TargetMode="External"/><Relationship Id="rId4640" Type="http://schemas.openxmlformats.org/officeDocument/2006/relationships/hyperlink" Target="https://en.wiktionary.org/wiki/%E8%81%B7%E5%90%8D" TargetMode="External"/><Relationship Id="rId3311" Type="http://schemas.openxmlformats.org/officeDocument/2006/relationships/hyperlink" Target="https://en.wiktionary.org/wiki/%E8%B2%B7%E5%8F%8E" TargetMode="External"/><Relationship Id="rId4642" Type="http://schemas.openxmlformats.org/officeDocument/2006/relationships/hyperlink" Target="https://en.wiktionary.org/wiki/%E9%8C%A6" TargetMode="External"/><Relationship Id="rId5974" Type="http://schemas.openxmlformats.org/officeDocument/2006/relationships/hyperlink" Target="https://en.wiktionary.org/wiki/%E6%BC%AB%E6%89%8D" TargetMode="External"/><Relationship Id="rId3310" Type="http://schemas.openxmlformats.org/officeDocument/2006/relationships/hyperlink" Target="https://en.wiktionary.org/wiki/%E9%96%8B%E6%A0%A1" TargetMode="External"/><Relationship Id="rId4641" Type="http://schemas.openxmlformats.org/officeDocument/2006/relationships/hyperlink" Target="https://en.wiktionary.org/wiki/%E7%99%BA%E6%98%8E" TargetMode="External"/><Relationship Id="rId5975" Type="http://schemas.openxmlformats.org/officeDocument/2006/relationships/hyperlink" Target="https://en.wiktionary.org/wiki/%E5%80%8B%E3%80%85" TargetMode="External"/><Relationship Id="rId3313" Type="http://schemas.openxmlformats.org/officeDocument/2006/relationships/hyperlink" Target="https://en.wiktionary.org/w/index.php?title=%E8%B6%85%E3%81%88&amp;action=edit&amp;redlink=1" TargetMode="External"/><Relationship Id="rId4644" Type="http://schemas.openxmlformats.org/officeDocument/2006/relationships/hyperlink" Target="https://en.wiktionary.org/wiki/%E5%8D%8A%E5%B3%B6" TargetMode="External"/><Relationship Id="rId5972" Type="http://schemas.openxmlformats.org/officeDocument/2006/relationships/hyperlink" Target="https://en.wiktionary.org/wiki/%E5%9C%A7%E5%8A%9B" TargetMode="External"/><Relationship Id="rId3312" Type="http://schemas.openxmlformats.org/officeDocument/2006/relationships/hyperlink" Target="https://en.wiktionary.org/wiki/%E9%80%B2%E5%8C%96" TargetMode="External"/><Relationship Id="rId4643" Type="http://schemas.openxmlformats.org/officeDocument/2006/relationships/hyperlink" Target="https://en.wiktionary.org/wiki/%E6%99%AE%E6%AE%B5" TargetMode="External"/><Relationship Id="rId5973" Type="http://schemas.openxmlformats.org/officeDocument/2006/relationships/hyperlink" Target="https://en.wiktionary.org/w/index.php?title=%E9%81%95%E3%81%A3&amp;action=edit&amp;redlink=1" TargetMode="External"/><Relationship Id="rId3304" Type="http://schemas.openxmlformats.org/officeDocument/2006/relationships/hyperlink" Target="https://en.wiktionary.org/wiki/%E3%81%99%E3%81%AA%E3%82%8F%E3%81%A1" TargetMode="External"/><Relationship Id="rId4635" Type="http://schemas.openxmlformats.org/officeDocument/2006/relationships/hyperlink" Target="https://en.wiktionary.org/wiki/%E6%81%90%E6%80%96" TargetMode="External"/><Relationship Id="rId5967" Type="http://schemas.openxmlformats.org/officeDocument/2006/relationships/hyperlink" Target="https://en.wiktionary.org/wiki/%E5%8F%A3%E5%BE%84" TargetMode="External"/><Relationship Id="rId3303" Type="http://schemas.openxmlformats.org/officeDocument/2006/relationships/hyperlink" Target="https://en.wiktionary.org/wiki/%E3%82%82%E3%81%A1%E3%82%8D%E3%82%93" TargetMode="External"/><Relationship Id="rId4634" Type="http://schemas.openxmlformats.org/officeDocument/2006/relationships/hyperlink" Target="https://en.wiktionary.org/wiki/%E6%B5%B7%E8%B3%8A" TargetMode="External"/><Relationship Id="rId5968" Type="http://schemas.openxmlformats.org/officeDocument/2006/relationships/hyperlink" Target="https://en.wiktionary.org/wiki/%E3%83%9C%E3%83%B3" TargetMode="External"/><Relationship Id="rId3306" Type="http://schemas.openxmlformats.org/officeDocument/2006/relationships/hyperlink" Target="https://en.wiktionary.org/wiki/%E9%9F%B3%E6%A5%BD%E5%AE%B6" TargetMode="External"/><Relationship Id="rId4637" Type="http://schemas.openxmlformats.org/officeDocument/2006/relationships/hyperlink" Target="https://en.wiktionary.org/wiki/%E9%81%93%E5%85%B7" TargetMode="External"/><Relationship Id="rId5965" Type="http://schemas.openxmlformats.org/officeDocument/2006/relationships/hyperlink" Target="https://en.wiktionary.org/wiki/%E3%82%B0%E3%83%AC%E3%83%BC%E3%83%89" TargetMode="External"/><Relationship Id="rId3305" Type="http://schemas.openxmlformats.org/officeDocument/2006/relationships/hyperlink" Target="https://en.wiktionary.org/wiki/%E7%AA%93" TargetMode="External"/><Relationship Id="rId4636" Type="http://schemas.openxmlformats.org/officeDocument/2006/relationships/hyperlink" Target="https://en.wiktionary.org/w/index.php?title=%E5%AD%A6%E3%82%93&amp;action=edit&amp;redlink=1" TargetMode="External"/><Relationship Id="rId5966" Type="http://schemas.openxmlformats.org/officeDocument/2006/relationships/hyperlink" Target="https://en.wiktionary.org/wiki/%E3%81%97%E3%81%A3%E3%81%8B%E3%82%8A" TargetMode="External"/><Relationship Id="rId3308" Type="http://schemas.openxmlformats.org/officeDocument/2006/relationships/hyperlink" Target="https://en.wiktionary.org/wiki/%E9%A0%BC" TargetMode="External"/><Relationship Id="rId4639" Type="http://schemas.openxmlformats.org/officeDocument/2006/relationships/hyperlink" Target="https://en.wiktionary.org/wiki/%E7%B4%B0%E3%81%8B%E3%81%84" TargetMode="External"/><Relationship Id="rId3307" Type="http://schemas.openxmlformats.org/officeDocument/2006/relationships/hyperlink" Target="https://en.wiktionary.org/wiki/%E7%94%B3%E8%AB%8B" TargetMode="External"/><Relationship Id="rId4638" Type="http://schemas.openxmlformats.org/officeDocument/2006/relationships/hyperlink" Target="https://en.wiktionary.org/wiki/%E8%AB%8B%E6%B1%82" TargetMode="External"/><Relationship Id="rId5969" Type="http://schemas.openxmlformats.org/officeDocument/2006/relationships/hyperlink" Target="https://en.wiktionary.org/wiki/%E3%82%AB%E3%83%86%E3%82%B4%E3%83%AA%E3%83%BC" TargetMode="External"/><Relationship Id="rId3309" Type="http://schemas.openxmlformats.org/officeDocument/2006/relationships/hyperlink" Target="https://en.wiktionary.org/w/index.php?title=%E3%81%8B%E3%81%BE%E3%82%8F&amp;action=edit&amp;redlink=1" TargetMode="External"/><Relationship Id="rId5960" Type="http://schemas.openxmlformats.org/officeDocument/2006/relationships/hyperlink" Target="https://en.wiktionary.org/w/index.php?title=%E9%80%83%E3%82%8C&amp;action=edit&amp;redlink=1" TargetMode="External"/><Relationship Id="rId3300" Type="http://schemas.openxmlformats.org/officeDocument/2006/relationships/hyperlink" Target="https://en.wiktionary.org/w/index.php?title=%E5%A4%89%E3%82%8F%E3%81%A3&amp;action=edit&amp;redlink=1" TargetMode="External"/><Relationship Id="rId4631" Type="http://schemas.openxmlformats.org/officeDocument/2006/relationships/hyperlink" Target="https://en.wiktionary.org/wiki/%E5%A4%A7%E9%9C%87%E7%81%BD" TargetMode="External"/><Relationship Id="rId5963" Type="http://schemas.openxmlformats.org/officeDocument/2006/relationships/hyperlink" Target="https://en.wiktionary.org/wiki/%E3%83%86%E3%83%AC%E3%83%93%E5%B1%80" TargetMode="External"/><Relationship Id="rId4630" Type="http://schemas.openxmlformats.org/officeDocument/2006/relationships/hyperlink" Target="https://en.wiktionary.org/wiki/%E9%85%B8%E5%8C%96" TargetMode="External"/><Relationship Id="rId5964" Type="http://schemas.openxmlformats.org/officeDocument/2006/relationships/hyperlink" Target="https://en.wiktionary.org/wiki/%E7%94%9F%E5%AD%98" TargetMode="External"/><Relationship Id="rId3302" Type="http://schemas.openxmlformats.org/officeDocument/2006/relationships/hyperlink" Target="https://en.wiktionary.org/wiki/%E4%B8%80%E6%97%8F" TargetMode="External"/><Relationship Id="rId4633" Type="http://schemas.openxmlformats.org/officeDocument/2006/relationships/hyperlink" Target="https://en.wiktionary.org/wiki/%E5%AD%A6%E5%A3%AB" TargetMode="External"/><Relationship Id="rId5961" Type="http://schemas.openxmlformats.org/officeDocument/2006/relationships/hyperlink" Target="https://en.wiktionary.org/wiki/%E3%82%A4%E3%82%AB" TargetMode="External"/><Relationship Id="rId3301" Type="http://schemas.openxmlformats.org/officeDocument/2006/relationships/hyperlink" Target="https://en.wiktionary.org/wiki/%E3%83%90%E3%83%BC" TargetMode="External"/><Relationship Id="rId4632" Type="http://schemas.openxmlformats.org/officeDocument/2006/relationships/hyperlink" Target="https://en.wiktionary.org/wiki/%E4%B8%AD%E9%9A%8A" TargetMode="External"/><Relationship Id="rId5962" Type="http://schemas.openxmlformats.org/officeDocument/2006/relationships/hyperlink" Target="https://en.wiktionary.org/wiki/%E3%81%AA%E3%81%AB" TargetMode="External"/><Relationship Id="rId2005" Type="http://schemas.openxmlformats.org/officeDocument/2006/relationships/hyperlink" Target="https://en.wiktionary.org/wiki/%E6%94%BF%E5%85%9A" TargetMode="External"/><Relationship Id="rId3337" Type="http://schemas.openxmlformats.org/officeDocument/2006/relationships/hyperlink" Target="https://en.wiktionary.org/wiki/%E9%9B%85" TargetMode="External"/><Relationship Id="rId4668" Type="http://schemas.openxmlformats.org/officeDocument/2006/relationships/hyperlink" Target="https://en.wiktionary.org/wiki/%E3%82%B3%E3%83%BC%E3%83%A9%E3%82%B9" TargetMode="External"/><Relationship Id="rId2006" Type="http://schemas.openxmlformats.org/officeDocument/2006/relationships/hyperlink" Target="https://en.wiktionary.org/wiki/%E4%BD%8F%E6%B0%91" TargetMode="External"/><Relationship Id="rId3336" Type="http://schemas.openxmlformats.org/officeDocument/2006/relationships/hyperlink" Target="https://en.wiktionary.org/wiki/%E7%A5%9E%E7%B5%8C" TargetMode="External"/><Relationship Id="rId4667" Type="http://schemas.openxmlformats.org/officeDocument/2006/relationships/hyperlink" Target="https://en.wiktionary.org/wiki/%E5%A6%A8%E5%AE%B3" TargetMode="External"/><Relationship Id="rId2007" Type="http://schemas.openxmlformats.org/officeDocument/2006/relationships/hyperlink" Target="https://en.wiktionary.org/wiki/%E7%8E%89" TargetMode="External"/><Relationship Id="rId3339" Type="http://schemas.openxmlformats.org/officeDocument/2006/relationships/hyperlink" Target="https://en.wiktionary.org/wiki/%E3%82%AD%E3%83%A3%E3%83%B3%E3%83%91%E3%82%B9" TargetMode="External"/><Relationship Id="rId5998" Type="http://schemas.openxmlformats.org/officeDocument/2006/relationships/hyperlink" Target="https://en.wiktionary.org/wiki/%E8%AD%A6%E5%AF%9F%E5%AE%98" TargetMode="External"/><Relationship Id="rId2008" Type="http://schemas.openxmlformats.org/officeDocument/2006/relationships/hyperlink" Target="https://en.wiktionary.org/wiki/%E7%B5%82%E3%82%8F%E3%82%8A" TargetMode="External"/><Relationship Id="rId3338" Type="http://schemas.openxmlformats.org/officeDocument/2006/relationships/hyperlink" Target="https://en.wiktionary.org/wiki/%E5%90%8C%E5%A3%AB" TargetMode="External"/><Relationship Id="rId4669" Type="http://schemas.openxmlformats.org/officeDocument/2006/relationships/hyperlink" Target="https://en.wiktionary.org/wiki/%E3%82%A6%E3%82%A7%E3%82%A4" TargetMode="External"/><Relationship Id="rId5999" Type="http://schemas.openxmlformats.org/officeDocument/2006/relationships/hyperlink" Target="https://en.wiktionary.org/wiki/%E4%BB%8B%E8%AD%B7" TargetMode="External"/><Relationship Id="rId2009" Type="http://schemas.openxmlformats.org/officeDocument/2006/relationships/hyperlink" Target="https://en.wiktionary.org/wiki/%E3%80%85" TargetMode="External"/><Relationship Id="rId4660" Type="http://schemas.openxmlformats.org/officeDocument/2006/relationships/hyperlink" Target="https://en.wiktionary.org/wiki/%E9%A1%8C" TargetMode="External"/><Relationship Id="rId5992" Type="http://schemas.openxmlformats.org/officeDocument/2006/relationships/hyperlink" Target="https://en.wiktionary.org/wiki/%E5%93%81%E7%A8%AE" TargetMode="External"/><Relationship Id="rId5993" Type="http://schemas.openxmlformats.org/officeDocument/2006/relationships/hyperlink" Target="https://en.wiktionary.org/wiki/%E6%B8%A1" TargetMode="External"/><Relationship Id="rId3331" Type="http://schemas.openxmlformats.org/officeDocument/2006/relationships/hyperlink" Target="https://en.wiktionary.org/wiki/%E3%81%82%E3%81%82" TargetMode="External"/><Relationship Id="rId4662" Type="http://schemas.openxmlformats.org/officeDocument/2006/relationships/hyperlink" Target="https://en.wiktionary.org/wiki/%E8%B6%99" TargetMode="External"/><Relationship Id="rId5990" Type="http://schemas.openxmlformats.org/officeDocument/2006/relationships/hyperlink" Target="https://en.wiktionary.org/wiki/%E4%B8%8A%E3%81%92%E3%82%8B" TargetMode="External"/><Relationship Id="rId2000" Type="http://schemas.openxmlformats.org/officeDocument/2006/relationships/hyperlink" Target="https://en.wiktionary.org/wiki/%E6%94%AF%E5%BA%97" TargetMode="External"/><Relationship Id="rId3330" Type="http://schemas.openxmlformats.org/officeDocument/2006/relationships/hyperlink" Target="https://en.wiktionary.org/wiki/%E5%AE%88%E3%82%8B" TargetMode="External"/><Relationship Id="rId4661" Type="http://schemas.openxmlformats.org/officeDocument/2006/relationships/hyperlink" Target="https://en.wiktionary.org/wiki/%E5%81%9C%E7%95%99" TargetMode="External"/><Relationship Id="rId5991" Type="http://schemas.openxmlformats.org/officeDocument/2006/relationships/hyperlink" Target="https://en.wiktionary.org/wiki/%E9%9B%A3" TargetMode="External"/><Relationship Id="rId2001" Type="http://schemas.openxmlformats.org/officeDocument/2006/relationships/hyperlink" Target="https://en.wiktionary.org/wiki/%E6%84%9B%E5%AA%9B" TargetMode="External"/><Relationship Id="rId3333" Type="http://schemas.openxmlformats.org/officeDocument/2006/relationships/hyperlink" Target="https://en.wiktionary.org/wiki/%E5%85%90" TargetMode="External"/><Relationship Id="rId4664" Type="http://schemas.openxmlformats.org/officeDocument/2006/relationships/hyperlink" Target="https://en.wiktionary.org/wiki/%E6%AC%A1%E4%BB%A3" TargetMode="External"/><Relationship Id="rId5996" Type="http://schemas.openxmlformats.org/officeDocument/2006/relationships/hyperlink" Target="https://en.wiktionary.org/wiki/%E5%A5%A8%E5%8A%B1" TargetMode="External"/><Relationship Id="rId2002" Type="http://schemas.openxmlformats.org/officeDocument/2006/relationships/hyperlink" Target="https://en.wiktionary.org/wiki/%E3%83%9B%E3%83%BC%E3%83%A0%E3%83%9A%E3%83%BC%E3%82%B8" TargetMode="External"/><Relationship Id="rId3332" Type="http://schemas.openxmlformats.org/officeDocument/2006/relationships/hyperlink" Target="https://en.wiktionary.org/wiki/%E5%B8%B8" TargetMode="External"/><Relationship Id="rId4663" Type="http://schemas.openxmlformats.org/officeDocument/2006/relationships/hyperlink" Target="https://en.wiktionary.org/wiki/%E8%A5%BF%E5%81%B4" TargetMode="External"/><Relationship Id="rId5997" Type="http://schemas.openxmlformats.org/officeDocument/2006/relationships/hyperlink" Target="https://en.wiktionary.org/wiki/%E5%AE%9A%E3%82%81%E3%82%8B" TargetMode="External"/><Relationship Id="rId2003" Type="http://schemas.openxmlformats.org/officeDocument/2006/relationships/hyperlink" Target="https://en.wiktionary.org/wiki/%E6%9D%A5%E6%AD%B4" TargetMode="External"/><Relationship Id="rId3335" Type="http://schemas.openxmlformats.org/officeDocument/2006/relationships/hyperlink" Target="https://en.wiktionary.org/wiki/%E5%A4%89" TargetMode="External"/><Relationship Id="rId4666" Type="http://schemas.openxmlformats.org/officeDocument/2006/relationships/hyperlink" Target="https://en.wiktionary.org/wiki/%E3%83%95%E3%83%AD%E3%83%B3%E3%83%88" TargetMode="External"/><Relationship Id="rId5994" Type="http://schemas.openxmlformats.org/officeDocument/2006/relationships/hyperlink" Target="https://en.wiktionary.org/wiki/%E3%83%AA%E3%82%BE%E3%83%BC%E3%83%88" TargetMode="External"/><Relationship Id="rId2004" Type="http://schemas.openxmlformats.org/officeDocument/2006/relationships/hyperlink" Target="https://en.wiktionary.org/wiki/%E7%9C%8C%E9%81%93" TargetMode="External"/><Relationship Id="rId3334" Type="http://schemas.openxmlformats.org/officeDocument/2006/relationships/hyperlink" Target="https://en.wiktionary.org/wiki/%E3%83%95%E3%82%A3%E3%83%AA%E3%83%94%E3%83%B3" TargetMode="External"/><Relationship Id="rId4665" Type="http://schemas.openxmlformats.org/officeDocument/2006/relationships/hyperlink" Target="https://en.wiktionary.org/wiki/%E9%B9%BF%E5%B3%B6" TargetMode="External"/><Relationship Id="rId5995" Type="http://schemas.openxmlformats.org/officeDocument/2006/relationships/hyperlink" Target="https://en.wiktionary.org/w/index.php?title=%E9%80%B2%E3%81%BF&amp;action=edit&amp;redlink=1" TargetMode="External"/><Relationship Id="rId3326" Type="http://schemas.openxmlformats.org/officeDocument/2006/relationships/hyperlink" Target="https://en.wiktionary.org/wiki/%E4%B8%8D%E5%8F%AF%E8%83%BD" TargetMode="External"/><Relationship Id="rId4657" Type="http://schemas.openxmlformats.org/officeDocument/2006/relationships/hyperlink" Target="https://en.wiktionary.org/wiki/%E7%B4%B0%E5%B7%9D" TargetMode="External"/><Relationship Id="rId5989" Type="http://schemas.openxmlformats.org/officeDocument/2006/relationships/hyperlink" Target="https://en.wiktionary.org/wiki/%E3%83%9A%E3%83%B3%E3%82%B7%E3%83%AB%E3%83%99%E3%83%8B%E3%82%A2" TargetMode="External"/><Relationship Id="rId3325" Type="http://schemas.openxmlformats.org/officeDocument/2006/relationships/hyperlink" Target="https://en.wiktionary.org/wiki/%E6%9C%AC%E6%A0%BC" TargetMode="External"/><Relationship Id="rId4656" Type="http://schemas.openxmlformats.org/officeDocument/2006/relationships/hyperlink" Target="https://en.wiktionary.org/wiki/%E3%82%84%E3%81%99" TargetMode="External"/><Relationship Id="rId3328" Type="http://schemas.openxmlformats.org/officeDocument/2006/relationships/hyperlink" Target="https://en.wiktionary.org/wiki/%E5%9B%A3%E5%9C%B0" TargetMode="External"/><Relationship Id="rId4659" Type="http://schemas.openxmlformats.org/officeDocument/2006/relationships/hyperlink" Target="https://en.wiktionary.org/wiki/%E5%A4%A7%E7%94%B0" TargetMode="External"/><Relationship Id="rId5987" Type="http://schemas.openxmlformats.org/officeDocument/2006/relationships/hyperlink" Target="https://en.wiktionary.org/wiki/%E3%81%BF%E3%82%86%E3%81%8D" TargetMode="External"/><Relationship Id="rId3327" Type="http://schemas.openxmlformats.org/officeDocument/2006/relationships/hyperlink" Target="https://en.wiktionary.org/wiki/%E5%B8%82%E5%BD%B9%E6%89%80" TargetMode="External"/><Relationship Id="rId4658" Type="http://schemas.openxmlformats.org/officeDocument/2006/relationships/hyperlink" Target="https://en.wiktionary.org/wiki/%E6%BC%94%E6%8A%80" TargetMode="External"/><Relationship Id="rId5988" Type="http://schemas.openxmlformats.org/officeDocument/2006/relationships/hyperlink" Target="https://en.wiktionary.org/wiki/%E5%A6%99" TargetMode="External"/><Relationship Id="rId3329" Type="http://schemas.openxmlformats.org/officeDocument/2006/relationships/hyperlink" Target="https://en.wiktionary.org/wiki/%E6%AF%94%E8%BC%83%E7%9A%84" TargetMode="External"/><Relationship Id="rId5981" Type="http://schemas.openxmlformats.org/officeDocument/2006/relationships/hyperlink" Target="https://en.wiktionary.org/wiki/%E3%83%9E%E3%82%B9%E3%82%AF" TargetMode="External"/><Relationship Id="rId5982" Type="http://schemas.openxmlformats.org/officeDocument/2006/relationships/hyperlink" Target="https://en.wiktionary.org/wiki/%E3%82%AA%E3%83%8F%E3%82%A4%E3%82%AA" TargetMode="External"/><Relationship Id="rId3320" Type="http://schemas.openxmlformats.org/officeDocument/2006/relationships/hyperlink" Target="https://en.wiktionary.org/wiki/%E7%94%9F%E6%94%BE%E9%80%81" TargetMode="External"/><Relationship Id="rId4651" Type="http://schemas.openxmlformats.org/officeDocument/2006/relationships/hyperlink" Target="https://en.wiktionary.org/wiki/%E6%B6%88%E3%81%97" TargetMode="External"/><Relationship Id="rId4650" Type="http://schemas.openxmlformats.org/officeDocument/2006/relationships/hyperlink" Target="https://en.wiktionary.org/wiki/%E5%89%8D%E6%A9%8B" TargetMode="External"/><Relationship Id="rId5980" Type="http://schemas.openxmlformats.org/officeDocument/2006/relationships/hyperlink" Target="https://en.wiktionary.org/wiki/%E9%96%A2%E3%82%8F%E3%82%8A" TargetMode="External"/><Relationship Id="rId3322" Type="http://schemas.openxmlformats.org/officeDocument/2006/relationships/hyperlink" Target="https://en.wiktionary.org/wiki/%E9%87%91%E5%B1%9E" TargetMode="External"/><Relationship Id="rId4653" Type="http://schemas.openxmlformats.org/officeDocument/2006/relationships/hyperlink" Target="https://en.wiktionary.org/wiki/%E5%A4%A7%E6%89%8B" TargetMode="External"/><Relationship Id="rId5985" Type="http://schemas.openxmlformats.org/officeDocument/2006/relationships/hyperlink" Target="https://en.wiktionary.org/wiki/%E4%BA%88%E6%B8%AC" TargetMode="External"/><Relationship Id="rId3321" Type="http://schemas.openxmlformats.org/officeDocument/2006/relationships/hyperlink" Target="https://en.wiktionary.org/wiki/%E3%83%97%E3%83%A9%E3%82%B9" TargetMode="External"/><Relationship Id="rId4652" Type="http://schemas.openxmlformats.org/officeDocument/2006/relationships/hyperlink" Target="https://en.wiktionary.org/wiki/%E5%88%9D%E9%A0%AD" TargetMode="External"/><Relationship Id="rId5986" Type="http://schemas.openxmlformats.org/officeDocument/2006/relationships/hyperlink" Target="https://en.wiktionary.org/wiki/%E8%8B%A6%E6%89%8B" TargetMode="External"/><Relationship Id="rId3324" Type="http://schemas.openxmlformats.org/officeDocument/2006/relationships/hyperlink" Target="https://en.wiktionary.org/wiki/%E7%A6%8F%E7%94%B0" TargetMode="External"/><Relationship Id="rId4655" Type="http://schemas.openxmlformats.org/officeDocument/2006/relationships/hyperlink" Target="https://en.wiktionary.org/wiki/%E4%B8%AD%E6%9C%9F" TargetMode="External"/><Relationship Id="rId5983" Type="http://schemas.openxmlformats.org/officeDocument/2006/relationships/hyperlink" Target="https://en.wiktionary.org/wiki/%E7%A7%80%E6%A8%B9" TargetMode="External"/><Relationship Id="rId3323" Type="http://schemas.openxmlformats.org/officeDocument/2006/relationships/hyperlink" Target="https://en.wiktionary.org/wiki/%E3%83%9E%E3%82%B7%E3%83%B3" TargetMode="External"/><Relationship Id="rId4654" Type="http://schemas.openxmlformats.org/officeDocument/2006/relationships/hyperlink" Target="https://en.wiktionary.org/wiki/%E9%80%9A%E8%B2%A8" TargetMode="External"/><Relationship Id="rId5984" Type="http://schemas.openxmlformats.org/officeDocument/2006/relationships/hyperlink" Target="https://en.wiktionary.org/wiki/%E5%A5%87%E5%A6%99" TargetMode="External"/><Relationship Id="rId2090" Type="http://schemas.openxmlformats.org/officeDocument/2006/relationships/hyperlink" Target="https://en.wiktionary.org/wiki/%E9%AB%98%E7%9F%A5" TargetMode="External"/><Relationship Id="rId2091" Type="http://schemas.openxmlformats.org/officeDocument/2006/relationships/hyperlink" Target="https://en.wiktionary.org/wiki/%E5%BB%83" TargetMode="External"/><Relationship Id="rId2092" Type="http://schemas.openxmlformats.org/officeDocument/2006/relationships/hyperlink" Target="https://en.wiktionary.org/wiki/%E5%8C%97%E9%83%A8" TargetMode="External"/><Relationship Id="rId2093" Type="http://schemas.openxmlformats.org/officeDocument/2006/relationships/hyperlink" Target="https://en.wiktionary.org/wiki/%E5%89%8D%E8%BA%AB" TargetMode="External"/><Relationship Id="rId2094" Type="http://schemas.openxmlformats.org/officeDocument/2006/relationships/hyperlink" Target="https://en.wiktionary.org/wiki/%E5%AF%BE%E8%A9%B1" TargetMode="External"/><Relationship Id="rId2095" Type="http://schemas.openxmlformats.org/officeDocument/2006/relationships/hyperlink" Target="https://en.wiktionary.org/wiki/%E6%95%B0%E5%AD%A6" TargetMode="External"/><Relationship Id="rId2096" Type="http://schemas.openxmlformats.org/officeDocument/2006/relationships/hyperlink" Target="https://en.wiktionary.org/wiki/%E3%81%82%E3%81%AE" TargetMode="External"/><Relationship Id="rId2097" Type="http://schemas.openxmlformats.org/officeDocument/2006/relationships/hyperlink" Target="https://en.wiktionary.org/wiki/%E6%96%B0%E5%9E%8B" TargetMode="External"/><Relationship Id="rId2098" Type="http://schemas.openxmlformats.org/officeDocument/2006/relationships/hyperlink" Target="https://en.wiktionary.org/wiki/%E3%82%AA%E3%83%BC%E3%82%B9%E3%83%88%E3%83%AA%E3%82%A2" TargetMode="External"/><Relationship Id="rId2099" Type="http://schemas.openxmlformats.org/officeDocument/2006/relationships/hyperlink" Target="https://en.wiktionary.org/wiki/%E5%B1%B1%E6%A2%A8" TargetMode="External"/><Relationship Id="rId9518" Type="http://schemas.openxmlformats.org/officeDocument/2006/relationships/hyperlink" Target="https://en.wiktionary.org/wiki/%E4%B8%80%E5%A4%AB" TargetMode="External"/><Relationship Id="rId9519" Type="http://schemas.openxmlformats.org/officeDocument/2006/relationships/hyperlink" Target="https://en.wiktionary.org/wiki/%E3%83%A1%E3%83%A2%E3%83%AA%E3%83%BC" TargetMode="External"/><Relationship Id="rId9514" Type="http://schemas.openxmlformats.org/officeDocument/2006/relationships/hyperlink" Target="https://en.wiktionary.org/w/index.php?title=%E3%82%B3%E3%83%8A%E3%83%9F&amp;action=edit&amp;redlink=1" TargetMode="External"/><Relationship Id="rId9515" Type="http://schemas.openxmlformats.org/officeDocument/2006/relationships/hyperlink" Target="https://en.wiktionary.org/wiki/%E7%A5%9E%E6%A5%BD" TargetMode="External"/><Relationship Id="rId9516" Type="http://schemas.openxmlformats.org/officeDocument/2006/relationships/hyperlink" Target="https://en.wiktionary.org/wiki/%E8%AE%83%E5%B2%90" TargetMode="External"/><Relationship Id="rId9517" Type="http://schemas.openxmlformats.org/officeDocument/2006/relationships/hyperlink" Target="https://en.wiktionary.org/wiki/%E5%81%89" TargetMode="External"/><Relationship Id="rId9510" Type="http://schemas.openxmlformats.org/officeDocument/2006/relationships/hyperlink" Target="https://en.wiktionary.org/wiki/%E3%82%BB%E3%83%BC%E3%83%AB%E3%82%B9" TargetMode="External"/><Relationship Id="rId9511" Type="http://schemas.openxmlformats.org/officeDocument/2006/relationships/hyperlink" Target="https://en.wiktionary.org/wiki/%E5%BE%A9" TargetMode="External"/><Relationship Id="rId9512" Type="http://schemas.openxmlformats.org/officeDocument/2006/relationships/hyperlink" Target="https://en.wiktionary.org/wiki/%E8%99%9E" TargetMode="External"/><Relationship Id="rId9513" Type="http://schemas.openxmlformats.org/officeDocument/2006/relationships/hyperlink" Target="https://en.wiktionary.org/wiki/%E9%81%A0%E3%81%84" TargetMode="External"/><Relationship Id="rId9507" Type="http://schemas.openxmlformats.org/officeDocument/2006/relationships/hyperlink" Target="https://en.wiktionary.org/wiki/%E6%96%B0%E5%BA%84" TargetMode="External"/><Relationship Id="rId9508" Type="http://schemas.openxmlformats.org/officeDocument/2006/relationships/hyperlink" Target="https://en.wiktionary.org/w/index.php?title=%E7%92%B0%E5%A2%83%E7%9C%81&amp;action=edit&amp;redlink=1" TargetMode="External"/><Relationship Id="rId9509" Type="http://schemas.openxmlformats.org/officeDocument/2006/relationships/hyperlink" Target="https://en.wiktionary.org/wiki/%E3%83%8A%E3%83%88%E3%83%AA%E3%82%A6%E3%83%A0" TargetMode="External"/><Relationship Id="rId9503" Type="http://schemas.openxmlformats.org/officeDocument/2006/relationships/hyperlink" Target="https://en.wiktionary.org/wiki/%E9%80%80%E5%AD%A6" TargetMode="External"/><Relationship Id="rId9504" Type="http://schemas.openxmlformats.org/officeDocument/2006/relationships/hyperlink" Target="https://en.wiktionary.org/wiki/%E7%90%86%E7%A7%91" TargetMode="External"/><Relationship Id="rId9505" Type="http://schemas.openxmlformats.org/officeDocument/2006/relationships/hyperlink" Target="https://en.wiktionary.org/w/index.php?title=%E3%83%AC%E3%82%AA%E3%83%B3&amp;action=edit&amp;redlink=1" TargetMode="External"/><Relationship Id="rId9506" Type="http://schemas.openxmlformats.org/officeDocument/2006/relationships/hyperlink" Target="https://en.wiktionary.org/wiki/%E9%86%B8%E9%80%A0" TargetMode="External"/><Relationship Id="rId9500" Type="http://schemas.openxmlformats.org/officeDocument/2006/relationships/hyperlink" Target="https://en.wiktionary.org/wiki/%E3%81%84%E3%81%8B%E3%81%AA%E3%82%8B" TargetMode="External"/><Relationship Id="rId9501" Type="http://schemas.openxmlformats.org/officeDocument/2006/relationships/hyperlink" Target="https://en.wiktionary.org/wiki/%E9%A4%8A%E8%AD%B7" TargetMode="External"/><Relationship Id="rId9502" Type="http://schemas.openxmlformats.org/officeDocument/2006/relationships/hyperlink" Target="https://en.wiktionary.org/wiki/%E9%99%A4" TargetMode="External"/><Relationship Id="rId3391" Type="http://schemas.openxmlformats.org/officeDocument/2006/relationships/hyperlink" Target="https://en.wiktionary.org/wiki/%E5%85%88%E7%99%BA" TargetMode="External"/><Relationship Id="rId2060" Type="http://schemas.openxmlformats.org/officeDocument/2006/relationships/hyperlink" Target="https://en.wiktionary.org/wiki/%E6%98%8E%E7%A2%BA" TargetMode="External"/><Relationship Id="rId3390" Type="http://schemas.openxmlformats.org/officeDocument/2006/relationships/hyperlink" Target="https://en.wiktionary.org/wiki/%E3%82%A2%E3%83%AB%E3%82%BC%E3%83%B3%E3%83%81%E3%83%B3" TargetMode="External"/><Relationship Id="rId2061" Type="http://schemas.openxmlformats.org/officeDocument/2006/relationships/hyperlink" Target="https://en.wiktionary.org/wiki/%E3%83%9D%E3%83%BC%E3%83%A9%E3%83%B3%E3%83%89" TargetMode="External"/><Relationship Id="rId3393" Type="http://schemas.openxmlformats.org/officeDocument/2006/relationships/hyperlink" Target="https://en.wiktionary.org/wiki/%E3%82%B5%E3%83%B3" TargetMode="External"/><Relationship Id="rId2062" Type="http://schemas.openxmlformats.org/officeDocument/2006/relationships/hyperlink" Target="https://en.wiktionary.org/wiki/%E5%BB%BA%E7%89%A9" TargetMode="External"/><Relationship Id="rId3392" Type="http://schemas.openxmlformats.org/officeDocument/2006/relationships/hyperlink" Target="https://en.wiktionary.org/wiki/%E3%81%93%E3%82%8D" TargetMode="External"/><Relationship Id="rId2063" Type="http://schemas.openxmlformats.org/officeDocument/2006/relationships/hyperlink" Target="https://en.wiktionary.org/wiki/%E8%87%AA%E8%BB%A2%E8%BB%8A" TargetMode="External"/><Relationship Id="rId3395" Type="http://schemas.openxmlformats.org/officeDocument/2006/relationships/hyperlink" Target="https://en.wiktionary.org/wiki/%E7%B9%94%E7%94%B0" TargetMode="External"/><Relationship Id="rId2064" Type="http://schemas.openxmlformats.org/officeDocument/2006/relationships/hyperlink" Target="https://en.wiktionary.org/wiki/%E3%81%84%E3%82%8F" TargetMode="External"/><Relationship Id="rId3394" Type="http://schemas.openxmlformats.org/officeDocument/2006/relationships/hyperlink" Target="https://en.wiktionary.org/wiki/%E3%83%9C%E3%82%B9" TargetMode="External"/><Relationship Id="rId2065" Type="http://schemas.openxmlformats.org/officeDocument/2006/relationships/hyperlink" Target="https://en.wiktionary.org/wiki/%E5%90%88%E8%A8%88" TargetMode="External"/><Relationship Id="rId3397" Type="http://schemas.openxmlformats.org/officeDocument/2006/relationships/hyperlink" Target="https://en.wiktionary.org/wiki/%E8%B1%8A%E7%94%B0" TargetMode="External"/><Relationship Id="rId2066" Type="http://schemas.openxmlformats.org/officeDocument/2006/relationships/hyperlink" Target="https://en.wiktionary.org/wiki/%E6%9D%BE" TargetMode="External"/><Relationship Id="rId3396" Type="http://schemas.openxmlformats.org/officeDocument/2006/relationships/hyperlink" Target="https://en.wiktionary.org/w/index.php?title=%E5%9B%BD%E4%BC%9A%E5%9B%B3%E6%9B%B8%E9%A4%A8&amp;action=edit&amp;redlink=1" TargetMode="External"/><Relationship Id="rId2067" Type="http://schemas.openxmlformats.org/officeDocument/2006/relationships/hyperlink" Target="https://en.wiktionary.org/w/index.php?title=%E6%AE%8B%E3%81%A3&amp;action=edit&amp;redlink=1" TargetMode="External"/><Relationship Id="rId3399" Type="http://schemas.openxmlformats.org/officeDocument/2006/relationships/hyperlink" Target="https://en.wiktionary.org/wiki/%E3%81%9D" TargetMode="External"/><Relationship Id="rId2068" Type="http://schemas.openxmlformats.org/officeDocument/2006/relationships/hyperlink" Target="https://en.wiktionary.org/wiki/%E8%A6%96%E8%81%B4" TargetMode="External"/><Relationship Id="rId3398" Type="http://schemas.openxmlformats.org/officeDocument/2006/relationships/hyperlink" Target="https://en.wiktionary.org/wiki/%E3%81%8D%E3%81%A3%E3%81%A8" TargetMode="External"/><Relationship Id="rId2069" Type="http://schemas.openxmlformats.org/officeDocument/2006/relationships/hyperlink" Target="https://en.wiktionary.org/wiki/%E7%94%B7%E5%A5%B3" TargetMode="External"/><Relationship Id="rId3380" Type="http://schemas.openxmlformats.org/officeDocument/2006/relationships/hyperlink" Target="https://en.wiktionary.org/wiki/%E8%A6%81%E8%AB%8B" TargetMode="External"/><Relationship Id="rId2050" Type="http://schemas.openxmlformats.org/officeDocument/2006/relationships/hyperlink" Target="https://en.wiktionary.org/wiki/%E8%A9%B1%E9%A1%8C" TargetMode="External"/><Relationship Id="rId3382" Type="http://schemas.openxmlformats.org/officeDocument/2006/relationships/hyperlink" Target="https://en.wiktionary.org/wiki/%E9%87%8E%E6%9D%91" TargetMode="External"/><Relationship Id="rId2051" Type="http://schemas.openxmlformats.org/officeDocument/2006/relationships/hyperlink" Target="https://en.wiktionary.org/wiki/%E5%85%A5%E5%AD%A6" TargetMode="External"/><Relationship Id="rId3381" Type="http://schemas.openxmlformats.org/officeDocument/2006/relationships/hyperlink" Target="https://en.wiktionary.org/wiki/%E4%BD%9C%E7%94%A8" TargetMode="External"/><Relationship Id="rId2052" Type="http://schemas.openxmlformats.org/officeDocument/2006/relationships/hyperlink" Target="https://en.wiktionary.org/w/index.php?title=%E5%BC%B7%E3%81%8F&amp;action=edit&amp;redlink=1" TargetMode="External"/><Relationship Id="rId3384" Type="http://schemas.openxmlformats.org/officeDocument/2006/relationships/hyperlink" Target="https://en.wiktionary.org/wiki/%EF%BC%95" TargetMode="External"/><Relationship Id="rId2053" Type="http://schemas.openxmlformats.org/officeDocument/2006/relationships/hyperlink" Target="https://en.wiktionary.org/wiki/%E3%83%96%E3%83%AB%E3%83%BC" TargetMode="External"/><Relationship Id="rId3383" Type="http://schemas.openxmlformats.org/officeDocument/2006/relationships/hyperlink" Target="https://en.wiktionary.org/w/index.php?title=%E4%B8%8B%E3%82%8A&amp;action=edit&amp;redlink=1" TargetMode="External"/><Relationship Id="rId2054" Type="http://schemas.openxmlformats.org/officeDocument/2006/relationships/hyperlink" Target="https://en.wiktionary.org/wiki/%E8%94%B5" TargetMode="External"/><Relationship Id="rId3386" Type="http://schemas.openxmlformats.org/officeDocument/2006/relationships/hyperlink" Target="https://en.wiktionary.org/wiki/%E9%81%A0%E8%97%A4" TargetMode="External"/><Relationship Id="rId2055" Type="http://schemas.openxmlformats.org/officeDocument/2006/relationships/hyperlink" Target="https://en.wiktionary.org/wiki/%E6%AF%94%E8%BC%83" TargetMode="External"/><Relationship Id="rId3385" Type="http://schemas.openxmlformats.org/officeDocument/2006/relationships/hyperlink" Target="https://en.wiktionary.org/wiki/%E5%85%A5" TargetMode="External"/><Relationship Id="rId2056" Type="http://schemas.openxmlformats.org/officeDocument/2006/relationships/hyperlink" Target="https://en.wiktionary.org/wiki/%E4%BA%BA%E5%90%8D" TargetMode="External"/><Relationship Id="rId3388" Type="http://schemas.openxmlformats.org/officeDocument/2006/relationships/hyperlink" Target="https://en.wiktionary.org/wiki/%E3%81%94%E3%82%8D" TargetMode="External"/><Relationship Id="rId2057" Type="http://schemas.openxmlformats.org/officeDocument/2006/relationships/hyperlink" Target="https://en.wiktionary.org/wiki/%E6%AF%94" TargetMode="External"/><Relationship Id="rId3387" Type="http://schemas.openxmlformats.org/officeDocument/2006/relationships/hyperlink" Target="https://en.wiktionary.org/wiki/%E5%BD%93%E7%84%B6" TargetMode="External"/><Relationship Id="rId2058" Type="http://schemas.openxmlformats.org/officeDocument/2006/relationships/hyperlink" Target="https://en.wiktionary.org/wiki/%E7%9F%A5%E8%AD%98" TargetMode="External"/><Relationship Id="rId2059" Type="http://schemas.openxmlformats.org/officeDocument/2006/relationships/hyperlink" Target="https://en.wiktionary.org/wiki/%E9%A6%99%E5%B7%9D" TargetMode="External"/><Relationship Id="rId3389" Type="http://schemas.openxmlformats.org/officeDocument/2006/relationships/hyperlink" Target="https://en.wiktionary.org/wiki/%E8%88%88%E5%91%B3" TargetMode="External"/><Relationship Id="rId2080" Type="http://schemas.openxmlformats.org/officeDocument/2006/relationships/hyperlink" Target="https://en.wiktionary.org/wiki/%E6%B2%B3%E5%B7%9D" TargetMode="External"/><Relationship Id="rId2081" Type="http://schemas.openxmlformats.org/officeDocument/2006/relationships/hyperlink" Target="https://en.wiktionary.org/wiki/%E6%B0%91%E4%B8%BB" TargetMode="External"/><Relationship Id="rId2082" Type="http://schemas.openxmlformats.org/officeDocument/2006/relationships/hyperlink" Target="https://en.wiktionary.org/wiki/%E5%A4%8F%E5%AD%A3" TargetMode="External"/><Relationship Id="rId2083" Type="http://schemas.openxmlformats.org/officeDocument/2006/relationships/hyperlink" Target="https://en.wiktionary.org/wiki/%E5%BC%98" TargetMode="External"/><Relationship Id="rId2084" Type="http://schemas.openxmlformats.org/officeDocument/2006/relationships/hyperlink" Target="https://en.wiktionary.org/wiki/%E7%BE%A4%E9%A6%AC" TargetMode="External"/><Relationship Id="rId2085" Type="http://schemas.openxmlformats.org/officeDocument/2006/relationships/hyperlink" Target="https://en.wiktionary.org/wiki/%E3%82%A4%E3%83%B3" TargetMode="External"/><Relationship Id="rId2086" Type="http://schemas.openxmlformats.org/officeDocument/2006/relationships/hyperlink" Target="https://en.wiktionary.org/wiki/%E3%83%81%E3%82%A7%E3%83%83%E3%82%AF" TargetMode="External"/><Relationship Id="rId2087" Type="http://schemas.openxmlformats.org/officeDocument/2006/relationships/hyperlink" Target="https://en.wiktionary.org/w/index.php?title=%E3%82%8F%E3%81%8B%E3%82%8A&amp;action=edit&amp;redlink=1" TargetMode="External"/><Relationship Id="rId2088" Type="http://schemas.openxmlformats.org/officeDocument/2006/relationships/hyperlink" Target="https://en.wiktionary.org/wiki/%E6%A9%9F%E5%99%A8" TargetMode="External"/><Relationship Id="rId2089" Type="http://schemas.openxmlformats.org/officeDocument/2006/relationships/hyperlink" Target="https://en.wiktionary.org/wiki/%E8%B3%87%E6%9C%AC" TargetMode="External"/><Relationship Id="rId2070" Type="http://schemas.openxmlformats.org/officeDocument/2006/relationships/hyperlink" Target="https://en.wiktionary.org/wiki/%E8%B3%BC%E5%85%A5" TargetMode="External"/><Relationship Id="rId2071" Type="http://schemas.openxmlformats.org/officeDocument/2006/relationships/hyperlink" Target="https://en.wiktionary.org/wiki/%E6%BD%9C%E6%B0%B4" TargetMode="External"/><Relationship Id="rId2072" Type="http://schemas.openxmlformats.org/officeDocument/2006/relationships/hyperlink" Target="https://en.wiktionary.org/wiki/%E4%BB%8A%E6%97%A5" TargetMode="External"/><Relationship Id="rId2073" Type="http://schemas.openxmlformats.org/officeDocument/2006/relationships/hyperlink" Target="https://en.wiktionary.org/wiki/%E6%94%BF" TargetMode="External"/><Relationship Id="rId2074" Type="http://schemas.openxmlformats.org/officeDocument/2006/relationships/hyperlink" Target="https://en.wiktionary.org/wiki/%E9%8A%83" TargetMode="External"/><Relationship Id="rId2075" Type="http://schemas.openxmlformats.org/officeDocument/2006/relationships/hyperlink" Target="https://en.wiktionary.org/wiki/%E5%86%85%E9%83%A8" TargetMode="External"/><Relationship Id="rId2076" Type="http://schemas.openxmlformats.org/officeDocument/2006/relationships/hyperlink" Target="https://en.wiktionary.org/wiki/%E7%94%9F%E6%B6%AF" TargetMode="External"/><Relationship Id="rId2077" Type="http://schemas.openxmlformats.org/officeDocument/2006/relationships/hyperlink" Target="https://en.wiktionary.org/wiki/%E6%80%9D%E6%83%B3" TargetMode="External"/><Relationship Id="rId2078" Type="http://schemas.openxmlformats.org/officeDocument/2006/relationships/hyperlink" Target="https://en.wiktionary.org/wiki/%E5%8F%96%E5%BC%95" TargetMode="External"/><Relationship Id="rId2079" Type="http://schemas.openxmlformats.org/officeDocument/2006/relationships/hyperlink" Target="https://en.wiktionary.org/wiki/%E4%BD%93%E8%82%B2" TargetMode="External"/><Relationship Id="rId8240" Type="http://schemas.openxmlformats.org/officeDocument/2006/relationships/hyperlink" Target="https://en.wiktionary.org/wiki/%E3%83%A9%E3%82%BA%E3%83%99%E3%83%AA%E3%83%BC" TargetMode="External"/><Relationship Id="rId9572" Type="http://schemas.openxmlformats.org/officeDocument/2006/relationships/hyperlink" Target="https://en.wiktionary.org/wiki/%E5%A0%80%E7%94%B0" TargetMode="External"/><Relationship Id="rId9573" Type="http://schemas.openxmlformats.org/officeDocument/2006/relationships/hyperlink" Target="https://en.wiktionary.org/wiki/%E5%87%BA%E5%BC%B5" TargetMode="External"/><Relationship Id="rId9574" Type="http://schemas.openxmlformats.org/officeDocument/2006/relationships/hyperlink" Target="https://en.wiktionary.org/wiki/%E6%84%9B%E5%A5%BD" TargetMode="External"/><Relationship Id="rId9575" Type="http://schemas.openxmlformats.org/officeDocument/2006/relationships/hyperlink" Target="https://en.wiktionary.org/wiki/%E5%8F%B8%E7%A5%AD" TargetMode="External"/><Relationship Id="rId8244" Type="http://schemas.openxmlformats.org/officeDocument/2006/relationships/hyperlink" Target="https://en.wiktionary.org/wiki/%E5%A4%9A%E7%94%B0" TargetMode="External"/><Relationship Id="rId8243" Type="http://schemas.openxmlformats.org/officeDocument/2006/relationships/hyperlink" Target="https://en.wiktionary.org/wiki/%E6%A3%84%E6%A8%A9" TargetMode="External"/><Relationship Id="rId8242" Type="http://schemas.openxmlformats.org/officeDocument/2006/relationships/hyperlink" Target="https://en.wiktionary.org/wiki/%E3%83%9A%E3%83%B3" TargetMode="External"/><Relationship Id="rId9570" Type="http://schemas.openxmlformats.org/officeDocument/2006/relationships/hyperlink" Target="https://en.wiktionary.org/wiki/%E5%90%89%E4%BA%95" TargetMode="External"/><Relationship Id="rId8241" Type="http://schemas.openxmlformats.org/officeDocument/2006/relationships/hyperlink" Target="https://en.wiktionary.org/wiki/%E5%9C%9F%E4%BA%95" TargetMode="External"/><Relationship Id="rId9571" Type="http://schemas.openxmlformats.org/officeDocument/2006/relationships/hyperlink" Target="https://en.wiktionary.org/wiki/%E3%82%AF%E3%83%AA%E3%82%B9%E3%83%81%E3%83%A3%E3%83%B3" TargetMode="External"/><Relationship Id="rId8248" Type="http://schemas.openxmlformats.org/officeDocument/2006/relationships/hyperlink" Target="https://en.wiktionary.org/wiki/%E7%AB%8B%E6%B3%95" TargetMode="External"/><Relationship Id="rId8247" Type="http://schemas.openxmlformats.org/officeDocument/2006/relationships/hyperlink" Target="https://en.wiktionary.org/w/index.php?title=%E9%81%A9%E3%81%97&amp;action=edit&amp;redlink=1" TargetMode="External"/><Relationship Id="rId8246" Type="http://schemas.openxmlformats.org/officeDocument/2006/relationships/hyperlink" Target="https://en.wiktionary.org/wiki/%E3%83%91%E3%82%A4" TargetMode="External"/><Relationship Id="rId8245" Type="http://schemas.openxmlformats.org/officeDocument/2006/relationships/hyperlink" Target="https://en.wiktionary.org/wiki/%E3%83%91%E3%83%AD%E3%83%87%E3%82%A3" TargetMode="External"/><Relationship Id="rId9576" Type="http://schemas.openxmlformats.org/officeDocument/2006/relationships/hyperlink" Target="https://en.wiktionary.org/wiki/%E8%88%B9%E9%95%B7" TargetMode="External"/><Relationship Id="rId9577" Type="http://schemas.openxmlformats.org/officeDocument/2006/relationships/hyperlink" Target="https://en.wiktionary.org/w/index.php?title=%E3%83%90%E3%83%B3%E3%82%BF%E3%83%A0&amp;action=edit&amp;redlink=1" TargetMode="External"/><Relationship Id="rId9578" Type="http://schemas.openxmlformats.org/officeDocument/2006/relationships/hyperlink" Target="https://en.wiktionary.org/wiki/%E4%B8%89%E6%B2%B3" TargetMode="External"/><Relationship Id="rId8249" Type="http://schemas.openxmlformats.org/officeDocument/2006/relationships/hyperlink" Target="https://en.wiktionary.org/wiki/%E7%A6%8F%E5%8E%9F" TargetMode="External"/><Relationship Id="rId9579" Type="http://schemas.openxmlformats.org/officeDocument/2006/relationships/hyperlink" Target="https://en.wiktionary.org/wiki/%E4%BA%80%E4%BA%95" TargetMode="External"/><Relationship Id="rId9561" Type="http://schemas.openxmlformats.org/officeDocument/2006/relationships/hyperlink" Target="https://en.wiktionary.org/wiki/%E3%81%BE%E3%81%93%E3%81%A8" TargetMode="External"/><Relationship Id="rId9562" Type="http://schemas.openxmlformats.org/officeDocument/2006/relationships/hyperlink" Target="https://en.wiktionary.org/wiki/%E8%A4%87%E7%B7%9A" TargetMode="External"/><Relationship Id="rId9563" Type="http://schemas.openxmlformats.org/officeDocument/2006/relationships/hyperlink" Target="https://en.wiktionary.org/wiki/%E6%9A%87%E4%BA%BA" TargetMode="External"/><Relationship Id="rId9564" Type="http://schemas.openxmlformats.org/officeDocument/2006/relationships/hyperlink" Target="https://en.wiktionary.org/w/index.php?title=%E6%83%85%E5%A0%B1%E5%87%A6%E7%90%86&amp;action=edit&amp;redlink=1" TargetMode="External"/><Relationship Id="rId8233" Type="http://schemas.openxmlformats.org/officeDocument/2006/relationships/hyperlink" Target="https://en.wiktionary.org/w/index.php?title=%E3%81%8A%E5%BE%85%E3%81%A1&amp;action=edit&amp;redlink=1" TargetMode="External"/><Relationship Id="rId8232" Type="http://schemas.openxmlformats.org/officeDocument/2006/relationships/hyperlink" Target="https://en.wiktionary.org/wiki/%E6%9B%9C%E6%97%A5" TargetMode="External"/><Relationship Id="rId8231" Type="http://schemas.openxmlformats.org/officeDocument/2006/relationships/hyperlink" Target="https://en.wiktionary.org/wiki/%E5%B0%8F%E7%89%A7" TargetMode="External"/><Relationship Id="rId8230" Type="http://schemas.openxmlformats.org/officeDocument/2006/relationships/hyperlink" Target="https://en.wiktionary.org/w/index.php?title=%E7%99%BA%E3%81%97&amp;action=edit&amp;redlink=1" TargetMode="External"/><Relationship Id="rId9560" Type="http://schemas.openxmlformats.org/officeDocument/2006/relationships/hyperlink" Target="https://en.wiktionary.org/wiki/%E5%86%86%E7%9B%A4" TargetMode="External"/><Relationship Id="rId8237" Type="http://schemas.openxmlformats.org/officeDocument/2006/relationships/hyperlink" Target="https://en.wiktionary.org/wiki/%E8%BE%B2%E6%9D%91" TargetMode="External"/><Relationship Id="rId9569" Type="http://schemas.openxmlformats.org/officeDocument/2006/relationships/hyperlink" Target="https://en.wiktionary.org/w/index.php?title=%E5%85%A8%E9%AB%98&amp;action=edit&amp;redlink=1" TargetMode="External"/><Relationship Id="rId8236" Type="http://schemas.openxmlformats.org/officeDocument/2006/relationships/hyperlink" Target="https://en.wiktionary.org/wiki/%E7%8B%99%E6%92%83" TargetMode="External"/><Relationship Id="rId8235" Type="http://schemas.openxmlformats.org/officeDocument/2006/relationships/hyperlink" Target="https://en.wiktionary.org/wiki/%E3%83%9E%E3%83%B3%E3%83%8F%E3%83%83%E3%82%BF%E3%83%B3" TargetMode="External"/><Relationship Id="rId8234" Type="http://schemas.openxmlformats.org/officeDocument/2006/relationships/hyperlink" Target="https://en.wiktionary.org/wiki/%E9%91%91%E5%AE%9A" TargetMode="External"/><Relationship Id="rId9565" Type="http://schemas.openxmlformats.org/officeDocument/2006/relationships/hyperlink" Target="https://en.wiktionary.org/wiki/%E9%81%A5%E3%81%8B" TargetMode="External"/><Relationship Id="rId9566" Type="http://schemas.openxmlformats.org/officeDocument/2006/relationships/hyperlink" Target="https://en.wiktionary.org/w/index.php?title=%E9%96%80%E5%8F%B8&amp;action=edit&amp;redlink=1" TargetMode="External"/><Relationship Id="rId8239" Type="http://schemas.openxmlformats.org/officeDocument/2006/relationships/hyperlink" Target="https://en.wiktionary.org/wiki/%E9%A0%82" TargetMode="External"/><Relationship Id="rId9567" Type="http://schemas.openxmlformats.org/officeDocument/2006/relationships/hyperlink" Target="https://en.wiktionary.org/wiki/%E6%B0%B4%E7%94%B0" TargetMode="External"/><Relationship Id="rId8238" Type="http://schemas.openxmlformats.org/officeDocument/2006/relationships/hyperlink" Target="https://en.wiktionary.org/wiki/%E6%9B%B8%E9%A1%9E" TargetMode="External"/><Relationship Id="rId9568" Type="http://schemas.openxmlformats.org/officeDocument/2006/relationships/hyperlink" Target="https://en.wiktionary.org/wiki/%E3%82%B0%E3%83%AB%E3%82%B8%E3%82%A2" TargetMode="External"/><Relationship Id="rId8262" Type="http://schemas.openxmlformats.org/officeDocument/2006/relationships/hyperlink" Target="https://en.wiktionary.org/wiki/%E6%AD%A9%E3%81%8F" TargetMode="External"/><Relationship Id="rId9594" Type="http://schemas.openxmlformats.org/officeDocument/2006/relationships/hyperlink" Target="https://en.wiktionary.org/wiki/%E9%B3%B4" TargetMode="External"/><Relationship Id="rId8261" Type="http://schemas.openxmlformats.org/officeDocument/2006/relationships/hyperlink" Target="https://en.wiktionary.org/wiki/%E6%B0%B4%E5%9F%9F" TargetMode="External"/><Relationship Id="rId9595" Type="http://schemas.openxmlformats.org/officeDocument/2006/relationships/hyperlink" Target="https://en.wiktionary.org/w/index.php?title=%E3%81%8A%E8%A9%B1&amp;action=edit&amp;redlink=1" TargetMode="External"/><Relationship Id="rId8260" Type="http://schemas.openxmlformats.org/officeDocument/2006/relationships/hyperlink" Target="https://en.wiktionary.org/wiki/%E9%A6%96%E8%84%B3" TargetMode="External"/><Relationship Id="rId9596" Type="http://schemas.openxmlformats.org/officeDocument/2006/relationships/hyperlink" Target="https://en.wiktionary.org/wiki/%E5%8B%98" TargetMode="External"/><Relationship Id="rId9597" Type="http://schemas.openxmlformats.org/officeDocument/2006/relationships/hyperlink" Target="https://en.wiktionary.org/wiki/%E7%A3%AF" TargetMode="External"/><Relationship Id="rId8266" Type="http://schemas.openxmlformats.org/officeDocument/2006/relationships/hyperlink" Target="https://en.wiktionary.org/w/index.php?title=%E3%82%BF%E3%82%A4%E3%82%AC%E3%83%BC&amp;action=edit&amp;redlink=1" TargetMode="External"/><Relationship Id="rId9590" Type="http://schemas.openxmlformats.org/officeDocument/2006/relationships/hyperlink" Target="https://en.wiktionary.org/wiki/%E3%82%86%E3%81%9A" TargetMode="External"/><Relationship Id="rId8265" Type="http://schemas.openxmlformats.org/officeDocument/2006/relationships/hyperlink" Target="https://en.wiktionary.org/wiki/%E3%81%9D%E3%82%8C%E3%81%A8%E3%82%82" TargetMode="External"/><Relationship Id="rId9591" Type="http://schemas.openxmlformats.org/officeDocument/2006/relationships/hyperlink" Target="https://en.wiktionary.org/wiki/%E3%83%AA%E3%83%B3%E3%82%B4" TargetMode="External"/><Relationship Id="rId8264" Type="http://schemas.openxmlformats.org/officeDocument/2006/relationships/hyperlink" Target="https://en.wiktionary.org/w/index.php?title=%E4%BC%BA%E3%81%84&amp;action=edit&amp;redlink=1" TargetMode="External"/><Relationship Id="rId9592" Type="http://schemas.openxmlformats.org/officeDocument/2006/relationships/hyperlink" Target="https://en.wiktionary.org/wiki/%E9%80%B2%E8%B7%AF" TargetMode="External"/><Relationship Id="rId8263" Type="http://schemas.openxmlformats.org/officeDocument/2006/relationships/hyperlink" Target="https://en.wiktionary.org/wiki/%E6%B5%B7%E5%9F%9F" TargetMode="External"/><Relationship Id="rId9593" Type="http://schemas.openxmlformats.org/officeDocument/2006/relationships/hyperlink" Target="https://en.wiktionary.org/wiki/%E9%9B%86%E7%B5%90" TargetMode="External"/><Relationship Id="rId8269" Type="http://schemas.openxmlformats.org/officeDocument/2006/relationships/hyperlink" Target="https://en.wiktionary.org/wiki/%E5%BB%89" TargetMode="External"/><Relationship Id="rId8268" Type="http://schemas.openxmlformats.org/officeDocument/2006/relationships/hyperlink" Target="https://en.wiktionary.org/wiki/%E3%81%A9%E3%81%86%E3%81%97%E3%81%A6" TargetMode="External"/><Relationship Id="rId8267" Type="http://schemas.openxmlformats.org/officeDocument/2006/relationships/hyperlink" Target="https://en.wiktionary.org/wiki/%E3%83%99%E3%82%AF%E3%83%88%E3%83%AB" TargetMode="External"/><Relationship Id="rId9598" Type="http://schemas.openxmlformats.org/officeDocument/2006/relationships/hyperlink" Target="https://en.wiktionary.org/wiki/%E9%80%9A%E5%95%86" TargetMode="External"/><Relationship Id="rId9599" Type="http://schemas.openxmlformats.org/officeDocument/2006/relationships/hyperlink" Target="https://en.wiktionary.org/wiki/%E8%B1%AA%E9%9B%A8" TargetMode="External"/><Relationship Id="rId8251" Type="http://schemas.openxmlformats.org/officeDocument/2006/relationships/hyperlink" Target="https://en.wiktionary.org/w/index.php?title=%E3%82%B3%E3%83%AB&amp;action=edit&amp;redlink=1" TargetMode="External"/><Relationship Id="rId9583" Type="http://schemas.openxmlformats.org/officeDocument/2006/relationships/hyperlink" Target="https://en.wiktionary.org/wiki/%E3%82%B9%E3%82%B1%E3%83%BC%E3%83%AB" TargetMode="External"/><Relationship Id="rId8250" Type="http://schemas.openxmlformats.org/officeDocument/2006/relationships/hyperlink" Target="https://en.wiktionary.org/wiki/%E3%83%87%E3%83%83%E3%82%AD" TargetMode="External"/><Relationship Id="rId9584" Type="http://schemas.openxmlformats.org/officeDocument/2006/relationships/hyperlink" Target="https://en.wiktionary.org/wiki/%E6%9C%89%E6%98%8E" TargetMode="External"/><Relationship Id="rId9585" Type="http://schemas.openxmlformats.org/officeDocument/2006/relationships/hyperlink" Target="https://en.wiktionary.org/wiki/%E8%AA%BF%E7%AF%80" TargetMode="External"/><Relationship Id="rId9586" Type="http://schemas.openxmlformats.org/officeDocument/2006/relationships/hyperlink" Target="https://en.wiktionary.org/wiki/%E5%B0%8F%E5%B9%B3" TargetMode="External"/><Relationship Id="rId8255" Type="http://schemas.openxmlformats.org/officeDocument/2006/relationships/hyperlink" Target="https://en.wiktionary.org/w/index.php?title=%E8%82%B2%E3%81%A3&amp;action=edit&amp;redlink=1" TargetMode="External"/><Relationship Id="rId8254" Type="http://schemas.openxmlformats.org/officeDocument/2006/relationships/hyperlink" Target="https://en.wiktionary.org/wiki/%E3%83%9F%E3%82%BA%E3%83%BC%E3%83%AA" TargetMode="External"/><Relationship Id="rId9580" Type="http://schemas.openxmlformats.org/officeDocument/2006/relationships/hyperlink" Target="https://en.wiktionary.org/wiki/%E5%85%89%E7%B7%9A" TargetMode="External"/><Relationship Id="rId8253" Type="http://schemas.openxmlformats.org/officeDocument/2006/relationships/hyperlink" Target="https://en.wiktionary.org/wiki/%E5%B0%BE%E9%81%93" TargetMode="External"/><Relationship Id="rId9581" Type="http://schemas.openxmlformats.org/officeDocument/2006/relationships/hyperlink" Target="https://en.wiktionary.org/wiki/%E3%83%9E%E3%82%B9%E3%82%B3%E3%83%83%E3%83%88" TargetMode="External"/><Relationship Id="rId8252" Type="http://schemas.openxmlformats.org/officeDocument/2006/relationships/hyperlink" Target="https://en.wiktionary.org/w/index.php?title=%E5%94%B1%E3%81%88&amp;action=edit&amp;redlink=1" TargetMode="External"/><Relationship Id="rId9582" Type="http://schemas.openxmlformats.org/officeDocument/2006/relationships/hyperlink" Target="https://en.wiktionary.org/wiki/%E6%B3%95%E5%88%B6" TargetMode="External"/><Relationship Id="rId8259" Type="http://schemas.openxmlformats.org/officeDocument/2006/relationships/hyperlink" Target="https://en.wiktionary.org/wiki/%E5%86%B7%E5%8D%B4" TargetMode="External"/><Relationship Id="rId8258" Type="http://schemas.openxmlformats.org/officeDocument/2006/relationships/hyperlink" Target="https://en.wiktionary.org/wiki/%E7%8B%90" TargetMode="External"/><Relationship Id="rId8257" Type="http://schemas.openxmlformats.org/officeDocument/2006/relationships/hyperlink" Target="https://en.wiktionary.org/w/index.php?title=%E6%8C%9F%E3%82%93&amp;action=edit&amp;redlink=1" TargetMode="External"/><Relationship Id="rId8256" Type="http://schemas.openxmlformats.org/officeDocument/2006/relationships/hyperlink" Target="https://en.wiktionary.org/wiki/%E8%A7%A6%E3%82%8C%E3%82%8B" TargetMode="External"/><Relationship Id="rId9587" Type="http://schemas.openxmlformats.org/officeDocument/2006/relationships/hyperlink" Target="https://en.wiktionary.org/wiki/%E8%8B%AB%E5%B0%8F%E7%89%A7" TargetMode="External"/><Relationship Id="rId9588" Type="http://schemas.openxmlformats.org/officeDocument/2006/relationships/hyperlink" Target="https://en.wiktionary.org/wiki/%E3%81%9F%E3%81%BE%E3%81%9F%E3%81%BE" TargetMode="External"/><Relationship Id="rId9589" Type="http://schemas.openxmlformats.org/officeDocument/2006/relationships/hyperlink" Target="https://en.wiktionary.org/w/index.php?title=%E3%83%9B%E3%83%93%E3%83%BC&amp;action=edit&amp;redlink=1" TargetMode="External"/><Relationship Id="rId8209" Type="http://schemas.openxmlformats.org/officeDocument/2006/relationships/hyperlink" Target="https://en.wiktionary.org/wiki/%E3%82%B3%E3%83%B3" TargetMode="External"/><Relationship Id="rId9530" Type="http://schemas.openxmlformats.org/officeDocument/2006/relationships/hyperlink" Target="https://en.wiktionary.org/wiki/%E9%99%B6" TargetMode="External"/><Relationship Id="rId9531" Type="http://schemas.openxmlformats.org/officeDocument/2006/relationships/hyperlink" Target="https://en.wiktionary.org/wiki/%E8%97%A4%E6%9D%91" TargetMode="External"/><Relationship Id="rId8200" Type="http://schemas.openxmlformats.org/officeDocument/2006/relationships/hyperlink" Target="https://en.wiktionary.org/wiki/%E5%88%9D%E9%9F%B3" TargetMode="External"/><Relationship Id="rId8204" Type="http://schemas.openxmlformats.org/officeDocument/2006/relationships/hyperlink" Target="https://en.wiktionary.org/wiki/%E4%BC%8A%E4%B8%B9" TargetMode="External"/><Relationship Id="rId9536" Type="http://schemas.openxmlformats.org/officeDocument/2006/relationships/hyperlink" Target="https://en.wiktionary.org/wiki/%E6%8B%9B%E9%9B%86" TargetMode="External"/><Relationship Id="rId8203" Type="http://schemas.openxmlformats.org/officeDocument/2006/relationships/hyperlink" Target="https://en.wiktionary.org/wiki/%E9%B3%A5%E6%A0%96" TargetMode="External"/><Relationship Id="rId9537" Type="http://schemas.openxmlformats.org/officeDocument/2006/relationships/hyperlink" Target="https://en.wiktionary.org/wiki/%E3%83%9F%E3%83%8D%E3%82%BD%E3%82%BF" TargetMode="External"/><Relationship Id="rId8202" Type="http://schemas.openxmlformats.org/officeDocument/2006/relationships/hyperlink" Target="https://en.wiktionary.org/w/index.php?title=%E6%90%BA%E3%82%8F%E3%81%A3&amp;action=edit&amp;redlink=1" TargetMode="External"/><Relationship Id="rId9538" Type="http://schemas.openxmlformats.org/officeDocument/2006/relationships/hyperlink" Target="https://en.wiktionary.org/wiki/%E7%B6%B2%E7%BE%85" TargetMode="External"/><Relationship Id="rId8201" Type="http://schemas.openxmlformats.org/officeDocument/2006/relationships/hyperlink" Target="https://en.wiktionary.org/w/index.php?title=%E3%81%AB%E3%82%8F%E3%81%9F%E3%82%8B&amp;action=edit&amp;redlink=1" TargetMode="External"/><Relationship Id="rId9539" Type="http://schemas.openxmlformats.org/officeDocument/2006/relationships/hyperlink" Target="https://en.wiktionary.org/wiki/%E9%81%8E%E3%81%8E%E3%82%8B" TargetMode="External"/><Relationship Id="rId8208" Type="http://schemas.openxmlformats.org/officeDocument/2006/relationships/hyperlink" Target="https://en.wiktionary.org/wiki/%E3%82%B2%E3%82%A4" TargetMode="External"/><Relationship Id="rId9532" Type="http://schemas.openxmlformats.org/officeDocument/2006/relationships/hyperlink" Target="https://en.wiktionary.org/wiki/%E5%A4%9A%E5%A4%A7" TargetMode="External"/><Relationship Id="rId8207" Type="http://schemas.openxmlformats.org/officeDocument/2006/relationships/hyperlink" Target="https://en.wiktionary.org/w/index.php?title=%E7%A6%81%E3%81%98&amp;action=edit&amp;redlink=1" TargetMode="External"/><Relationship Id="rId9533" Type="http://schemas.openxmlformats.org/officeDocument/2006/relationships/hyperlink" Target="https://en.wiktionary.org/wiki/%E9%9A%85" TargetMode="External"/><Relationship Id="rId8206" Type="http://schemas.openxmlformats.org/officeDocument/2006/relationships/hyperlink" Target="https://en.wiktionary.org/wiki/%E5%B8%B8%E9%99%B8" TargetMode="External"/><Relationship Id="rId9534" Type="http://schemas.openxmlformats.org/officeDocument/2006/relationships/hyperlink" Target="https://en.wiktionary.org/wiki/%E6%AC%A0%E7%82%B9" TargetMode="External"/><Relationship Id="rId8205" Type="http://schemas.openxmlformats.org/officeDocument/2006/relationships/hyperlink" Target="https://en.wiktionary.org/wiki/%E3%82%B9%E3%82%AF%E3%82%A6%E3%82%A7%E3%82%A2" TargetMode="External"/><Relationship Id="rId9535" Type="http://schemas.openxmlformats.org/officeDocument/2006/relationships/hyperlink" Target="https://en.wiktionary.org/wiki/%E7%9F%A5%E3%82%8A%E5%90%88%E3%81%84" TargetMode="External"/><Relationship Id="rId9529" Type="http://schemas.openxmlformats.org/officeDocument/2006/relationships/hyperlink" Target="https://en.wiktionary.org/wiki/%E5%95%8F%E3%81%86" TargetMode="External"/><Relationship Id="rId9520" Type="http://schemas.openxmlformats.org/officeDocument/2006/relationships/hyperlink" Target="https://en.wiktionary.org/wiki/%E7%BF%A0" TargetMode="External"/><Relationship Id="rId9525" Type="http://schemas.openxmlformats.org/officeDocument/2006/relationships/hyperlink" Target="https://en.wiktionary.org/wiki/%E8%AD%B2" TargetMode="External"/><Relationship Id="rId9526" Type="http://schemas.openxmlformats.org/officeDocument/2006/relationships/hyperlink" Target="https://en.wiktionary.org/wiki/%E3%81%93%E3%81%97" TargetMode="External"/><Relationship Id="rId9527" Type="http://schemas.openxmlformats.org/officeDocument/2006/relationships/hyperlink" Target="https://en.wiktionary.org/wiki/%E4%BA%9C%E7%B4%80" TargetMode="External"/><Relationship Id="rId9528" Type="http://schemas.openxmlformats.org/officeDocument/2006/relationships/hyperlink" Target="https://en.wiktionary.org/wiki/%E6%94%BE%E8%AA%B2%E5%BE%8C" TargetMode="External"/><Relationship Id="rId9521" Type="http://schemas.openxmlformats.org/officeDocument/2006/relationships/hyperlink" Target="https://en.wiktionary.org/wiki/%E8%B5%A4%E5%AD%97" TargetMode="External"/><Relationship Id="rId9522" Type="http://schemas.openxmlformats.org/officeDocument/2006/relationships/hyperlink" Target="https://en.wiktionary.org/wiki/%E3%83%A9%E3%82%A4%E3%83%95%E3%83%AB" TargetMode="External"/><Relationship Id="rId9523" Type="http://schemas.openxmlformats.org/officeDocument/2006/relationships/hyperlink" Target="https://en.wiktionary.org/wiki/%E8%A6%8B%E3%81%8B%E3%81%91" TargetMode="External"/><Relationship Id="rId9524" Type="http://schemas.openxmlformats.org/officeDocument/2006/relationships/hyperlink" Target="https://en.wiktionary.org/wiki/%E8%A6%8B%E3%81%A4%E3%81%91%E3%82%8B" TargetMode="External"/><Relationship Id="rId9550" Type="http://schemas.openxmlformats.org/officeDocument/2006/relationships/hyperlink" Target="https://en.wiktionary.org/wiki/%E6%9C%AC%E5%9B%BD" TargetMode="External"/><Relationship Id="rId9551" Type="http://schemas.openxmlformats.org/officeDocument/2006/relationships/hyperlink" Target="https://en.wiktionary.org/wiki/%E6%AC%A1%E6%9C%9F" TargetMode="External"/><Relationship Id="rId9552" Type="http://schemas.openxmlformats.org/officeDocument/2006/relationships/hyperlink" Target="https://en.wiktionary.org/wiki/%E5%B8%B0%E3%82%8A" TargetMode="External"/><Relationship Id="rId9553" Type="http://schemas.openxmlformats.org/officeDocument/2006/relationships/hyperlink" Target="https://en.wiktionary.org/wiki/%E5%AF%84%E8%B4%88" TargetMode="External"/><Relationship Id="rId8222" Type="http://schemas.openxmlformats.org/officeDocument/2006/relationships/hyperlink" Target="https://en.wiktionary.org/wiki/%E3%81%8A%E3%81%AE" TargetMode="External"/><Relationship Id="rId8221" Type="http://schemas.openxmlformats.org/officeDocument/2006/relationships/hyperlink" Target="https://en.wiktionary.org/wiki/%E3%82%8A%E3%81%99" TargetMode="External"/><Relationship Id="rId8220" Type="http://schemas.openxmlformats.org/officeDocument/2006/relationships/hyperlink" Target="https://en.wiktionary.org/wiki/%E7%9F%B3%E5%9E%A3" TargetMode="External"/><Relationship Id="rId8226" Type="http://schemas.openxmlformats.org/officeDocument/2006/relationships/hyperlink" Target="https://en.wiktionary.org/wiki/%E5%B0%8F%E9%9A%8A" TargetMode="External"/><Relationship Id="rId9558" Type="http://schemas.openxmlformats.org/officeDocument/2006/relationships/hyperlink" Target="https://en.wiktionary.org/wiki/%E7%B4%99%E5%B9%A3" TargetMode="External"/><Relationship Id="rId8225" Type="http://schemas.openxmlformats.org/officeDocument/2006/relationships/hyperlink" Target="https://en.wiktionary.org/wiki/%E3%83%95%E3%83%AA%E3%83%BC%E3%83%89%E3%83%AA%E3%83%92" TargetMode="External"/><Relationship Id="rId9559" Type="http://schemas.openxmlformats.org/officeDocument/2006/relationships/hyperlink" Target="https://en.wiktionary.org/wiki/%E5%8F%8C%E8%91%89" TargetMode="External"/><Relationship Id="rId8224" Type="http://schemas.openxmlformats.org/officeDocument/2006/relationships/hyperlink" Target="https://en.wiktionary.org/wiki/%E6%B2%A2%E7%94%B0" TargetMode="External"/><Relationship Id="rId8223" Type="http://schemas.openxmlformats.org/officeDocument/2006/relationships/hyperlink" Target="https://en.wiktionary.org/w/index.php?title=%E6%97%A5%E6%9C%AC%E3%82%B3%E3%83%AD%E3%83%A0%E3%83%93%E3%82%A2&amp;action=edit&amp;redlink=1" TargetMode="External"/><Relationship Id="rId9554" Type="http://schemas.openxmlformats.org/officeDocument/2006/relationships/hyperlink" Target="https://en.wiktionary.org/wiki/%E3%83%86%E3%83%8A%E3%83%B3%E3%83%88" TargetMode="External"/><Relationship Id="rId8229" Type="http://schemas.openxmlformats.org/officeDocument/2006/relationships/hyperlink" Target="https://en.wiktionary.org/wiki/%E9%83%A8%E4%BD%8D" TargetMode="External"/><Relationship Id="rId9555" Type="http://schemas.openxmlformats.org/officeDocument/2006/relationships/hyperlink" Target="https://en.wiktionary.org/wiki/%E5%A5%91%E6%A9%9F" TargetMode="External"/><Relationship Id="rId8228" Type="http://schemas.openxmlformats.org/officeDocument/2006/relationships/hyperlink" Target="https://en.wiktionary.org/wiki/%E7%89%B9%E4%BE%8B" TargetMode="External"/><Relationship Id="rId9556" Type="http://schemas.openxmlformats.org/officeDocument/2006/relationships/hyperlink" Target="https://en.wiktionary.org/wiki/%E5%AF%9F" TargetMode="External"/><Relationship Id="rId8227" Type="http://schemas.openxmlformats.org/officeDocument/2006/relationships/hyperlink" Target="https://en.wiktionary.org/w/index.php?title=%E5%B0%B1%E3%81%84&amp;action=edit&amp;redlink=1" TargetMode="External"/><Relationship Id="rId9557" Type="http://schemas.openxmlformats.org/officeDocument/2006/relationships/hyperlink" Target="https://en.wiktionary.org/wiki/%E3%82%AB%E3%82%AF%E3%83%86%E3%83%AB" TargetMode="External"/><Relationship Id="rId9540" Type="http://schemas.openxmlformats.org/officeDocument/2006/relationships/hyperlink" Target="https://en.wiktionary.org/wiki/%E9%9D%92%E5%B3%B6" TargetMode="External"/><Relationship Id="rId9541" Type="http://schemas.openxmlformats.org/officeDocument/2006/relationships/hyperlink" Target="https://en.wiktionary.org/wiki/%E8%B2%A2" TargetMode="External"/><Relationship Id="rId9542" Type="http://schemas.openxmlformats.org/officeDocument/2006/relationships/hyperlink" Target="https://en.wiktionary.org/wiki/%E8%AA%BF%E5%B8%83" TargetMode="External"/><Relationship Id="rId8211" Type="http://schemas.openxmlformats.org/officeDocument/2006/relationships/hyperlink" Target="https://en.wiktionary.org/wiki/%E5%8F%A4%E6%B2%B3" TargetMode="External"/><Relationship Id="rId8210" Type="http://schemas.openxmlformats.org/officeDocument/2006/relationships/hyperlink" Target="https://en.wiktionary.org/wiki/%E5%A4%A7%E7%A5%9E" TargetMode="External"/><Relationship Id="rId8215" Type="http://schemas.openxmlformats.org/officeDocument/2006/relationships/hyperlink" Target="https://en.wiktionary.org/wiki/%E8%AA%BF%E3%81%B9%E3%82%8B" TargetMode="External"/><Relationship Id="rId9547" Type="http://schemas.openxmlformats.org/officeDocument/2006/relationships/hyperlink" Target="https://en.wiktionary.org/w/index.php?title=%E8%A6%8B%E3%81%A4%E3%81%8B%E3%82%8A&amp;action=edit&amp;redlink=1" TargetMode="External"/><Relationship Id="rId8214" Type="http://schemas.openxmlformats.org/officeDocument/2006/relationships/hyperlink" Target="https://en.wiktionary.org/wiki/%E5%91%AA%E3%81%84" TargetMode="External"/><Relationship Id="rId9548" Type="http://schemas.openxmlformats.org/officeDocument/2006/relationships/hyperlink" Target="https://en.wiktionary.org/wiki/%E7%81%B0%E8%89%B2" TargetMode="External"/><Relationship Id="rId8213" Type="http://schemas.openxmlformats.org/officeDocument/2006/relationships/hyperlink" Target="https://en.wiktionary.org/wiki/%E3%83%9D%E3%83%AB%E3%82%B7%E3%82%A7" TargetMode="External"/><Relationship Id="rId9549" Type="http://schemas.openxmlformats.org/officeDocument/2006/relationships/hyperlink" Target="https://en.wiktionary.org/wiki/%E3%82%A2%E3%83%AB%E3%82%B4%E3%83%AA%E3%82%BA%E3%83%A0" TargetMode="External"/><Relationship Id="rId8212" Type="http://schemas.openxmlformats.org/officeDocument/2006/relationships/hyperlink" Target="https://en.wiktionary.org/wiki/%E5%AF%9D" TargetMode="External"/><Relationship Id="rId8219" Type="http://schemas.openxmlformats.org/officeDocument/2006/relationships/hyperlink" Target="https://en.wiktionary.org/w/index.php?title=%E8%A1%8C%E3%81%93&amp;action=edit&amp;redlink=1" TargetMode="External"/><Relationship Id="rId9543" Type="http://schemas.openxmlformats.org/officeDocument/2006/relationships/hyperlink" Target="https://en.wiktionary.org/w/index.php?title=%E6%92%AE%E3%82%8A&amp;action=edit&amp;redlink=1" TargetMode="External"/><Relationship Id="rId8218" Type="http://schemas.openxmlformats.org/officeDocument/2006/relationships/hyperlink" Target="https://en.wiktionary.org/wiki/%E3%82%A8%E3%82%A4" TargetMode="External"/><Relationship Id="rId9544" Type="http://schemas.openxmlformats.org/officeDocument/2006/relationships/hyperlink" Target="https://en.wiktionary.org/wiki/%E6%B0%B4%E6%9C%A8" TargetMode="External"/><Relationship Id="rId8217" Type="http://schemas.openxmlformats.org/officeDocument/2006/relationships/hyperlink" Target="https://en.wiktionary.org/wiki/%E5%AE%9C" TargetMode="External"/><Relationship Id="rId9545" Type="http://schemas.openxmlformats.org/officeDocument/2006/relationships/hyperlink" Target="https://en.wiktionary.org/w/index.php?title=%E8%AB%96%E3%81%98&amp;action=edit&amp;redlink=1" TargetMode="External"/><Relationship Id="rId8216" Type="http://schemas.openxmlformats.org/officeDocument/2006/relationships/hyperlink" Target="https://en.wiktionary.org/wiki/%E6%AD%A3%E4%BA%BA" TargetMode="External"/><Relationship Id="rId9546" Type="http://schemas.openxmlformats.org/officeDocument/2006/relationships/hyperlink" Target="https://en.wiktionary.org/w/index.php?title=%E5%8F%97%E3%81%91%E5%8F%96%E3%81%A3&amp;action=edit&amp;redlink=1" TargetMode="External"/><Relationship Id="rId4723" Type="http://schemas.openxmlformats.org/officeDocument/2006/relationships/hyperlink" Target="https://en.wiktionary.org/wiki/%E3%82%A2%E3%83%B3%E3%82%B1%E3%83%BC%E3%83%88" TargetMode="External"/><Relationship Id="rId4722" Type="http://schemas.openxmlformats.org/officeDocument/2006/relationships/hyperlink" Target="https://en.wiktionary.org/wiki/%E8%BE%9E%E4%BB%BB" TargetMode="External"/><Relationship Id="rId4725" Type="http://schemas.openxmlformats.org/officeDocument/2006/relationships/hyperlink" Target="https://en.wiktionary.org/wiki/%E6%B5%9C%E7%94%B0" TargetMode="External"/><Relationship Id="rId4724" Type="http://schemas.openxmlformats.org/officeDocument/2006/relationships/hyperlink" Target="https://en.wiktionary.org/wiki/%E3%82%BB%E3%83%AB" TargetMode="External"/><Relationship Id="rId4727" Type="http://schemas.openxmlformats.org/officeDocument/2006/relationships/hyperlink" Target="https://en.wiktionary.org/wiki/%E6%AF%9B%E5%88%A9" TargetMode="External"/><Relationship Id="rId4726" Type="http://schemas.openxmlformats.org/officeDocument/2006/relationships/hyperlink" Target="https://en.wiktionary.org/wiki/%E3%81%82%E3%82%89%E3%82%86%E3%82%8B" TargetMode="External"/><Relationship Id="rId4729" Type="http://schemas.openxmlformats.org/officeDocument/2006/relationships/hyperlink" Target="https://en.wiktionary.org/wiki/%E6%98%87%E9%80%B2" TargetMode="External"/><Relationship Id="rId4728" Type="http://schemas.openxmlformats.org/officeDocument/2006/relationships/hyperlink" Target="https://en.wiktionary.org/w/index.php?title=%E3%81%A6%E3%82%8C&amp;action=edit&amp;redlink=1" TargetMode="External"/><Relationship Id="rId4721" Type="http://schemas.openxmlformats.org/officeDocument/2006/relationships/hyperlink" Target="https://en.wiktionary.org/wiki/%E5%88%86%E5%B2%90" TargetMode="External"/><Relationship Id="rId4720" Type="http://schemas.openxmlformats.org/officeDocument/2006/relationships/hyperlink" Target="https://en.wiktionary.org/wiki/%E5%A4%96%E5%8B%99%E7%9C%81" TargetMode="External"/><Relationship Id="rId4712" Type="http://schemas.openxmlformats.org/officeDocument/2006/relationships/hyperlink" Target="https://en.wiktionary.org/wiki/%E7%B0%BF" TargetMode="External"/><Relationship Id="rId4711" Type="http://schemas.openxmlformats.org/officeDocument/2006/relationships/hyperlink" Target="https://en.wiktionary.org/wiki/%E8%8F%93%E5%AD%90" TargetMode="External"/><Relationship Id="rId4714" Type="http://schemas.openxmlformats.org/officeDocument/2006/relationships/hyperlink" Target="https://en.wiktionary.org/wiki/%E7%95%99%E5%AD%A6" TargetMode="External"/><Relationship Id="rId4713" Type="http://schemas.openxmlformats.org/officeDocument/2006/relationships/hyperlink" Target="https://en.wiktionary.org/wiki/%E5%BA%9C%E4%B8%AD" TargetMode="External"/><Relationship Id="rId4716" Type="http://schemas.openxmlformats.org/officeDocument/2006/relationships/hyperlink" Target="https://en.wiktionary.org/wiki/%E5%BF%83%E9%85%8D" TargetMode="External"/><Relationship Id="rId4715" Type="http://schemas.openxmlformats.org/officeDocument/2006/relationships/hyperlink" Target="https://en.wiktionary.org/wiki/%E5%80%89" TargetMode="External"/><Relationship Id="rId4718" Type="http://schemas.openxmlformats.org/officeDocument/2006/relationships/hyperlink" Target="https://en.wiktionary.org/wiki/%E5%94%84" TargetMode="External"/><Relationship Id="rId4717" Type="http://schemas.openxmlformats.org/officeDocument/2006/relationships/hyperlink" Target="https://en.wiktionary.org/wiki/%E3%81%97%E3%81%9F%E3%81%8C%E3%81%A3%E3%81%A6" TargetMode="External"/><Relationship Id="rId4719" Type="http://schemas.openxmlformats.org/officeDocument/2006/relationships/hyperlink" Target="https://en.wiktionary.org/w/index.php?title=%E7%8E%87%E3%81%84&amp;action=edit&amp;redlink=1" TargetMode="External"/><Relationship Id="rId4710" Type="http://schemas.openxmlformats.org/officeDocument/2006/relationships/hyperlink" Target="https://en.wiktionary.org/wiki/%E3%83%90%E3%82%A4%E3%82%A8%E3%83%AB%E3%83%B3" TargetMode="External"/><Relationship Id="rId3414" Type="http://schemas.openxmlformats.org/officeDocument/2006/relationships/hyperlink" Target="https://en.wiktionary.org/wiki/%E5%8F%88%E3%81%AF" TargetMode="External"/><Relationship Id="rId4745" Type="http://schemas.openxmlformats.org/officeDocument/2006/relationships/hyperlink" Target="https://en.wiktionary.org/wiki/%E6%A2%81" TargetMode="External"/><Relationship Id="rId3413" Type="http://schemas.openxmlformats.org/officeDocument/2006/relationships/hyperlink" Target="https://en.wiktionary.org/wiki/%E5%88%86%E6%A0%A1" TargetMode="External"/><Relationship Id="rId4744" Type="http://schemas.openxmlformats.org/officeDocument/2006/relationships/hyperlink" Target="https://en.wiktionary.org/wiki/%E5%AE%88%E8%AD%B7" TargetMode="External"/><Relationship Id="rId3416" Type="http://schemas.openxmlformats.org/officeDocument/2006/relationships/hyperlink" Target="https://en.wiktionary.org/wiki/%E6%B9%AF" TargetMode="External"/><Relationship Id="rId4747" Type="http://schemas.openxmlformats.org/officeDocument/2006/relationships/hyperlink" Target="https://en.wiktionary.org/wiki/%E7%89%B9%E8%A8%B1" TargetMode="External"/><Relationship Id="rId3415" Type="http://schemas.openxmlformats.org/officeDocument/2006/relationships/hyperlink" Target="https://en.wiktionary.org/wiki/%E5%87%BD%E9%A4%A8" TargetMode="External"/><Relationship Id="rId4746" Type="http://schemas.openxmlformats.org/officeDocument/2006/relationships/hyperlink" Target="https://en.wiktionary.org/wiki/%E6%81%92%E6%98%9F" TargetMode="External"/><Relationship Id="rId3418" Type="http://schemas.openxmlformats.org/officeDocument/2006/relationships/hyperlink" Target="https://en.wiktionary.org/wiki/%E3%82%89%E3%82%93" TargetMode="External"/><Relationship Id="rId4749" Type="http://schemas.openxmlformats.org/officeDocument/2006/relationships/hyperlink" Target="https://en.wiktionary.org/wiki/%E7%B7%9A%E8%B7%AF" TargetMode="External"/><Relationship Id="rId3417" Type="http://schemas.openxmlformats.org/officeDocument/2006/relationships/hyperlink" Target="https://en.wiktionary.org/wiki/%E9%87%91%E6%9B%9C%E6%97%A5" TargetMode="External"/><Relationship Id="rId4748" Type="http://schemas.openxmlformats.org/officeDocument/2006/relationships/hyperlink" Target="https://en.wiktionary.org/wiki/%E3%81%97%E3%81%8B%E3%82%82" TargetMode="External"/><Relationship Id="rId3419" Type="http://schemas.openxmlformats.org/officeDocument/2006/relationships/hyperlink" Target="https://en.wiktionary.org/wiki/%E8%B2%BC%E3%82%8A" TargetMode="External"/><Relationship Id="rId3410" Type="http://schemas.openxmlformats.org/officeDocument/2006/relationships/hyperlink" Target="https://en.wiktionary.org/wiki/%E5%85%88%E8%A1%8C" TargetMode="External"/><Relationship Id="rId4741" Type="http://schemas.openxmlformats.org/officeDocument/2006/relationships/hyperlink" Target="https://en.wiktionary.org/wiki/%E6%96%87%E9%83%A8" TargetMode="External"/><Relationship Id="rId4740" Type="http://schemas.openxmlformats.org/officeDocument/2006/relationships/hyperlink" Target="https://en.wiktionary.org/wiki/%E8%B2%A8%E8%BB%8A" TargetMode="External"/><Relationship Id="rId3412" Type="http://schemas.openxmlformats.org/officeDocument/2006/relationships/hyperlink" Target="https://en.wiktionary.org/wiki/%E3%83%91%E3%83%BC" TargetMode="External"/><Relationship Id="rId4743" Type="http://schemas.openxmlformats.org/officeDocument/2006/relationships/hyperlink" Target="https://en.wiktionary.org/wiki/%E3%83%89%E3%83%BC%E3%83%A0" TargetMode="External"/><Relationship Id="rId3411" Type="http://schemas.openxmlformats.org/officeDocument/2006/relationships/hyperlink" Target="https://en.wiktionary.org/wiki/%EF%BC%94" TargetMode="External"/><Relationship Id="rId4742" Type="http://schemas.openxmlformats.org/officeDocument/2006/relationships/hyperlink" Target="https://en.wiktionary.org/wiki/%E5%AD%A3" TargetMode="External"/><Relationship Id="rId3403" Type="http://schemas.openxmlformats.org/officeDocument/2006/relationships/hyperlink" Target="https://en.wiktionary.org/wiki/%E7%84%A1%E3%81%97" TargetMode="External"/><Relationship Id="rId4734" Type="http://schemas.openxmlformats.org/officeDocument/2006/relationships/hyperlink" Target="https://en.wiktionary.org/wiki/%E6%A8%A9%E5%8A%9B" TargetMode="External"/><Relationship Id="rId3402" Type="http://schemas.openxmlformats.org/officeDocument/2006/relationships/hyperlink" Target="https://en.wiktionary.org/wiki/%E5%B9%B3%E9%87%8E" TargetMode="External"/><Relationship Id="rId4733" Type="http://schemas.openxmlformats.org/officeDocument/2006/relationships/hyperlink" Target="https://en.wiktionary.org/wiki/%E3%81%AD%E3%82%8B" TargetMode="External"/><Relationship Id="rId3405" Type="http://schemas.openxmlformats.org/officeDocument/2006/relationships/hyperlink" Target="https://en.wiktionary.org/wiki/%E8%BB%8D%E5%9B%A3" TargetMode="External"/><Relationship Id="rId4736" Type="http://schemas.openxmlformats.org/officeDocument/2006/relationships/hyperlink" Target="https://en.wiktionary.org/wiki/%E6%AE%8B%E3%81%99" TargetMode="External"/><Relationship Id="rId3404" Type="http://schemas.openxmlformats.org/officeDocument/2006/relationships/hyperlink" Target="https://en.wiktionary.org/wiki/%E5%9B%B3%E9%91%91" TargetMode="External"/><Relationship Id="rId4735" Type="http://schemas.openxmlformats.org/officeDocument/2006/relationships/hyperlink" Target="https://en.wiktionary.org/wiki/%E3%82%A2%E3%83%AC%E3%83%B3%E3%82%B8" TargetMode="External"/><Relationship Id="rId3407" Type="http://schemas.openxmlformats.org/officeDocument/2006/relationships/hyperlink" Target="https://en.wiktionary.org/wiki/%E6%9C%AC%E4%BD%93" TargetMode="External"/><Relationship Id="rId4738" Type="http://schemas.openxmlformats.org/officeDocument/2006/relationships/hyperlink" Target="https://en.wiktionary.org/wiki/%E3%83%9E%E3%83%9E" TargetMode="External"/><Relationship Id="rId3406" Type="http://schemas.openxmlformats.org/officeDocument/2006/relationships/hyperlink" Target="https://en.wiktionary.org/wiki/%E9%A7%85%E5%90%8D" TargetMode="External"/><Relationship Id="rId4737" Type="http://schemas.openxmlformats.org/officeDocument/2006/relationships/hyperlink" Target="https://en.wiktionary.org/wiki/%E5%8F%B0%E5%8C%97" TargetMode="External"/><Relationship Id="rId3409" Type="http://schemas.openxmlformats.org/officeDocument/2006/relationships/hyperlink" Target="https://en.wiktionary.org/wiki/%E3%81%AF%E3%82%93" TargetMode="External"/><Relationship Id="rId3408" Type="http://schemas.openxmlformats.org/officeDocument/2006/relationships/hyperlink" Target="https://en.wiktionary.org/wiki/%E6%B0%B4%E6%88%B8" TargetMode="External"/><Relationship Id="rId4739" Type="http://schemas.openxmlformats.org/officeDocument/2006/relationships/hyperlink" Target="https://en.wiktionary.org/wiki/%E8%83%A1" TargetMode="External"/><Relationship Id="rId4730" Type="http://schemas.openxmlformats.org/officeDocument/2006/relationships/hyperlink" Target="https://en.wiktionary.org/wiki/%E6%94%B9%E6%9C%AD" TargetMode="External"/><Relationship Id="rId3401" Type="http://schemas.openxmlformats.org/officeDocument/2006/relationships/hyperlink" Target="https://en.wiktionary.org/wiki/%E5%8D%88%E5%BE%8C" TargetMode="External"/><Relationship Id="rId4732" Type="http://schemas.openxmlformats.org/officeDocument/2006/relationships/hyperlink" Target="https://en.wiktionary.org/wiki/%E5%86%8D%E7%B7%A8" TargetMode="External"/><Relationship Id="rId3400" Type="http://schemas.openxmlformats.org/officeDocument/2006/relationships/hyperlink" Target="https://en.wiktionary.org/wiki/%E3%83%97%E3%83%AC%E3%83%9F%E3%82%A2" TargetMode="External"/><Relationship Id="rId4731" Type="http://schemas.openxmlformats.org/officeDocument/2006/relationships/hyperlink" Target="https://en.wiktionary.org/wiki/%E6%B3%95%E7%9A%84" TargetMode="External"/><Relationship Id="rId8291" Type="http://schemas.openxmlformats.org/officeDocument/2006/relationships/hyperlink" Target="https://en.wiktionary.org/w/index.php?title=%E3%81%AE%E3%81%B3%E5%A4%AA&amp;action=edit&amp;redlink=1" TargetMode="External"/><Relationship Id="rId8290" Type="http://schemas.openxmlformats.org/officeDocument/2006/relationships/hyperlink" Target="https://en.wiktionary.org/wiki/%E4%B8%BB%E5%B8%AD" TargetMode="External"/><Relationship Id="rId8284" Type="http://schemas.openxmlformats.org/officeDocument/2006/relationships/hyperlink" Target="https://en.wiktionary.org/wiki/%E9%B7%B2" TargetMode="External"/><Relationship Id="rId8283" Type="http://schemas.openxmlformats.org/officeDocument/2006/relationships/hyperlink" Target="https://en.wiktionary.org/wiki/%E7%8F%BE%E9%87%91" TargetMode="External"/><Relationship Id="rId8282" Type="http://schemas.openxmlformats.org/officeDocument/2006/relationships/hyperlink" Target="https://en.wiktionary.org/wiki/%E6%A5%BD%E3%81%97%E3%82%80" TargetMode="External"/><Relationship Id="rId8281" Type="http://schemas.openxmlformats.org/officeDocument/2006/relationships/hyperlink" Target="https://en.wiktionary.org/wiki/%E3%83%9F%E3%83%A3%E3%83%B3%E3%83%9E%E3%83%BC" TargetMode="External"/><Relationship Id="rId8288" Type="http://schemas.openxmlformats.org/officeDocument/2006/relationships/hyperlink" Target="https://en.wiktionary.org/wiki/%E9%9C%B2%E5%87%BA" TargetMode="External"/><Relationship Id="rId8287" Type="http://schemas.openxmlformats.org/officeDocument/2006/relationships/hyperlink" Target="https://en.wiktionary.org/wiki/%E3%82%B3%E3%83%B3%E3%83%94%E3%83%A5%E3%83%BC%E3%82%BF%E3%83%BC" TargetMode="External"/><Relationship Id="rId8286" Type="http://schemas.openxmlformats.org/officeDocument/2006/relationships/hyperlink" Target="https://en.wiktionary.org/wiki/%E9%80%86%E8%A5%B2" TargetMode="External"/><Relationship Id="rId8285" Type="http://schemas.openxmlformats.org/officeDocument/2006/relationships/hyperlink" Target="https://en.wiktionary.org/w/index.php?title=%E7%9F%AD%E6%9C%9F%E9%96%93&amp;action=edit&amp;redlink=1" TargetMode="External"/><Relationship Id="rId8289" Type="http://schemas.openxmlformats.org/officeDocument/2006/relationships/hyperlink" Target="https://en.wiktionary.org/wiki/%E7%9F%AD%E6%9C%9F" TargetMode="External"/><Relationship Id="rId8280" Type="http://schemas.openxmlformats.org/officeDocument/2006/relationships/hyperlink" Target="https://en.wiktionary.org/wiki/%E6%B5%A9%E4%B8%80" TargetMode="External"/><Relationship Id="rId8273" Type="http://schemas.openxmlformats.org/officeDocument/2006/relationships/hyperlink" Target="https://en.wiktionary.org/wiki/%E3%83%91%E3%83%BC%E3%83%AB" TargetMode="External"/><Relationship Id="rId8272" Type="http://schemas.openxmlformats.org/officeDocument/2006/relationships/hyperlink" Target="https://en.wiktionary.org/wiki/%E7%94%9F%E9%A7%92" TargetMode="External"/><Relationship Id="rId8271" Type="http://schemas.openxmlformats.org/officeDocument/2006/relationships/hyperlink" Target="https://en.wiktionary.org/wiki/%E3%82%84%E3%82%8A%E6%96%B9" TargetMode="External"/><Relationship Id="rId8270" Type="http://schemas.openxmlformats.org/officeDocument/2006/relationships/hyperlink" Target="https://en.wiktionary.org/wiki/%E9%96%A2%E7%AF%80" TargetMode="External"/><Relationship Id="rId8277" Type="http://schemas.openxmlformats.org/officeDocument/2006/relationships/hyperlink" Target="https://en.wiktionary.org/wiki/%E8%A1%B0%E9%80%80" TargetMode="External"/><Relationship Id="rId8276" Type="http://schemas.openxmlformats.org/officeDocument/2006/relationships/hyperlink" Target="https://en.wiktionary.org/wiki/%E8%BE%BA%E3%82%8A" TargetMode="External"/><Relationship Id="rId8275" Type="http://schemas.openxmlformats.org/officeDocument/2006/relationships/hyperlink" Target="https://en.wiktionary.org/wiki/%E5%9B%A0%E5%AD%90" TargetMode="External"/><Relationship Id="rId8274" Type="http://schemas.openxmlformats.org/officeDocument/2006/relationships/hyperlink" Target="https://en.wiktionary.org/wiki/%E6%B1%BA%E6%96%AD" TargetMode="External"/><Relationship Id="rId8279" Type="http://schemas.openxmlformats.org/officeDocument/2006/relationships/hyperlink" Target="https://en.wiktionary.org/wiki/%E6%BF%B1" TargetMode="External"/><Relationship Id="rId8278" Type="http://schemas.openxmlformats.org/officeDocument/2006/relationships/hyperlink" Target="https://en.wiktionary.org/wiki/%E9%96%A2%E5%8F%A3" TargetMode="External"/><Relationship Id="rId4701" Type="http://schemas.openxmlformats.org/officeDocument/2006/relationships/hyperlink" Target="https://en.wiktionary.org/wiki/%E5%90%89%E9%87%8E" TargetMode="External"/><Relationship Id="rId4700" Type="http://schemas.openxmlformats.org/officeDocument/2006/relationships/hyperlink" Target="https://en.wiktionary.org/wiki/%E4%BB%98%E3%81%91%E3%82%8B" TargetMode="External"/><Relationship Id="rId4703" Type="http://schemas.openxmlformats.org/officeDocument/2006/relationships/hyperlink" Target="https://en.wiktionary.org/wiki/%E3%81%97%E3%81%8B%E3%81%97%E3%81%AA%E3%81%8C%E3%82%89" TargetMode="External"/><Relationship Id="rId4702" Type="http://schemas.openxmlformats.org/officeDocument/2006/relationships/hyperlink" Target="https://en.wiktionary.org/wiki/%E6%AD%AF" TargetMode="External"/><Relationship Id="rId4705" Type="http://schemas.openxmlformats.org/officeDocument/2006/relationships/hyperlink" Target="https://en.wiktionary.org/wiki/%E6%8B%93" TargetMode="External"/><Relationship Id="rId4704" Type="http://schemas.openxmlformats.org/officeDocument/2006/relationships/hyperlink" Target="https://en.wiktionary.org/wiki/%E3%81%B5%E3%81%8F" TargetMode="External"/><Relationship Id="rId4707" Type="http://schemas.openxmlformats.org/officeDocument/2006/relationships/hyperlink" Target="https://en.wiktionary.org/wiki/%E3%83%A9%E3%83%BC%E3%83%A1%E3%83%B3" TargetMode="External"/><Relationship Id="rId4706" Type="http://schemas.openxmlformats.org/officeDocument/2006/relationships/hyperlink" Target="https://en.wiktionary.org/wiki/%E3%83%88%E3%83%A9%E3%83%96%E3%83%AB" TargetMode="External"/><Relationship Id="rId4709" Type="http://schemas.openxmlformats.org/officeDocument/2006/relationships/hyperlink" Target="https://en.wiktionary.org/wiki/%E6%B8%A9%E5%BA%A6" TargetMode="External"/><Relationship Id="rId4708" Type="http://schemas.openxmlformats.org/officeDocument/2006/relationships/hyperlink" Target="https://en.wiktionary.org/wiki/%E6%9D%A1%E4%BE%8B" TargetMode="External"/><Relationship Id="rId8295" Type="http://schemas.openxmlformats.org/officeDocument/2006/relationships/hyperlink" Target="https://en.wiktionary.org/wiki/%E6%8E%92%E5%87%BA" TargetMode="External"/><Relationship Id="rId8294" Type="http://schemas.openxmlformats.org/officeDocument/2006/relationships/hyperlink" Target="https://en.wiktionary.org/w/index.php?title=%E5%B7%BB%E6%95%B0&amp;action=edit&amp;redlink=1" TargetMode="External"/><Relationship Id="rId8293" Type="http://schemas.openxmlformats.org/officeDocument/2006/relationships/hyperlink" Target="https://en.wiktionary.org/wiki/%E6%8C%91%E3%82%80" TargetMode="External"/><Relationship Id="rId8292" Type="http://schemas.openxmlformats.org/officeDocument/2006/relationships/hyperlink" Target="https://en.wiktionary.org/wiki/%E7%BF%81" TargetMode="External"/><Relationship Id="rId8299" Type="http://schemas.openxmlformats.org/officeDocument/2006/relationships/hyperlink" Target="https://en.wiktionary.org/wiki/%E5%88%87%E6%96%AD" TargetMode="External"/><Relationship Id="rId8298" Type="http://schemas.openxmlformats.org/officeDocument/2006/relationships/hyperlink" Target="https://en.wiktionary.org/wiki/%E9%96%A2%E6%A0%B9" TargetMode="External"/><Relationship Id="rId8297" Type="http://schemas.openxmlformats.org/officeDocument/2006/relationships/hyperlink" Target="https://en.wiktionary.org/wiki/%E8%8D%B7%E7%89%A9" TargetMode="External"/><Relationship Id="rId8296" Type="http://schemas.openxmlformats.org/officeDocument/2006/relationships/hyperlink" Target="https://en.wiktionary.org/wiki/%E8%A8%B1" TargetMode="External"/><Relationship Id="rId2148" Type="http://schemas.openxmlformats.org/officeDocument/2006/relationships/hyperlink" Target="https://en.wiktionary.org/wiki/%E7%A7%98%E5%AF%86" TargetMode="External"/><Relationship Id="rId2149" Type="http://schemas.openxmlformats.org/officeDocument/2006/relationships/hyperlink" Target="https://en.wiktionary.org/wiki/%E5%91%BC%E3%81%B6" TargetMode="External"/><Relationship Id="rId3479" Type="http://schemas.openxmlformats.org/officeDocument/2006/relationships/hyperlink" Target="https://en.wiktionary.org/w/index.php?title=%E5%88%86%E3%81%AE&amp;action=edit&amp;redlink=1" TargetMode="External"/><Relationship Id="rId3470" Type="http://schemas.openxmlformats.org/officeDocument/2006/relationships/hyperlink" Target="https://en.wiktionary.org/wiki/%E3%82%8F%E3%81%9F%E3%81%97" TargetMode="External"/><Relationship Id="rId2140" Type="http://schemas.openxmlformats.org/officeDocument/2006/relationships/hyperlink" Target="https://en.wiktionary.org/wiki/%E8%A6%81%E7%B4%A0" TargetMode="External"/><Relationship Id="rId3472" Type="http://schemas.openxmlformats.org/officeDocument/2006/relationships/hyperlink" Target="https://en.wiktionary.org/wiki/%E5%8A%A9%E3%81%91" TargetMode="External"/><Relationship Id="rId2141" Type="http://schemas.openxmlformats.org/officeDocument/2006/relationships/hyperlink" Target="https://en.wiktionary.org/wiki/%E5%BE%B3%E5%B7%9D" TargetMode="External"/><Relationship Id="rId3471" Type="http://schemas.openxmlformats.org/officeDocument/2006/relationships/hyperlink" Target="https://en.wiktionary.org/wiki/%E8%AA%AD%E3%82%80" TargetMode="External"/><Relationship Id="rId2142" Type="http://schemas.openxmlformats.org/officeDocument/2006/relationships/hyperlink" Target="https://en.wiktionary.org/wiki/%E7%AE%87%E6%89%80" TargetMode="External"/><Relationship Id="rId3474" Type="http://schemas.openxmlformats.org/officeDocument/2006/relationships/hyperlink" Target="https://en.wiktionary.org/wiki/%E5%86%8A" TargetMode="External"/><Relationship Id="rId2143" Type="http://schemas.openxmlformats.org/officeDocument/2006/relationships/hyperlink" Target="https://en.wiktionary.org/w/index.php?title=%E7%94%B3%E3%81%97%E4%B8%8A%E3%81%92&amp;action=edit&amp;redlink=1" TargetMode="External"/><Relationship Id="rId3473" Type="http://schemas.openxmlformats.org/officeDocument/2006/relationships/hyperlink" Target="https://en.wiktionary.org/w/index.php?title=%E7%94%9F%E6%9C%88&amp;action=edit&amp;redlink=1" TargetMode="External"/><Relationship Id="rId2144" Type="http://schemas.openxmlformats.org/officeDocument/2006/relationships/hyperlink" Target="https://en.wiktionary.org/wiki/%E5%AE%B6%E5%BA%AD" TargetMode="External"/><Relationship Id="rId3476" Type="http://schemas.openxmlformats.org/officeDocument/2006/relationships/hyperlink" Target="https://en.wiktionary.org/wiki/%E3%81%8A%E3%81%8B" TargetMode="External"/><Relationship Id="rId2145" Type="http://schemas.openxmlformats.org/officeDocument/2006/relationships/hyperlink" Target="https://en.wiktionary.org/wiki/%E3%81%A8%E3%81%8A%E3%82%8A" TargetMode="External"/><Relationship Id="rId3475" Type="http://schemas.openxmlformats.org/officeDocument/2006/relationships/hyperlink" Target="https://en.wiktionary.org/wiki/%E3%83%8A%E3%82%A4%E3%83%88" TargetMode="External"/><Relationship Id="rId2146" Type="http://schemas.openxmlformats.org/officeDocument/2006/relationships/hyperlink" Target="https://en.wiktionary.org/wiki/%E6%88%A6%E8%89%A6" TargetMode="External"/><Relationship Id="rId3478" Type="http://schemas.openxmlformats.org/officeDocument/2006/relationships/hyperlink" Target="https://en.wiktionary.org/wiki/%E3%82%A2%E3%82%A4%E3%83%86%E3%83%A0" TargetMode="External"/><Relationship Id="rId2147" Type="http://schemas.openxmlformats.org/officeDocument/2006/relationships/hyperlink" Target="https://en.wiktionary.org/wiki/%E5%90%8C%E7%9B%9F" TargetMode="External"/><Relationship Id="rId3477" Type="http://schemas.openxmlformats.org/officeDocument/2006/relationships/hyperlink" Target="https://en.wiktionary.org/wiki/%E3%83%9B%E3%83%B3%E3%83%80" TargetMode="External"/><Relationship Id="rId2137" Type="http://schemas.openxmlformats.org/officeDocument/2006/relationships/hyperlink" Target="https://en.wiktionary.org/wiki/%E5%88%86%E3%81%91" TargetMode="External"/><Relationship Id="rId3469" Type="http://schemas.openxmlformats.org/officeDocument/2006/relationships/hyperlink" Target="https://en.wiktionary.org/wiki/%E4%B8%80%E8%AA%AD" TargetMode="External"/><Relationship Id="rId2138" Type="http://schemas.openxmlformats.org/officeDocument/2006/relationships/hyperlink" Target="https://en.wiktionary.org/w/index.php?title=%E9%81%B8%E3%81%B0&amp;action=edit&amp;redlink=1" TargetMode="External"/><Relationship Id="rId3468" Type="http://schemas.openxmlformats.org/officeDocument/2006/relationships/hyperlink" Target="https://en.wiktionary.org/wiki/%E8%84%B3" TargetMode="External"/><Relationship Id="rId4799" Type="http://schemas.openxmlformats.org/officeDocument/2006/relationships/hyperlink" Target="https://en.wiktionary.org/wiki/%E5%AD%A3%E7%AF%80" TargetMode="External"/><Relationship Id="rId2139" Type="http://schemas.openxmlformats.org/officeDocument/2006/relationships/hyperlink" Target="https://en.wiktionary.org/wiki/%E8%A6%B3" TargetMode="External"/><Relationship Id="rId4790" Type="http://schemas.openxmlformats.org/officeDocument/2006/relationships/hyperlink" Target="https://en.wiktionary.org/wiki/%E6%90%8D%E5%AE%B3" TargetMode="External"/><Relationship Id="rId3461" Type="http://schemas.openxmlformats.org/officeDocument/2006/relationships/hyperlink" Target="https://en.wiktionary.org/wiki/%E6%8B%B3" TargetMode="External"/><Relationship Id="rId4792" Type="http://schemas.openxmlformats.org/officeDocument/2006/relationships/hyperlink" Target="https://en.wiktionary.org/wiki/%E4%B9%99%E5%A5%B3" TargetMode="External"/><Relationship Id="rId2130" Type="http://schemas.openxmlformats.org/officeDocument/2006/relationships/hyperlink" Target="https://en.wiktionary.org/wiki/%E4%BB%B2%E9%96%93" TargetMode="External"/><Relationship Id="rId3460" Type="http://schemas.openxmlformats.org/officeDocument/2006/relationships/hyperlink" Target="https://en.wiktionary.org/wiki/%E5%85%A8%E8%88%AC" TargetMode="External"/><Relationship Id="rId4791" Type="http://schemas.openxmlformats.org/officeDocument/2006/relationships/hyperlink" Target="https://en.wiktionary.org/wiki/%E6%9C%AC%E7%94%B0" TargetMode="External"/><Relationship Id="rId2131" Type="http://schemas.openxmlformats.org/officeDocument/2006/relationships/hyperlink" Target="https://en.wiktionary.org/wiki/%E8%91%97%E6%9B%B8" TargetMode="External"/><Relationship Id="rId3463" Type="http://schemas.openxmlformats.org/officeDocument/2006/relationships/hyperlink" Target="https://en.wiktionary.org/wiki/%E6%BE%A4" TargetMode="External"/><Relationship Id="rId4794" Type="http://schemas.openxmlformats.org/officeDocument/2006/relationships/hyperlink" Target="https://en.wiktionary.org/wiki/%E3%83%88%E3%83%8B%E3%83%BC" TargetMode="External"/><Relationship Id="rId2132" Type="http://schemas.openxmlformats.org/officeDocument/2006/relationships/hyperlink" Target="https://en.wiktionary.org/wiki/%E3%82%AF%E3%83%A9%E3%82%B7%E3%83%83%E3%82%AF" TargetMode="External"/><Relationship Id="rId3462" Type="http://schemas.openxmlformats.org/officeDocument/2006/relationships/hyperlink" Target="https://en.wiktionary.org/w/index.php?title=%E3%81%AA%E3%81%95%E3%81%A3&amp;action=edit&amp;redlink=1" TargetMode="External"/><Relationship Id="rId4793" Type="http://schemas.openxmlformats.org/officeDocument/2006/relationships/hyperlink" Target="https://en.wiktionary.org/wiki/%E8%88%B9%E6%A9%8B" TargetMode="External"/><Relationship Id="rId2133" Type="http://schemas.openxmlformats.org/officeDocument/2006/relationships/hyperlink" Target="https://en.wiktionary.org/wiki/%E5%A7%89%E5%A6%B9" TargetMode="External"/><Relationship Id="rId3465" Type="http://schemas.openxmlformats.org/officeDocument/2006/relationships/hyperlink" Target="https://en.wiktionary.org/wiki/%E8%A1%A8%E9%9D%A2" TargetMode="External"/><Relationship Id="rId4796" Type="http://schemas.openxmlformats.org/officeDocument/2006/relationships/hyperlink" Target="https://en.wiktionary.org/wiki/%E7%94%B2%E6%96%90" TargetMode="External"/><Relationship Id="rId2134" Type="http://schemas.openxmlformats.org/officeDocument/2006/relationships/hyperlink" Target="https://en.wiktionary.org/wiki/%E7%9B%B8" TargetMode="External"/><Relationship Id="rId3464" Type="http://schemas.openxmlformats.org/officeDocument/2006/relationships/hyperlink" Target="https://en.wiktionary.org/wiki/%E3%81%82%E3%81%92" TargetMode="External"/><Relationship Id="rId4795" Type="http://schemas.openxmlformats.org/officeDocument/2006/relationships/hyperlink" Target="https://en.wiktionary.org/wiki/%E8%A6%9A%E3%81%88" TargetMode="External"/><Relationship Id="rId2135" Type="http://schemas.openxmlformats.org/officeDocument/2006/relationships/hyperlink" Target="https://en.wiktionary.org/wiki/%E5%B8%8C%E6%9C%9B" TargetMode="External"/><Relationship Id="rId3467" Type="http://schemas.openxmlformats.org/officeDocument/2006/relationships/hyperlink" Target="https://en.wiktionary.org/wiki/%E3%81%BF%E3%82%8B" TargetMode="External"/><Relationship Id="rId4798" Type="http://schemas.openxmlformats.org/officeDocument/2006/relationships/hyperlink" Target="https://en.wiktionary.org/wiki/%E5%AE%B9%E9%87%8F" TargetMode="External"/><Relationship Id="rId2136" Type="http://schemas.openxmlformats.org/officeDocument/2006/relationships/hyperlink" Target="https://en.wiktionary.org/wiki/%E8%87%AA%E6%B2%BB" TargetMode="External"/><Relationship Id="rId3466" Type="http://schemas.openxmlformats.org/officeDocument/2006/relationships/hyperlink" Target="https://en.wiktionary.org/wiki/%E5%85%B8" TargetMode="External"/><Relationship Id="rId4797" Type="http://schemas.openxmlformats.org/officeDocument/2006/relationships/hyperlink" Target="https://en.wiktionary.org/wiki/%E5%AF%A9%E5%88%A4" TargetMode="External"/><Relationship Id="rId3490" Type="http://schemas.openxmlformats.org/officeDocument/2006/relationships/hyperlink" Target="https://en.wiktionary.org/wiki/%E7%A8%AE%E5%88%A5" TargetMode="External"/><Relationship Id="rId2160" Type="http://schemas.openxmlformats.org/officeDocument/2006/relationships/hyperlink" Target="https://en.wiktionary.org/wiki/%E6%BB%8B%E8%B3%80" TargetMode="External"/><Relationship Id="rId3492" Type="http://schemas.openxmlformats.org/officeDocument/2006/relationships/hyperlink" Target="https://en.wiktionary.org/wiki/%E4%B8%A1%E8%A6%AA" TargetMode="External"/><Relationship Id="rId2161" Type="http://schemas.openxmlformats.org/officeDocument/2006/relationships/hyperlink" Target="https://en.wiktionary.org/wiki/%E5%90%89" TargetMode="External"/><Relationship Id="rId3491" Type="http://schemas.openxmlformats.org/officeDocument/2006/relationships/hyperlink" Target="https://en.wiktionary.org/wiki/%E4%BE%AF" TargetMode="External"/><Relationship Id="rId2162" Type="http://schemas.openxmlformats.org/officeDocument/2006/relationships/hyperlink" Target="https://en.wiktionary.org/wiki/%E5%85%A8%E5%93%A1" TargetMode="External"/><Relationship Id="rId3494" Type="http://schemas.openxmlformats.org/officeDocument/2006/relationships/hyperlink" Target="https://en.wiktionary.org/w/index.php?title=%E9%95%B7%E3%81%8F&amp;action=edit&amp;redlink=1" TargetMode="External"/><Relationship Id="rId2163" Type="http://schemas.openxmlformats.org/officeDocument/2006/relationships/hyperlink" Target="https://en.wiktionary.org/wiki/%E4%BC%9D%E7%B5%B1" TargetMode="External"/><Relationship Id="rId3493" Type="http://schemas.openxmlformats.org/officeDocument/2006/relationships/hyperlink" Target="https://en.wiktionary.org/wiki/%E5%91%8A%E7%A4%BA" TargetMode="External"/><Relationship Id="rId2164" Type="http://schemas.openxmlformats.org/officeDocument/2006/relationships/hyperlink" Target="https://en.wiktionary.org/wiki/%E7%8F%BE%E5%BD%B9" TargetMode="External"/><Relationship Id="rId3496" Type="http://schemas.openxmlformats.org/officeDocument/2006/relationships/hyperlink" Target="https://en.wiktionary.org/wiki/%E6%95%B7%E5%9C%B0" TargetMode="External"/><Relationship Id="rId2165" Type="http://schemas.openxmlformats.org/officeDocument/2006/relationships/hyperlink" Target="https://en.wiktionary.org/wiki/%E3%81%99%E3%81%8E" TargetMode="External"/><Relationship Id="rId3495" Type="http://schemas.openxmlformats.org/officeDocument/2006/relationships/hyperlink" Target="https://en.wiktionary.org/wiki/%E9%9B%86%E4%B8%AD" TargetMode="External"/><Relationship Id="rId2166" Type="http://schemas.openxmlformats.org/officeDocument/2006/relationships/hyperlink" Target="https://en.wiktionary.org/w/index.php?title=%E8%A5%BF%E6%97%A5%E6%9C%AC&amp;action=edit&amp;redlink=1" TargetMode="External"/><Relationship Id="rId3498" Type="http://schemas.openxmlformats.org/officeDocument/2006/relationships/hyperlink" Target="https://en.wiktionary.org/wiki/%EF%BC%8B" TargetMode="External"/><Relationship Id="rId2167" Type="http://schemas.openxmlformats.org/officeDocument/2006/relationships/hyperlink" Target="https://en.wiktionary.org/wiki/%E3%81%86%E3%81%88" TargetMode="External"/><Relationship Id="rId3497" Type="http://schemas.openxmlformats.org/officeDocument/2006/relationships/hyperlink" Target="https://en.wiktionary.org/wiki/%E3%83%A9%E3%82%A4%E3%83%95" TargetMode="External"/><Relationship Id="rId2168" Type="http://schemas.openxmlformats.org/officeDocument/2006/relationships/hyperlink" Target="https://en.wiktionary.org/wiki/%E8%A6%8F%E6%A0%BC" TargetMode="External"/><Relationship Id="rId2169" Type="http://schemas.openxmlformats.org/officeDocument/2006/relationships/hyperlink" Target="https://en.wiktionary.org/wiki/%E5%8F%B8" TargetMode="External"/><Relationship Id="rId3499" Type="http://schemas.openxmlformats.org/officeDocument/2006/relationships/hyperlink" Target="https://en.wiktionary.org/wiki/%E5%85%A5%E3%82%8C%E3%82%8B" TargetMode="External"/><Relationship Id="rId2159" Type="http://schemas.openxmlformats.org/officeDocument/2006/relationships/hyperlink" Target="https://en.wiktionary.org/w/index.php?title=%E3%82%AA%E3%83%96&amp;action=edit&amp;redlink=1" TargetMode="External"/><Relationship Id="rId3481" Type="http://schemas.openxmlformats.org/officeDocument/2006/relationships/hyperlink" Target="https://en.wiktionary.org/wiki/%E6%81%90%E3%82%8C" TargetMode="External"/><Relationship Id="rId2150" Type="http://schemas.openxmlformats.org/officeDocument/2006/relationships/hyperlink" Target="https://en.wiktionary.org/wiki/%E3%82%B7%E3%83%BC%E3%83%B3" TargetMode="External"/><Relationship Id="rId3480" Type="http://schemas.openxmlformats.org/officeDocument/2006/relationships/hyperlink" Target="https://en.wiktionary.org/wiki/%E5%8D%B0%E5%88%B7" TargetMode="External"/><Relationship Id="rId2151" Type="http://schemas.openxmlformats.org/officeDocument/2006/relationships/hyperlink" Target="https://en.wiktionary.org/wiki/%E8%A1%8C%E3%81%8D" TargetMode="External"/><Relationship Id="rId3483" Type="http://schemas.openxmlformats.org/officeDocument/2006/relationships/hyperlink" Target="https://en.wiktionary.org/wiki/%E3%83%AD%E3%83%90%E3%83%BC%E3%83%88" TargetMode="External"/><Relationship Id="rId2152" Type="http://schemas.openxmlformats.org/officeDocument/2006/relationships/hyperlink" Target="https://en.wiktionary.org/wiki/%E5%AE%88%E5%82%99" TargetMode="External"/><Relationship Id="rId3482" Type="http://schemas.openxmlformats.org/officeDocument/2006/relationships/hyperlink" Target="https://en.wiktionary.org/wiki/%E3%82%AF%E3%83%AA%E3%82%A2" TargetMode="External"/><Relationship Id="rId2153" Type="http://schemas.openxmlformats.org/officeDocument/2006/relationships/hyperlink" Target="https://en.wiktionary.org/wiki/%E6%B2%A1%E5%B9%B4" TargetMode="External"/><Relationship Id="rId3485" Type="http://schemas.openxmlformats.org/officeDocument/2006/relationships/hyperlink" Target="https://en.wiktionary.org/wiki/%E5%8E%9F%E7%94%B0" TargetMode="External"/><Relationship Id="rId2154" Type="http://schemas.openxmlformats.org/officeDocument/2006/relationships/hyperlink" Target="https://en.wiktionary.org/wiki/%E5%87%BA%E6%9D%A5%E3%82%8B" TargetMode="External"/><Relationship Id="rId3484" Type="http://schemas.openxmlformats.org/officeDocument/2006/relationships/hyperlink" Target="https://en.wiktionary.org/wiki/%E3%81%8A%E3%81%84" TargetMode="External"/><Relationship Id="rId2155" Type="http://schemas.openxmlformats.org/officeDocument/2006/relationships/hyperlink" Target="https://en.wiktionary.org/wiki/%E6%9C%88%E5%88%8A" TargetMode="External"/><Relationship Id="rId3487" Type="http://schemas.openxmlformats.org/officeDocument/2006/relationships/hyperlink" Target="https://en.wiktionary.org/wiki/%E7%B5%B5%E7%94%BB" TargetMode="External"/><Relationship Id="rId2156" Type="http://schemas.openxmlformats.org/officeDocument/2006/relationships/hyperlink" Target="https://en.wiktionary.org/wiki/%E5%8F%8E%E5%85%A5" TargetMode="External"/><Relationship Id="rId3486" Type="http://schemas.openxmlformats.org/officeDocument/2006/relationships/hyperlink" Target="https://en.wiktionary.org/wiki/%E6%98%AD" TargetMode="External"/><Relationship Id="rId2157" Type="http://schemas.openxmlformats.org/officeDocument/2006/relationships/hyperlink" Target="https://en.wiktionary.org/wiki/%E9%99%84%E5%B1%9E" TargetMode="External"/><Relationship Id="rId3489" Type="http://schemas.openxmlformats.org/officeDocument/2006/relationships/hyperlink" Target="https://en.wiktionary.org/wiki/%E8%B6%A3%E6%97%A8" TargetMode="External"/><Relationship Id="rId2158" Type="http://schemas.openxmlformats.org/officeDocument/2006/relationships/hyperlink" Target="https://en.wiktionary.org/wiki/%E6%9C%80%E6%96%B0" TargetMode="External"/><Relationship Id="rId3488" Type="http://schemas.openxmlformats.org/officeDocument/2006/relationships/hyperlink" Target="https://en.wiktionary.org/wiki/%E5%8F%A4%E5%85%B8" TargetMode="External"/><Relationship Id="rId2104" Type="http://schemas.openxmlformats.org/officeDocument/2006/relationships/hyperlink" Target="https://en.wiktionary.org/wiki/%E6%8C%87%E7%A4%BA" TargetMode="External"/><Relationship Id="rId3436" Type="http://schemas.openxmlformats.org/officeDocument/2006/relationships/hyperlink" Target="https://en.wiktionary.org/wiki/%E5%AE%8B" TargetMode="External"/><Relationship Id="rId4767" Type="http://schemas.openxmlformats.org/officeDocument/2006/relationships/hyperlink" Target="https://en.wiktionary.org/wiki/%E8%AA%8D%E7%9F%A5" TargetMode="External"/><Relationship Id="rId2105" Type="http://schemas.openxmlformats.org/officeDocument/2006/relationships/hyperlink" Target="https://en.wiktionary.org/wiki/%E6%95%97%E9%80%80" TargetMode="External"/><Relationship Id="rId3435" Type="http://schemas.openxmlformats.org/officeDocument/2006/relationships/hyperlink" Target="https://en.wiktionary.org/wiki/%E5%8F%97%E7%AB%A0" TargetMode="External"/><Relationship Id="rId4766" Type="http://schemas.openxmlformats.org/officeDocument/2006/relationships/hyperlink" Target="https://en.wiktionary.org/wiki/%E9%AB%98%E7%B4%9A" TargetMode="External"/><Relationship Id="rId2106" Type="http://schemas.openxmlformats.org/officeDocument/2006/relationships/hyperlink" Target="https://en.wiktionary.org/w/index.php?title=%E6%9C%80%E5%84%AA%E7%A7%80&amp;action=edit&amp;redlink=1" TargetMode="External"/><Relationship Id="rId3438" Type="http://schemas.openxmlformats.org/officeDocument/2006/relationships/hyperlink" Target="https://en.wiktionary.org/wiki/%E5%85%AB%E5%B9%A1" TargetMode="External"/><Relationship Id="rId4769" Type="http://schemas.openxmlformats.org/officeDocument/2006/relationships/hyperlink" Target="https://en.wiktionary.org/wiki/%E3%83%91%E3%83%83%E3%82%B1%E3%83%BC%E3%82%B8" TargetMode="External"/><Relationship Id="rId2107" Type="http://schemas.openxmlformats.org/officeDocument/2006/relationships/hyperlink" Target="https://en.wiktionary.org/wiki/%E4%B8%80%E7%95%AA" TargetMode="External"/><Relationship Id="rId3437" Type="http://schemas.openxmlformats.org/officeDocument/2006/relationships/hyperlink" Target="https://en.wiktionary.org/w/index.php?title=%E5%8F%8E%E3%82%81&amp;action=edit&amp;redlink=1" TargetMode="External"/><Relationship Id="rId4768" Type="http://schemas.openxmlformats.org/officeDocument/2006/relationships/hyperlink" Target="https://en.wiktionary.org/wiki/%E7%89%A1" TargetMode="External"/><Relationship Id="rId2108" Type="http://schemas.openxmlformats.org/officeDocument/2006/relationships/hyperlink" Target="https://en.wiktionary.org/wiki/%E5%A4%A7%E5%92%8C" TargetMode="External"/><Relationship Id="rId2109" Type="http://schemas.openxmlformats.org/officeDocument/2006/relationships/hyperlink" Target="https://en.wiktionary.org/wiki/%E5%A6%B9" TargetMode="External"/><Relationship Id="rId3439" Type="http://schemas.openxmlformats.org/officeDocument/2006/relationships/hyperlink" Target="https://en.wiktionary.org/wiki/%E6%9C%AC%E7%B7%A8" TargetMode="External"/><Relationship Id="rId3430" Type="http://schemas.openxmlformats.org/officeDocument/2006/relationships/hyperlink" Target="https://en.wiktionary.org/wiki/%E3%83%95%E3%83%A9%E3%83%B3%E3%82%B9%E8%AA%9E" TargetMode="External"/><Relationship Id="rId4761" Type="http://schemas.openxmlformats.org/officeDocument/2006/relationships/hyperlink" Target="https://en.wiktionary.org/w/index.php?title=%E8%80%83%E3%81%88%E6%96%B9&amp;action=edit&amp;redlink=1" TargetMode="External"/><Relationship Id="rId4760" Type="http://schemas.openxmlformats.org/officeDocument/2006/relationships/hyperlink" Target="https://en.wiktionary.org/wiki/%E8%AB%8F%E8%A8%AA" TargetMode="External"/><Relationship Id="rId2100" Type="http://schemas.openxmlformats.org/officeDocument/2006/relationships/hyperlink" Target="https://en.wiktionary.org/wiki/%E7%AB%8B%E5%A0%B4" TargetMode="External"/><Relationship Id="rId3432" Type="http://schemas.openxmlformats.org/officeDocument/2006/relationships/hyperlink" Target="https://en.wiktionary.org/wiki/%E3%82%A2%E3%83%9E%E3%83%81%E3%83%A5%E3%82%A2" TargetMode="External"/><Relationship Id="rId4763" Type="http://schemas.openxmlformats.org/officeDocument/2006/relationships/hyperlink" Target="https://en.wiktionary.org/wiki/%E8%B3%AA%E9%87%8F" TargetMode="External"/><Relationship Id="rId2101" Type="http://schemas.openxmlformats.org/officeDocument/2006/relationships/hyperlink" Target="https://en.wiktionary.org/wiki/%E7%B7%91" TargetMode="External"/><Relationship Id="rId3431" Type="http://schemas.openxmlformats.org/officeDocument/2006/relationships/hyperlink" Target="https://en.wiktionary.org/wiki/%E5%A4%89%E8%BA%AB" TargetMode="External"/><Relationship Id="rId4762" Type="http://schemas.openxmlformats.org/officeDocument/2006/relationships/hyperlink" Target="https://en.wiktionary.org/wiki/%E5%AD%90%E5%AD%AB" TargetMode="External"/><Relationship Id="rId2102" Type="http://schemas.openxmlformats.org/officeDocument/2006/relationships/hyperlink" Target="https://en.wiktionary.org/w/index.php?title=%E5%85%A8%E7%B1%B3&amp;action=edit&amp;redlink=1" TargetMode="External"/><Relationship Id="rId3434" Type="http://schemas.openxmlformats.org/officeDocument/2006/relationships/hyperlink" Target="https://en.wiktionary.org/wiki/%E7%8E%8B%E6%9C%9D" TargetMode="External"/><Relationship Id="rId4765" Type="http://schemas.openxmlformats.org/officeDocument/2006/relationships/hyperlink" Target="https://en.wiktionary.org/wiki/%E5%84%80" TargetMode="External"/><Relationship Id="rId2103" Type="http://schemas.openxmlformats.org/officeDocument/2006/relationships/hyperlink" Target="https://en.wiktionary.org/wiki/%E6%9C%80%E8%BF%91" TargetMode="External"/><Relationship Id="rId3433" Type="http://schemas.openxmlformats.org/officeDocument/2006/relationships/hyperlink" Target="https://en.wiktionary.org/wiki/%E5%AE%87%E9%83%BD%E5%AE%AE" TargetMode="External"/><Relationship Id="rId4764" Type="http://schemas.openxmlformats.org/officeDocument/2006/relationships/hyperlink" Target="https://en.wiktionary.org/wiki/%E9%81%A0%E5%BE%81" TargetMode="External"/><Relationship Id="rId3425" Type="http://schemas.openxmlformats.org/officeDocument/2006/relationships/hyperlink" Target="https://en.wiktionary.org/wiki/%E6%9C%80%E5%BC%B7" TargetMode="External"/><Relationship Id="rId4756" Type="http://schemas.openxmlformats.org/officeDocument/2006/relationships/hyperlink" Target="https://en.wiktionary.org/wiki/%E5%87%86" TargetMode="External"/><Relationship Id="rId3424" Type="http://schemas.openxmlformats.org/officeDocument/2006/relationships/hyperlink" Target="https://en.wiktionary.org/wiki/%E8%91%97%E8%80%85" TargetMode="External"/><Relationship Id="rId4755" Type="http://schemas.openxmlformats.org/officeDocument/2006/relationships/hyperlink" Target="https://en.wiktionary.org/wiki/%E3%82%8D%E3%81%86" TargetMode="External"/><Relationship Id="rId3427" Type="http://schemas.openxmlformats.org/officeDocument/2006/relationships/hyperlink" Target="https://en.wiktionary.org/wiki/%E3%83%9D%E3%82%B1%E3%83%83%E3%83%88" TargetMode="External"/><Relationship Id="rId4758" Type="http://schemas.openxmlformats.org/officeDocument/2006/relationships/hyperlink" Target="https://en.wiktionary.org/w/index.php?title=%E9%96%8B%E3%81%84&amp;action=edit&amp;redlink=1" TargetMode="External"/><Relationship Id="rId3426" Type="http://schemas.openxmlformats.org/officeDocument/2006/relationships/hyperlink" Target="https://en.wiktionary.org/wiki/%E7%9B%B8%E6%92%B2" TargetMode="External"/><Relationship Id="rId4757" Type="http://schemas.openxmlformats.org/officeDocument/2006/relationships/hyperlink" Target="https://en.wiktionary.org/wiki/%E4%BD%B5%E8%A8%AD" TargetMode="External"/><Relationship Id="rId3429" Type="http://schemas.openxmlformats.org/officeDocument/2006/relationships/hyperlink" Target="https://en.wiktionary.org/wiki/%E6%98%8E%E6%97%A5" TargetMode="External"/><Relationship Id="rId3428" Type="http://schemas.openxmlformats.org/officeDocument/2006/relationships/hyperlink" Target="https://en.wiktionary.org/wiki/%E9%87%8D%E8%A6%96" TargetMode="External"/><Relationship Id="rId4759" Type="http://schemas.openxmlformats.org/officeDocument/2006/relationships/hyperlink" Target="https://en.wiktionary.org/wiki/%E5%8F%8C%E6%96%B9" TargetMode="External"/><Relationship Id="rId4750" Type="http://schemas.openxmlformats.org/officeDocument/2006/relationships/hyperlink" Target="https://en.wiktionary.org/wiki/%E6%AC%A1%E7%94%B7" TargetMode="External"/><Relationship Id="rId3421" Type="http://schemas.openxmlformats.org/officeDocument/2006/relationships/hyperlink" Target="https://en.wiktionary.org/wiki/%E5%89%8D%E5%9B%9E" TargetMode="External"/><Relationship Id="rId4752" Type="http://schemas.openxmlformats.org/officeDocument/2006/relationships/hyperlink" Target="https://en.wiktionary.org/wiki/%E8%BE%BA" TargetMode="External"/><Relationship Id="rId3420" Type="http://schemas.openxmlformats.org/officeDocument/2006/relationships/hyperlink" Target="https://en.wiktionary.org/wiki/%E3%83%9E%E3%82%A4%E3%82%B1%E3%83%AB" TargetMode="External"/><Relationship Id="rId4751" Type="http://schemas.openxmlformats.org/officeDocument/2006/relationships/hyperlink" Target="https://en.wiktionary.org/wiki/%E3%81%84%E3%81%A1%E3%81%94" TargetMode="External"/><Relationship Id="rId3423" Type="http://schemas.openxmlformats.org/officeDocument/2006/relationships/hyperlink" Target="https://en.wiktionary.org/wiki/%E3%82%A2%E3%82%A6%E3%83%88" TargetMode="External"/><Relationship Id="rId4754" Type="http://schemas.openxmlformats.org/officeDocument/2006/relationships/hyperlink" Target="https://en.wiktionary.org/wiki/%E4%B8%8A%E4%B8%8B" TargetMode="External"/><Relationship Id="rId3422" Type="http://schemas.openxmlformats.org/officeDocument/2006/relationships/hyperlink" Target="https://en.wiktionary.org/wiki/%E7%B4%84%E6%9D%9F" TargetMode="External"/><Relationship Id="rId4753" Type="http://schemas.openxmlformats.org/officeDocument/2006/relationships/hyperlink" Target="https://en.wiktionary.org/wiki/%E7%90%B4" TargetMode="External"/><Relationship Id="rId2126" Type="http://schemas.openxmlformats.org/officeDocument/2006/relationships/hyperlink" Target="https://en.wiktionary.org/wiki/%E4%BC%9A%E9%A4%A8" TargetMode="External"/><Relationship Id="rId3458" Type="http://schemas.openxmlformats.org/officeDocument/2006/relationships/hyperlink" Target="https://en.wiktionary.org/wiki/%E3%81%AF%E3%82%8B" TargetMode="External"/><Relationship Id="rId4789" Type="http://schemas.openxmlformats.org/officeDocument/2006/relationships/hyperlink" Target="https://en.wiktionary.org/wiki/%E8%89%A6%E8%89%87" TargetMode="External"/><Relationship Id="rId2127" Type="http://schemas.openxmlformats.org/officeDocument/2006/relationships/hyperlink" Target="https://en.wiktionary.org/wiki/%E7%95%AA%E5%9C%B0" TargetMode="External"/><Relationship Id="rId3457" Type="http://schemas.openxmlformats.org/officeDocument/2006/relationships/hyperlink" Target="https://en.wiktionary.org/wiki/%E3%83%87%E3%83%B3%E3%83%9E%E3%83%BC%E3%82%AF" TargetMode="External"/><Relationship Id="rId4788" Type="http://schemas.openxmlformats.org/officeDocument/2006/relationships/hyperlink" Target="https://en.wiktionary.org/wiki/%E5%BA%A7%E5%B8%AD" TargetMode="External"/><Relationship Id="rId2128" Type="http://schemas.openxmlformats.org/officeDocument/2006/relationships/hyperlink" Target="https://en.wiktionary.org/wiki/%E5%8D%94%E8%AD%B0" TargetMode="External"/><Relationship Id="rId2129" Type="http://schemas.openxmlformats.org/officeDocument/2006/relationships/hyperlink" Target="https://en.wiktionary.org/wiki/%E5%B9%95%E5%BA%9C" TargetMode="External"/><Relationship Id="rId3459" Type="http://schemas.openxmlformats.org/officeDocument/2006/relationships/hyperlink" Target="https://en.wiktionary.org/wiki/%E8%BF%91%E7%95%BF" TargetMode="External"/><Relationship Id="rId3450" Type="http://schemas.openxmlformats.org/officeDocument/2006/relationships/hyperlink" Target="https://en.wiktionary.org/wiki/%E3%81%AA%E3%81%8D" TargetMode="External"/><Relationship Id="rId4781" Type="http://schemas.openxmlformats.org/officeDocument/2006/relationships/hyperlink" Target="https://en.wiktionary.org/wiki/%E9%AD%94%E8%A1%93" TargetMode="External"/><Relationship Id="rId4780" Type="http://schemas.openxmlformats.org/officeDocument/2006/relationships/hyperlink" Target="https://en.wiktionary.org/wiki/%E8%BF%91%E6%B1%9F" TargetMode="External"/><Relationship Id="rId2120" Type="http://schemas.openxmlformats.org/officeDocument/2006/relationships/hyperlink" Target="https://en.wiktionary.org/wiki/%E6%B1%9F" TargetMode="External"/><Relationship Id="rId3452" Type="http://schemas.openxmlformats.org/officeDocument/2006/relationships/hyperlink" Target="https://en.wiktionary.org/wiki/%E6%89%8B%E7%B4%99" TargetMode="External"/><Relationship Id="rId4783" Type="http://schemas.openxmlformats.org/officeDocument/2006/relationships/hyperlink" Target="https://en.wiktionary.org/wiki/%E5%8C%96%E5%90%88" TargetMode="External"/><Relationship Id="rId2121" Type="http://schemas.openxmlformats.org/officeDocument/2006/relationships/hyperlink" Target="https://en.wiktionary.org/wiki/%E6%9A%A6" TargetMode="External"/><Relationship Id="rId3451" Type="http://schemas.openxmlformats.org/officeDocument/2006/relationships/hyperlink" Target="https://en.wiktionary.org/wiki/%E8%A5%B2%E6%92%83" TargetMode="External"/><Relationship Id="rId4782" Type="http://schemas.openxmlformats.org/officeDocument/2006/relationships/hyperlink" Target="https://en.wiktionary.org/wiki/%E4%BA%A4%E5%B7%AE" TargetMode="External"/><Relationship Id="rId2122" Type="http://schemas.openxmlformats.org/officeDocument/2006/relationships/hyperlink" Target="https://en.wiktionary.org/wiki/%E7%B6%AD%E6%8C%81" TargetMode="External"/><Relationship Id="rId3454" Type="http://schemas.openxmlformats.org/officeDocument/2006/relationships/hyperlink" Target="https://en.wiktionary.org/wiki/%E3%81%9E" TargetMode="External"/><Relationship Id="rId4785" Type="http://schemas.openxmlformats.org/officeDocument/2006/relationships/hyperlink" Target="https://en.wiktionary.org/wiki/%E8%89%A6%E8%88%B9" TargetMode="External"/><Relationship Id="rId2123" Type="http://schemas.openxmlformats.org/officeDocument/2006/relationships/hyperlink" Target="https://en.wiktionary.org/wiki/%E6%B4%BE%E9%81%A3" TargetMode="External"/><Relationship Id="rId3453" Type="http://schemas.openxmlformats.org/officeDocument/2006/relationships/hyperlink" Target="https://en.wiktionary.org/wiki/%E7%89%B9%E6%92%AE" TargetMode="External"/><Relationship Id="rId4784" Type="http://schemas.openxmlformats.org/officeDocument/2006/relationships/hyperlink" Target="https://en.wiktionary.org/wiki/%E9%80%80%E5%9B%A3" TargetMode="External"/><Relationship Id="rId2124" Type="http://schemas.openxmlformats.org/officeDocument/2006/relationships/hyperlink" Target="https://en.wiktionary.org/wiki/%E9%99%A4%E3%81%8F" TargetMode="External"/><Relationship Id="rId3456" Type="http://schemas.openxmlformats.org/officeDocument/2006/relationships/hyperlink" Target="https://en.wiktionary.org/wiki/%E7%9F%B3%E7%94%B0" TargetMode="External"/><Relationship Id="rId4787" Type="http://schemas.openxmlformats.org/officeDocument/2006/relationships/hyperlink" Target="https://en.wiktionary.org/wiki/%E6%A2%85" TargetMode="External"/><Relationship Id="rId2125" Type="http://schemas.openxmlformats.org/officeDocument/2006/relationships/hyperlink" Target="https://en.wiktionary.org/wiki/%E5%BB%BA" TargetMode="External"/><Relationship Id="rId3455" Type="http://schemas.openxmlformats.org/officeDocument/2006/relationships/hyperlink" Target="https://en.wiktionary.org/wiki/%E5%8E%9A%E7%94%9F" TargetMode="External"/><Relationship Id="rId4786" Type="http://schemas.openxmlformats.org/officeDocument/2006/relationships/hyperlink" Target="https://en.wiktionary.org/wiki/%E5%BD%93%E3%81%9F%E3%82%8B" TargetMode="External"/><Relationship Id="rId2115" Type="http://schemas.openxmlformats.org/officeDocument/2006/relationships/hyperlink" Target="https://en.wiktionary.org/wiki/%E7%94%BA%E7%AB%8B" TargetMode="External"/><Relationship Id="rId3447" Type="http://schemas.openxmlformats.org/officeDocument/2006/relationships/hyperlink" Target="https://en.wiktionary.org/wiki/%E6%8E%88%E6%A5%AD" TargetMode="External"/><Relationship Id="rId4778" Type="http://schemas.openxmlformats.org/officeDocument/2006/relationships/hyperlink" Target="https://en.wiktionary.org/wiki/%E4%BC%9D%E3%81%88%E3%82%8B" TargetMode="External"/><Relationship Id="rId2116" Type="http://schemas.openxmlformats.org/officeDocument/2006/relationships/hyperlink" Target="https://en.wiktionary.org/wiki/%E3%83%A9%E3%82%A4%E3%83%88" TargetMode="External"/><Relationship Id="rId3446" Type="http://schemas.openxmlformats.org/officeDocument/2006/relationships/hyperlink" Target="https://en.wiktionary.org/w/index.php?title=%E6%97%A5%E7%B5%8C&amp;action=edit&amp;redlink=1" TargetMode="External"/><Relationship Id="rId4777" Type="http://schemas.openxmlformats.org/officeDocument/2006/relationships/hyperlink" Target="https://en.wiktionary.org/wiki/%E5%A4%A7%E5%9C%B0" TargetMode="External"/><Relationship Id="rId2117" Type="http://schemas.openxmlformats.org/officeDocument/2006/relationships/hyperlink" Target="https://en.wiktionary.org/wiki/%E3%82%AB%E3%83%90%E3%83%BC" TargetMode="External"/><Relationship Id="rId3449" Type="http://schemas.openxmlformats.org/officeDocument/2006/relationships/hyperlink" Target="https://en.wiktionary.org/wiki/%E4%BE%B5%E6%94%BB" TargetMode="External"/><Relationship Id="rId2118" Type="http://schemas.openxmlformats.org/officeDocument/2006/relationships/hyperlink" Target="https://en.wiktionary.org/wiki/%E9%83%B7" TargetMode="External"/><Relationship Id="rId3448" Type="http://schemas.openxmlformats.org/officeDocument/2006/relationships/hyperlink" Target="https://en.wiktionary.org/wiki/%E3%83%95%E3%83%83%E3%83%88%E3%83%9C%E3%83%BC%E3%83%AB" TargetMode="External"/><Relationship Id="rId4779" Type="http://schemas.openxmlformats.org/officeDocument/2006/relationships/hyperlink" Target="https://en.wiktionary.org/wiki/%E6%84%9F%E8%A6%9A" TargetMode="External"/><Relationship Id="rId2119" Type="http://schemas.openxmlformats.org/officeDocument/2006/relationships/hyperlink" Target="https://en.wiktionary.org/wiki/%E8%A8%98%E6%86%B6" TargetMode="External"/><Relationship Id="rId4770" Type="http://schemas.openxmlformats.org/officeDocument/2006/relationships/hyperlink" Target="https://en.wiktionary.org/wiki/%E8%97%8D" TargetMode="External"/><Relationship Id="rId3441" Type="http://schemas.openxmlformats.org/officeDocument/2006/relationships/hyperlink" Target="https://en.wiktionary.org/wiki/%E8%BE%9E%E6%9B%B8" TargetMode="External"/><Relationship Id="rId4772" Type="http://schemas.openxmlformats.org/officeDocument/2006/relationships/hyperlink" Target="https://en.wiktionary.org/w/index.php?title=%E7%95%B0%E3%81%AA%E3%81%A3&amp;action=edit&amp;redlink=1" TargetMode="External"/><Relationship Id="rId2110" Type="http://schemas.openxmlformats.org/officeDocument/2006/relationships/hyperlink" Target="https://en.wiktionary.org/wiki/%E5%9B%BD%E5%9C%9F" TargetMode="External"/><Relationship Id="rId3440" Type="http://schemas.openxmlformats.org/officeDocument/2006/relationships/hyperlink" Target="https://en.wiktionary.org/wiki/%E8%A3%9C%E5%8A%A9" TargetMode="External"/><Relationship Id="rId4771" Type="http://schemas.openxmlformats.org/officeDocument/2006/relationships/hyperlink" Target="https://en.wiktionary.org/wiki/%E6%B7%B7%E5%90%8C" TargetMode="External"/><Relationship Id="rId2111" Type="http://schemas.openxmlformats.org/officeDocument/2006/relationships/hyperlink" Target="https://en.wiktionary.org/wiki/%E5%AF%A9%E6%9F%BB" TargetMode="External"/><Relationship Id="rId3443" Type="http://schemas.openxmlformats.org/officeDocument/2006/relationships/hyperlink" Target="https://en.wiktionary.org/wiki/%E6%A4%8D%E6%B0%91" TargetMode="External"/><Relationship Id="rId4774" Type="http://schemas.openxmlformats.org/officeDocument/2006/relationships/hyperlink" Target="https://en.wiktionary.org/wiki/%E4%BD%8F%E6%89%80" TargetMode="External"/><Relationship Id="rId2112" Type="http://schemas.openxmlformats.org/officeDocument/2006/relationships/hyperlink" Target="https://en.wiktionary.org/wiki/%E9%87%8E" TargetMode="External"/><Relationship Id="rId3442" Type="http://schemas.openxmlformats.org/officeDocument/2006/relationships/hyperlink" Target="https://en.wiktionary.org/wiki/%E3%81%A8%E3%82%8A%E3%81%82%E3%81%88%E3%81%9A" TargetMode="External"/><Relationship Id="rId4773" Type="http://schemas.openxmlformats.org/officeDocument/2006/relationships/hyperlink" Target="https://en.wiktionary.org/wiki/%E5%8F%96%E6%89%B1" TargetMode="External"/><Relationship Id="rId2113" Type="http://schemas.openxmlformats.org/officeDocument/2006/relationships/hyperlink" Target="https://en.wiktionary.org/wiki/%E5%BF%A0" TargetMode="External"/><Relationship Id="rId3445" Type="http://schemas.openxmlformats.org/officeDocument/2006/relationships/hyperlink" Target="https://en.wiktionary.org/wiki/%E8%84%9A" TargetMode="External"/><Relationship Id="rId4776" Type="http://schemas.openxmlformats.org/officeDocument/2006/relationships/hyperlink" Target="https://en.wiktionary.org/wiki/%E3%83%A9%E3%82%A4%E3%83%90%E3%83%AB" TargetMode="External"/><Relationship Id="rId2114" Type="http://schemas.openxmlformats.org/officeDocument/2006/relationships/hyperlink" Target="https://en.wiktionary.org/wiki/%E3%83%AC%E3%83%BC%E3%83%99%E3%83%AB" TargetMode="External"/><Relationship Id="rId3444" Type="http://schemas.openxmlformats.org/officeDocument/2006/relationships/hyperlink" Target="https://en.wiktionary.org/wiki/%E3%82%AD%E3%83%AA%E3%82%B9%E3%83%88%E6%95%99" TargetMode="External"/><Relationship Id="rId4775" Type="http://schemas.openxmlformats.org/officeDocument/2006/relationships/hyperlink" Target="https://en.wiktionary.org/wiki/%E6%A4%9C%E5%AE%9A" TargetMode="External"/><Relationship Id="rId5251" Type="http://schemas.openxmlformats.org/officeDocument/2006/relationships/hyperlink" Target="https://en.wiktionary.org/wiki/%E5%90%8C%E4%BA%BA" TargetMode="External"/><Relationship Id="rId6582" Type="http://schemas.openxmlformats.org/officeDocument/2006/relationships/hyperlink" Target="https://en.wiktionary.org/wiki/%E5%B7%A5%E6%88%BF" TargetMode="External"/><Relationship Id="rId5252" Type="http://schemas.openxmlformats.org/officeDocument/2006/relationships/hyperlink" Target="https://en.wiktionary.org/wiki/%E6%9D%BE%E5%B2%A1" TargetMode="External"/><Relationship Id="rId6583" Type="http://schemas.openxmlformats.org/officeDocument/2006/relationships/hyperlink" Target="https://en.wiktionary.org/wiki/%E7%9B%B8%E6%A8%A1" TargetMode="External"/><Relationship Id="rId6580" Type="http://schemas.openxmlformats.org/officeDocument/2006/relationships/hyperlink" Target="https://en.wiktionary.org/wiki/%E3%82%B9%E3%82%AB%E3%82%A6%E3%83%88" TargetMode="External"/><Relationship Id="rId5250" Type="http://schemas.openxmlformats.org/officeDocument/2006/relationships/hyperlink" Target="https://en.wiktionary.org/wiki/%E5%8D%98%E8%AA%9E" TargetMode="External"/><Relationship Id="rId6581" Type="http://schemas.openxmlformats.org/officeDocument/2006/relationships/hyperlink" Target="https://en.wiktionary.org/wiki/%E8%AA%98%E6%8B%90" TargetMode="External"/><Relationship Id="rId5255" Type="http://schemas.openxmlformats.org/officeDocument/2006/relationships/hyperlink" Target="https://en.wiktionary.org/wiki/%E3%81%BF%E3%81%AA" TargetMode="External"/><Relationship Id="rId6586" Type="http://schemas.openxmlformats.org/officeDocument/2006/relationships/hyperlink" Target="https://en.wiktionary.org/wiki/%E7%8F%A0" TargetMode="External"/><Relationship Id="rId5256" Type="http://schemas.openxmlformats.org/officeDocument/2006/relationships/hyperlink" Target="https://en.wiktionary.org/w/index.php?title=%E5%A0%B1%E3%81%98&amp;action=edit&amp;redlink=1" TargetMode="External"/><Relationship Id="rId6587" Type="http://schemas.openxmlformats.org/officeDocument/2006/relationships/hyperlink" Target="https://en.wiktionary.org/wiki/%E8%A6%9A" TargetMode="External"/><Relationship Id="rId5253" Type="http://schemas.openxmlformats.org/officeDocument/2006/relationships/hyperlink" Target="https://en.wiktionary.org/wiki/%E3%83%94%E3%83%BC%E3%82%BF%E3%83%BC" TargetMode="External"/><Relationship Id="rId6584" Type="http://schemas.openxmlformats.org/officeDocument/2006/relationships/hyperlink" Target="https://en.wiktionary.org/wiki/%E3%83%98%E3%83%83%E3%83%80" TargetMode="External"/><Relationship Id="rId5254" Type="http://schemas.openxmlformats.org/officeDocument/2006/relationships/hyperlink" Target="https://en.wiktionary.org/wiki/%E5%AE%B6%E5%BA%B7" TargetMode="External"/><Relationship Id="rId6585" Type="http://schemas.openxmlformats.org/officeDocument/2006/relationships/hyperlink" Target="https://en.wiktionary.org/wiki/%E5%B0%BC%E5%B4%8E" TargetMode="External"/><Relationship Id="rId5259" Type="http://schemas.openxmlformats.org/officeDocument/2006/relationships/hyperlink" Target="https://en.wiktionary.org/w/index.php?title=%E3%82%82%E3%82%89%E3%81%A3&amp;action=edit&amp;redlink=1" TargetMode="External"/><Relationship Id="rId5257" Type="http://schemas.openxmlformats.org/officeDocument/2006/relationships/hyperlink" Target="https://en.wiktionary.org/wiki/%E4%B8%8D%E6%BA%80" TargetMode="External"/><Relationship Id="rId6588" Type="http://schemas.openxmlformats.org/officeDocument/2006/relationships/hyperlink" Target="https://en.wiktionary.org/wiki/%E8%B2%AB" TargetMode="External"/><Relationship Id="rId5258" Type="http://schemas.openxmlformats.org/officeDocument/2006/relationships/hyperlink" Target="https://en.wiktionary.org/wiki/%E8%B6%B3%E7%AB%8B" TargetMode="External"/><Relationship Id="rId6589" Type="http://schemas.openxmlformats.org/officeDocument/2006/relationships/hyperlink" Target="https://en.wiktionary.org/wiki/%E9%BC%BB" TargetMode="External"/><Relationship Id="rId5240" Type="http://schemas.openxmlformats.org/officeDocument/2006/relationships/hyperlink" Target="https://en.wiktionary.org/wiki/%E4%B8%89%E7%94%B0" TargetMode="External"/><Relationship Id="rId6571" Type="http://schemas.openxmlformats.org/officeDocument/2006/relationships/hyperlink" Target="https://en.wiktionary.org/wiki/%E9%82%B8" TargetMode="External"/><Relationship Id="rId5241" Type="http://schemas.openxmlformats.org/officeDocument/2006/relationships/hyperlink" Target="https://en.wiktionary.org/wiki/%E5%8C%BB%E5%AD%A6%E9%83%A8" TargetMode="External"/><Relationship Id="rId6572" Type="http://schemas.openxmlformats.org/officeDocument/2006/relationships/hyperlink" Target="https://en.wiktionary.org/wiki/%E3%83%A9%E3%83%B3%E3%83%97" TargetMode="External"/><Relationship Id="rId6570" Type="http://schemas.openxmlformats.org/officeDocument/2006/relationships/hyperlink" Target="https://en.wiktionary.org/wiki/%E9%87%A3%E3%82%8A" TargetMode="External"/><Relationship Id="rId5244" Type="http://schemas.openxmlformats.org/officeDocument/2006/relationships/hyperlink" Target="https://en.wiktionary.org/wiki/%E6%97%A5%E5%85%89" TargetMode="External"/><Relationship Id="rId6575" Type="http://schemas.openxmlformats.org/officeDocument/2006/relationships/hyperlink" Target="https://en.wiktionary.org/wiki/%E5%B0%82%E5%B1%9E" TargetMode="External"/><Relationship Id="rId5245" Type="http://schemas.openxmlformats.org/officeDocument/2006/relationships/hyperlink" Target="https://en.wiktionary.org/wiki/%E5%AE%9F%E5%9C%A8" TargetMode="External"/><Relationship Id="rId6576" Type="http://schemas.openxmlformats.org/officeDocument/2006/relationships/hyperlink" Target="https://en.wiktionary.org/wiki/%E5%90%B9%E5%A5%8F%E6%A5%BD" TargetMode="External"/><Relationship Id="rId5242" Type="http://schemas.openxmlformats.org/officeDocument/2006/relationships/hyperlink" Target="https://en.wiktionary.org/wiki/%E8%A7%A3%E4%BB%BB" TargetMode="External"/><Relationship Id="rId6573" Type="http://schemas.openxmlformats.org/officeDocument/2006/relationships/hyperlink" Target="https://en.wiktionary.org/wiki/%E5%90%88%E7%90%86" TargetMode="External"/><Relationship Id="rId5243" Type="http://schemas.openxmlformats.org/officeDocument/2006/relationships/hyperlink" Target="https://en.wiktionary.org/wiki/%E5%B8%83" TargetMode="External"/><Relationship Id="rId6574" Type="http://schemas.openxmlformats.org/officeDocument/2006/relationships/hyperlink" Target="https://en.wiktionary.org/wiki/%E8%BE%B0" TargetMode="External"/><Relationship Id="rId5248" Type="http://schemas.openxmlformats.org/officeDocument/2006/relationships/hyperlink" Target="https://en.wiktionary.org/wiki/%E6%B5%85%E9%87%8E" TargetMode="External"/><Relationship Id="rId6579" Type="http://schemas.openxmlformats.org/officeDocument/2006/relationships/hyperlink" Target="https://en.wiktionary.org/wiki/%E5%B2%A1%E6%9D%91" TargetMode="External"/><Relationship Id="rId5249" Type="http://schemas.openxmlformats.org/officeDocument/2006/relationships/hyperlink" Target="https://en.wiktionary.org/wiki/%E3%81%8D%E3%81%A1%E3%82%93%E3%81%A8" TargetMode="External"/><Relationship Id="rId5246" Type="http://schemas.openxmlformats.org/officeDocument/2006/relationships/hyperlink" Target="https://en.wiktionary.org/wiki/%E3%81%8F%E3%81%97" TargetMode="External"/><Relationship Id="rId6577" Type="http://schemas.openxmlformats.org/officeDocument/2006/relationships/hyperlink" Target="https://en.wiktionary.org/wiki/%E7%9B%BE" TargetMode="External"/><Relationship Id="rId5247" Type="http://schemas.openxmlformats.org/officeDocument/2006/relationships/hyperlink" Target="https://en.wiktionary.org/wiki/%E5%9C%A8%E5%AD%A6" TargetMode="External"/><Relationship Id="rId6578" Type="http://schemas.openxmlformats.org/officeDocument/2006/relationships/hyperlink" Target="https://en.wiktionary.org/wiki/%E7%88%B5%E4%BD%8D" TargetMode="External"/><Relationship Id="rId5270" Type="http://schemas.openxmlformats.org/officeDocument/2006/relationships/hyperlink" Target="https://en.wiktionary.org/wiki/%E5%8C%97%E5%81%B4" TargetMode="External"/><Relationship Id="rId5273" Type="http://schemas.openxmlformats.org/officeDocument/2006/relationships/hyperlink" Target="https://en.wiktionary.org/wiki/%E9%99%BD%E5%AD%90" TargetMode="External"/><Relationship Id="rId5274" Type="http://schemas.openxmlformats.org/officeDocument/2006/relationships/hyperlink" Target="https://en.wiktionary.org/wiki/%E3%82%A2%E3%83%88%E3%83%A9%E3%83%B3%E3%82%BF" TargetMode="External"/><Relationship Id="rId5271" Type="http://schemas.openxmlformats.org/officeDocument/2006/relationships/hyperlink" Target="https://en.wiktionary.org/wiki/%E3%81%B2%E3%82%8D%E3%81%97" TargetMode="External"/><Relationship Id="rId5272" Type="http://schemas.openxmlformats.org/officeDocument/2006/relationships/hyperlink" Target="https://en.wiktionary.org/wiki/%E7%8B%AC%E5%8D%A0" TargetMode="External"/><Relationship Id="rId5277" Type="http://schemas.openxmlformats.org/officeDocument/2006/relationships/hyperlink" Target="https://en.wiktionary.org/wiki/%E5%BE%A9%E8%AE%90" TargetMode="External"/><Relationship Id="rId5278" Type="http://schemas.openxmlformats.org/officeDocument/2006/relationships/hyperlink" Target="https://en.wiktionary.org/wiki/%E6%A5%BD%E5%9B%A3" TargetMode="External"/><Relationship Id="rId5275" Type="http://schemas.openxmlformats.org/officeDocument/2006/relationships/hyperlink" Target="https://en.wiktionary.org/wiki/%E6%8F%B4%E5%8A%A9" TargetMode="External"/><Relationship Id="rId5276" Type="http://schemas.openxmlformats.org/officeDocument/2006/relationships/hyperlink" Target="https://en.wiktionary.org/wiki/%E5%9B%B2%E7%A2%81" TargetMode="External"/><Relationship Id="rId5279" Type="http://schemas.openxmlformats.org/officeDocument/2006/relationships/hyperlink" Target="https://en.wiktionary.org/wiki/%E5%B8%B8%E8%AD%98" TargetMode="External"/><Relationship Id="rId6590" Type="http://schemas.openxmlformats.org/officeDocument/2006/relationships/hyperlink" Target="https://en.wiktionary.org/wiki/%E3%83%96%E3%83%A9" TargetMode="External"/><Relationship Id="rId5262" Type="http://schemas.openxmlformats.org/officeDocument/2006/relationships/hyperlink" Target="https://en.wiktionary.org/wiki/%E8%87%A3" TargetMode="External"/><Relationship Id="rId6593" Type="http://schemas.openxmlformats.org/officeDocument/2006/relationships/hyperlink" Target="https://en.wiktionary.org/wiki/%E5%8B%89" TargetMode="External"/><Relationship Id="rId5263" Type="http://schemas.openxmlformats.org/officeDocument/2006/relationships/hyperlink" Target="https://en.wiktionary.org/wiki/%E3%82%B3%E3%83%88" TargetMode="External"/><Relationship Id="rId6594" Type="http://schemas.openxmlformats.org/officeDocument/2006/relationships/hyperlink" Target="https://en.wiktionary.org/wiki/%E7%A8%B2%E8%91%89" TargetMode="External"/><Relationship Id="rId5260" Type="http://schemas.openxmlformats.org/officeDocument/2006/relationships/hyperlink" Target="https://en.wiktionary.org/wiki/%E8%A1%9B" TargetMode="External"/><Relationship Id="rId6591" Type="http://schemas.openxmlformats.org/officeDocument/2006/relationships/hyperlink" Target="https://en.wiktionary.org/wiki/%E6%94%AF%E7%B7%9A" TargetMode="External"/><Relationship Id="rId5261" Type="http://schemas.openxmlformats.org/officeDocument/2006/relationships/hyperlink" Target="https://en.wiktionary.org/wiki/%E7%B5%82%E3%82%8F%E3%82%8B" TargetMode="External"/><Relationship Id="rId6592" Type="http://schemas.openxmlformats.org/officeDocument/2006/relationships/hyperlink" Target="https://en.wiktionary.org/wiki/%E4%BC%9D%E8%A8%80%E6%9D%BF" TargetMode="External"/><Relationship Id="rId5266" Type="http://schemas.openxmlformats.org/officeDocument/2006/relationships/hyperlink" Target="https://en.wiktionary.org/wiki/%E9%81%8B%E8%B3%83" TargetMode="External"/><Relationship Id="rId6597" Type="http://schemas.openxmlformats.org/officeDocument/2006/relationships/hyperlink" Target="https://en.wiktionary.org/wiki/%E9%9F%BF" TargetMode="External"/><Relationship Id="rId5267" Type="http://schemas.openxmlformats.org/officeDocument/2006/relationships/hyperlink" Target="https://en.wiktionary.org/wiki/%E8%B5%B7" TargetMode="External"/><Relationship Id="rId6598" Type="http://schemas.openxmlformats.org/officeDocument/2006/relationships/hyperlink" Target="https://en.wiktionary.org/wiki/%E3%83%95%E3%82%A1%E3%82%A4%E3%83%88" TargetMode="External"/><Relationship Id="rId5264" Type="http://schemas.openxmlformats.org/officeDocument/2006/relationships/hyperlink" Target="https://en.wiktionary.org/wiki/%E8%A1%9D%E6%92%83" TargetMode="External"/><Relationship Id="rId6595" Type="http://schemas.openxmlformats.org/officeDocument/2006/relationships/hyperlink" Target="https://en.wiktionary.org/wiki/%E3%82%88%E3%81%86%E3%82%84%E3%81%8F" TargetMode="External"/><Relationship Id="rId5265" Type="http://schemas.openxmlformats.org/officeDocument/2006/relationships/hyperlink" Target="https://en.wiktionary.org/wiki/%E8%8B%A5%E8%80%85" TargetMode="External"/><Relationship Id="rId6596" Type="http://schemas.openxmlformats.org/officeDocument/2006/relationships/hyperlink" Target="https://en.wiktionary.org/wiki/%E3%81%A8%E3%81%93%E3%82%8D%E3%81%8C" TargetMode="External"/><Relationship Id="rId5268" Type="http://schemas.openxmlformats.org/officeDocument/2006/relationships/hyperlink" Target="https://en.wiktionary.org/wiki/%E7%A2%BA%E7%8E%87" TargetMode="External"/><Relationship Id="rId6599" Type="http://schemas.openxmlformats.org/officeDocument/2006/relationships/hyperlink" Target="https://en.wiktionary.org/wiki/%E3%81%AA%E3%81%8B%E3%81%AA%E3%81%8B" TargetMode="External"/><Relationship Id="rId5269" Type="http://schemas.openxmlformats.org/officeDocument/2006/relationships/hyperlink" Target="https://en.wiktionary.org/wiki/%E9%A1%95" TargetMode="External"/><Relationship Id="rId5219" Type="http://schemas.openxmlformats.org/officeDocument/2006/relationships/hyperlink" Target="https://en.wiktionary.org/wiki/%E3%81%95%E3%81%8D" TargetMode="External"/><Relationship Id="rId5217" Type="http://schemas.openxmlformats.org/officeDocument/2006/relationships/hyperlink" Target="https://en.wiktionary.org/wiki/%E3%81%A4%E3%81%8B" TargetMode="External"/><Relationship Id="rId6548" Type="http://schemas.openxmlformats.org/officeDocument/2006/relationships/hyperlink" Target="https://en.wiktionary.org/wiki/%E5%8B%95%E5%90%91" TargetMode="External"/><Relationship Id="rId5218" Type="http://schemas.openxmlformats.org/officeDocument/2006/relationships/hyperlink" Target="https://en.wiktionary.org/wiki/%E7%99%BA%E5%8B%95" TargetMode="External"/><Relationship Id="rId6549" Type="http://schemas.openxmlformats.org/officeDocument/2006/relationships/hyperlink" Target="https://en.wiktionary.org/w/index.php?title=%E3%83%95%E3%83%AA&amp;action=edit&amp;redlink=1" TargetMode="External"/><Relationship Id="rId7879" Type="http://schemas.openxmlformats.org/officeDocument/2006/relationships/hyperlink" Target="https://en.wiktionary.org/wiki/%E5%8C%97%E8%A6%8B" TargetMode="External"/><Relationship Id="rId392" Type="http://schemas.openxmlformats.org/officeDocument/2006/relationships/hyperlink" Target="https://en.wiktionary.org/wiki/%E5%B9%B4%E5%BA%A6" TargetMode="External"/><Relationship Id="rId391" Type="http://schemas.openxmlformats.org/officeDocument/2006/relationships/hyperlink" Target="https://en.wiktionary.org/wiki/%E3%82%A2%E3%83%A1%E3%83%AA%E3%82%AB%E5%90%88%E8%A1%86%E5%9B%BD" TargetMode="External"/><Relationship Id="rId390" Type="http://schemas.openxmlformats.org/officeDocument/2006/relationships/hyperlink" Target="https://en.wiktionary.org/wiki/%E4%B8%AD%E5%9B%BD" TargetMode="External"/><Relationship Id="rId7870" Type="http://schemas.openxmlformats.org/officeDocument/2006/relationships/hyperlink" Target="https://en.wiktionary.org/wiki/%E5%9B%BD%E8%BB%8D" TargetMode="External"/><Relationship Id="rId385" Type="http://schemas.openxmlformats.org/officeDocument/2006/relationships/hyperlink" Target="https://en.wiktionary.org/wiki/%E9%81%B8%E6%8C%99" TargetMode="External"/><Relationship Id="rId5211" Type="http://schemas.openxmlformats.org/officeDocument/2006/relationships/hyperlink" Target="https://en.wiktionary.org/wiki/%E8%81%9E%E3%81%8D" TargetMode="External"/><Relationship Id="rId6542" Type="http://schemas.openxmlformats.org/officeDocument/2006/relationships/hyperlink" Target="https://en.wiktionary.org/wiki/%E6%9C%88%E4%BE%8B" TargetMode="External"/><Relationship Id="rId7874" Type="http://schemas.openxmlformats.org/officeDocument/2006/relationships/hyperlink" Target="https://en.wiktionary.org/wiki/%E5%85%A5%E5%B1%85" TargetMode="External"/><Relationship Id="rId384" Type="http://schemas.openxmlformats.org/officeDocument/2006/relationships/hyperlink" Target="https://en.wiktionary.org/wiki/%E3%81%AD" TargetMode="External"/><Relationship Id="rId5212" Type="http://schemas.openxmlformats.org/officeDocument/2006/relationships/hyperlink" Target="https://en.wiktionary.org/wiki/%E3%82%A4%E3%83%B3%E3%82%BF%E3%83%BC" TargetMode="External"/><Relationship Id="rId6543" Type="http://schemas.openxmlformats.org/officeDocument/2006/relationships/hyperlink" Target="https://en.wiktionary.org/wiki/%E7%A8%BC%E5%83%8D" TargetMode="External"/><Relationship Id="rId7873" Type="http://schemas.openxmlformats.org/officeDocument/2006/relationships/hyperlink" Target="https://en.wiktionary.org/wiki/%E8%B2%A7%E5%9B%B0" TargetMode="External"/><Relationship Id="rId383" Type="http://schemas.openxmlformats.org/officeDocument/2006/relationships/hyperlink" Target="https://en.wiktionary.org/wiki/%E5%90%84" TargetMode="External"/><Relationship Id="rId6540" Type="http://schemas.openxmlformats.org/officeDocument/2006/relationships/hyperlink" Target="https://en.wiktionary.org/w/index.php?title=%E6%96%B0%E3%81%97%E3%81%8F&amp;action=edit&amp;redlink=1" TargetMode="External"/><Relationship Id="rId7872" Type="http://schemas.openxmlformats.org/officeDocument/2006/relationships/hyperlink" Target="https://en.wiktionary.org/wiki/%E4%B8%AD%E4%BA%95" TargetMode="External"/><Relationship Id="rId382" Type="http://schemas.openxmlformats.org/officeDocument/2006/relationships/hyperlink" Target="https://en.wiktionary.org/wiki/%E6%98%8E%E6%B2%BB" TargetMode="External"/><Relationship Id="rId5210" Type="http://schemas.openxmlformats.org/officeDocument/2006/relationships/hyperlink" Target="https://en.wiktionary.org/wiki/%E4%BA%94%E9%83%8E" TargetMode="External"/><Relationship Id="rId6541" Type="http://schemas.openxmlformats.org/officeDocument/2006/relationships/hyperlink" Target="https://en.wiktionary.org/wiki/%E6%B2%BC" TargetMode="External"/><Relationship Id="rId7871" Type="http://schemas.openxmlformats.org/officeDocument/2006/relationships/hyperlink" Target="https://en.wiktionary.org/wiki/%E3%83%A9%E3%83%9C" TargetMode="External"/><Relationship Id="rId389" Type="http://schemas.openxmlformats.org/officeDocument/2006/relationships/hyperlink" Target="https://en.wiktionary.org/wiki/%E7%99%BA%E8%A1%A8" TargetMode="External"/><Relationship Id="rId5215" Type="http://schemas.openxmlformats.org/officeDocument/2006/relationships/hyperlink" Target="https://en.wiktionary.org/wiki/%E6%89%93%E5%B8%AD" TargetMode="External"/><Relationship Id="rId6546" Type="http://schemas.openxmlformats.org/officeDocument/2006/relationships/hyperlink" Target="https://en.wiktionary.org/wiki/%E6%92%A4%E5%9B%9E" TargetMode="External"/><Relationship Id="rId7878" Type="http://schemas.openxmlformats.org/officeDocument/2006/relationships/hyperlink" Target="https://en.wiktionary.org/wiki/%E3%83%AA%E3%82%B9" TargetMode="External"/><Relationship Id="rId388" Type="http://schemas.openxmlformats.org/officeDocument/2006/relationships/hyperlink" Target="https://en.wiktionary.org/wiki/%E6%96%87%E7%AB%A0" TargetMode="External"/><Relationship Id="rId5216" Type="http://schemas.openxmlformats.org/officeDocument/2006/relationships/hyperlink" Target="https://en.wiktionary.org/wiki/%E5%88%A5%E3%82%8C" TargetMode="External"/><Relationship Id="rId6547" Type="http://schemas.openxmlformats.org/officeDocument/2006/relationships/hyperlink" Target="https://en.wiktionary.org/w/index.php?title=%E4%BB%95%E3%81%88&amp;action=edit&amp;redlink=1" TargetMode="External"/><Relationship Id="rId7877" Type="http://schemas.openxmlformats.org/officeDocument/2006/relationships/hyperlink" Target="https://en.wiktionary.org/wiki/%E3%82%A8%E3%83%A9%E3%83%BC" TargetMode="External"/><Relationship Id="rId387" Type="http://schemas.openxmlformats.org/officeDocument/2006/relationships/hyperlink" Target="https://en.wiktionary.org/wiki/%E5%8C%97" TargetMode="External"/><Relationship Id="rId5213" Type="http://schemas.openxmlformats.org/officeDocument/2006/relationships/hyperlink" Target="https://en.wiktionary.org/wiki/%E3%83%97%E3%83%AC%E3%83%BC%E3%82%AA%E3%83%95" TargetMode="External"/><Relationship Id="rId6544" Type="http://schemas.openxmlformats.org/officeDocument/2006/relationships/hyperlink" Target="https://en.wiktionary.org/wiki/%E3%83%95%E3%82%A9%E3%83%BC%E3%83%A9%E3%83%A0" TargetMode="External"/><Relationship Id="rId7876" Type="http://schemas.openxmlformats.org/officeDocument/2006/relationships/hyperlink" Target="https://en.wiktionary.org/wiki/%E9%85%8D%E4%B8%8B" TargetMode="External"/><Relationship Id="rId386" Type="http://schemas.openxmlformats.org/officeDocument/2006/relationships/hyperlink" Target="https://en.wiktionary.org/wiki/%E5%87%BA%E7%89%88" TargetMode="External"/><Relationship Id="rId5214" Type="http://schemas.openxmlformats.org/officeDocument/2006/relationships/hyperlink" Target="https://en.wiktionary.org/w/index.php?title=%E3%82%AF%E3%83%A9&amp;action=edit&amp;redlink=1" TargetMode="External"/><Relationship Id="rId6545" Type="http://schemas.openxmlformats.org/officeDocument/2006/relationships/hyperlink" Target="https://en.wiktionary.org/wiki/%E3%81%97%E3%81%8D" TargetMode="External"/><Relationship Id="rId7875" Type="http://schemas.openxmlformats.org/officeDocument/2006/relationships/hyperlink" Target="https://en.wiktionary.org/wiki/%E3%82%BF%E3%83%BC%E3%83%9C" TargetMode="External"/><Relationship Id="rId5208" Type="http://schemas.openxmlformats.org/officeDocument/2006/relationships/hyperlink" Target="https://en.wiktionary.org/wiki/%E7%94%B0%E8%BE%BA" TargetMode="External"/><Relationship Id="rId6539" Type="http://schemas.openxmlformats.org/officeDocument/2006/relationships/hyperlink" Target="https://en.wiktionary.org/wiki/%E9%A8%8E%E5%85%B5" TargetMode="External"/><Relationship Id="rId5209" Type="http://schemas.openxmlformats.org/officeDocument/2006/relationships/hyperlink" Target="https://en.wiktionary.org/wiki/%E6%9B%B8%E9%99%A2" TargetMode="External"/><Relationship Id="rId5206" Type="http://schemas.openxmlformats.org/officeDocument/2006/relationships/hyperlink" Target="https://en.wiktionary.org/wiki/%E5%BB%A3" TargetMode="External"/><Relationship Id="rId6537" Type="http://schemas.openxmlformats.org/officeDocument/2006/relationships/hyperlink" Target="https://en.wiktionary.org/wiki/%E9%9B%86%E4%BC%9A" TargetMode="External"/><Relationship Id="rId7869" Type="http://schemas.openxmlformats.org/officeDocument/2006/relationships/hyperlink" Target="https://en.wiktionary.org/w/index.php?title=%E5%BE%8C%E6%A5%BD%E5%9C%92&amp;action=edit&amp;redlink=1" TargetMode="External"/><Relationship Id="rId5207" Type="http://schemas.openxmlformats.org/officeDocument/2006/relationships/hyperlink" Target="https://en.wiktionary.org/wiki/%E6%BF%80%E3%81%97%E3%81%84" TargetMode="External"/><Relationship Id="rId6538" Type="http://schemas.openxmlformats.org/officeDocument/2006/relationships/hyperlink" Target="https://en.wiktionary.org/wiki/%E6%94%BE%E5%87%BA" TargetMode="External"/><Relationship Id="rId7868" Type="http://schemas.openxmlformats.org/officeDocument/2006/relationships/hyperlink" Target="https://en.wiktionary.org/wiki/%E5%87%BA%E5%93%81" TargetMode="External"/><Relationship Id="rId381" Type="http://schemas.openxmlformats.org/officeDocument/2006/relationships/hyperlink" Target="https://en.wiktionary.org/wiki/%E4%BB%A5%E9%99%8D" TargetMode="External"/><Relationship Id="rId380" Type="http://schemas.openxmlformats.org/officeDocument/2006/relationships/hyperlink" Target="https://en.wiktionary.org/wiki/%E5%84%AA%E5%8B%9D" TargetMode="External"/><Relationship Id="rId379" Type="http://schemas.openxmlformats.org/officeDocument/2006/relationships/hyperlink" Target="https://en.wiktionary.org/wiki/%E4%B8%AD%E5%A4%AE" TargetMode="External"/><Relationship Id="rId374" Type="http://schemas.openxmlformats.org/officeDocument/2006/relationships/hyperlink" Target="https://en.wiktionary.org/wiki/%E3%82%AB%E3%83%86%E3%82%B4%E3%83%AA" TargetMode="External"/><Relationship Id="rId5200" Type="http://schemas.openxmlformats.org/officeDocument/2006/relationships/hyperlink" Target="https://en.wiktionary.org/wiki/%E8%A6%8B%E3%81%9B%E3%82%8B" TargetMode="External"/><Relationship Id="rId6531" Type="http://schemas.openxmlformats.org/officeDocument/2006/relationships/hyperlink" Target="https://en.wiktionary.org/wiki/%E6%B5%A9%E4%BA%8C" TargetMode="External"/><Relationship Id="rId7863" Type="http://schemas.openxmlformats.org/officeDocument/2006/relationships/hyperlink" Target="https://en.wiktionary.org/wiki/%E3%81%97%E3%82%89" TargetMode="External"/><Relationship Id="rId373" Type="http://schemas.openxmlformats.org/officeDocument/2006/relationships/hyperlink" Target="https://en.wiktionary.org/wiki/%E4%B8%96%E7%B4%80" TargetMode="External"/><Relationship Id="rId5201" Type="http://schemas.openxmlformats.org/officeDocument/2006/relationships/hyperlink" Target="https://en.wiktionary.org/wiki/%E9%AD%9A%E9%9B%B7" TargetMode="External"/><Relationship Id="rId6532" Type="http://schemas.openxmlformats.org/officeDocument/2006/relationships/hyperlink" Target="https://en.wiktionary.org/wiki/%E4%BC%9A%E6%B4%A5" TargetMode="External"/><Relationship Id="rId7862" Type="http://schemas.openxmlformats.org/officeDocument/2006/relationships/hyperlink" Target="https://en.wiktionary.org/wiki/%E3%83%A9%E3%83%99%E3%83%AB" TargetMode="External"/><Relationship Id="rId372" Type="http://schemas.openxmlformats.org/officeDocument/2006/relationships/hyperlink" Target="https://en.wiktionary.org/w/index.php?title=%E3%81%AB%E9%96%A2%E3%81%97%E3%81%A6&amp;action=edit&amp;redlink=1" TargetMode="External"/><Relationship Id="rId7861" Type="http://schemas.openxmlformats.org/officeDocument/2006/relationships/hyperlink" Target="https://en.wiktionary.org/wiki/%E3%81%95%E3%81%9B%E3%82%8B" TargetMode="External"/><Relationship Id="rId371" Type="http://schemas.openxmlformats.org/officeDocument/2006/relationships/hyperlink" Target="https://en.wiktionary.org/wiki/%E5%8F%97%E3%81%91" TargetMode="External"/><Relationship Id="rId6530" Type="http://schemas.openxmlformats.org/officeDocument/2006/relationships/hyperlink" Target="https://en.wiktionary.org/wiki/%E6%AD%A3%E6%95%99%E4%BC%9A" TargetMode="External"/><Relationship Id="rId7860" Type="http://schemas.openxmlformats.org/officeDocument/2006/relationships/hyperlink" Target="https://en.wiktionary.org/wiki/%E3%83%90%E3%83%83%E3%83%88" TargetMode="External"/><Relationship Id="rId378" Type="http://schemas.openxmlformats.org/officeDocument/2006/relationships/hyperlink" Target="https://en.wiktionary.org/wiki/%E8%A1%A8%E8%A8%98" TargetMode="External"/><Relationship Id="rId5204" Type="http://schemas.openxmlformats.org/officeDocument/2006/relationships/hyperlink" Target="https://en.wiktionary.org/w/index.php?title=%E3%83%80%E3%83%B3&amp;action=edit&amp;redlink=1" TargetMode="External"/><Relationship Id="rId6535" Type="http://schemas.openxmlformats.org/officeDocument/2006/relationships/hyperlink" Target="https://en.wiktionary.org/wiki/%CE%B2" TargetMode="External"/><Relationship Id="rId7867" Type="http://schemas.openxmlformats.org/officeDocument/2006/relationships/hyperlink" Target="https://en.wiktionary.org/wiki/%E7%83%88" TargetMode="External"/><Relationship Id="rId377" Type="http://schemas.openxmlformats.org/officeDocument/2006/relationships/hyperlink" Target="https://en.wiktionary.org/w/index.php?title=%E3%81%97%E3%81%BE%E3%81%A3&amp;action=edit&amp;redlink=1" TargetMode="External"/><Relationship Id="rId5205" Type="http://schemas.openxmlformats.org/officeDocument/2006/relationships/hyperlink" Target="https://en.wiktionary.org/wiki/%E7%B4%A0%E6%9D%90" TargetMode="External"/><Relationship Id="rId6536" Type="http://schemas.openxmlformats.org/officeDocument/2006/relationships/hyperlink" Target="https://en.wiktionary.org/wiki/%E5%BE%81%E6%9C%8D" TargetMode="External"/><Relationship Id="rId7866" Type="http://schemas.openxmlformats.org/officeDocument/2006/relationships/hyperlink" Target="https://en.wiktionary.org/wiki/%E6%9C%AC%E6%95%B0" TargetMode="External"/><Relationship Id="rId376" Type="http://schemas.openxmlformats.org/officeDocument/2006/relationships/hyperlink" Target="https://en.wiktionary.org/wiki/%E4%BB%A3" TargetMode="External"/><Relationship Id="rId5202" Type="http://schemas.openxmlformats.org/officeDocument/2006/relationships/hyperlink" Target="https://en.wiktionary.org/wiki/%E3%82%88%E3%82%8D%E3%81%97%E3%81%84" TargetMode="External"/><Relationship Id="rId6533" Type="http://schemas.openxmlformats.org/officeDocument/2006/relationships/hyperlink" Target="https://en.wiktionary.org/wiki/%E5%90%89%E6%9C%AC" TargetMode="External"/><Relationship Id="rId7865" Type="http://schemas.openxmlformats.org/officeDocument/2006/relationships/hyperlink" Target="https://en.wiktionary.org/wiki/%E9%80%80%E7%A4%BE" TargetMode="External"/><Relationship Id="rId375" Type="http://schemas.openxmlformats.org/officeDocument/2006/relationships/hyperlink" Target="https://en.wiktionary.org/wiki/%E9%81%8E%E5%8E%BB" TargetMode="External"/><Relationship Id="rId5203" Type="http://schemas.openxmlformats.org/officeDocument/2006/relationships/hyperlink" Target="https://en.wiktionary.org/wiki/%E3%83%9E%E3%83%8D%E3%83%BC%E3%82%B8%E3%83%A3%E3%83%BC" TargetMode="External"/><Relationship Id="rId6534" Type="http://schemas.openxmlformats.org/officeDocument/2006/relationships/hyperlink" Target="https://en.wiktionary.org/wiki/%E5%AE%9F%E6%85%8B" TargetMode="External"/><Relationship Id="rId7864" Type="http://schemas.openxmlformats.org/officeDocument/2006/relationships/hyperlink" Target="https://en.wiktionary.org/wiki/%E4%B8%80%E6%99%82%E6%9C%9F" TargetMode="External"/><Relationship Id="rId5239" Type="http://schemas.openxmlformats.org/officeDocument/2006/relationships/hyperlink" Target="https://en.wiktionary.org/wiki/%E3%82%AB%E3%83%A9%E3%82%AA%E3%82%B1" TargetMode="External"/><Relationship Id="rId6560" Type="http://schemas.openxmlformats.org/officeDocument/2006/relationships/hyperlink" Target="https://en.wiktionary.org/wiki/%E3%82%B3%E3%83%B3%E3%83%88" TargetMode="External"/><Relationship Id="rId7892" Type="http://schemas.openxmlformats.org/officeDocument/2006/relationships/hyperlink" Target="https://en.wiktionary.org/wiki/%E3%82%B9%E3%83%97%E3%83%AA%E3%83%B3%E3%82%B0" TargetMode="External"/><Relationship Id="rId5230" Type="http://schemas.openxmlformats.org/officeDocument/2006/relationships/hyperlink" Target="https://en.wiktionary.org/wiki/%E5%BA%9C%E7%AB%8B" TargetMode="External"/><Relationship Id="rId6561" Type="http://schemas.openxmlformats.org/officeDocument/2006/relationships/hyperlink" Target="https://en.wiktionary.org/wiki/%E5%B7%A6%E8%A1%9B%E9%96%80" TargetMode="External"/><Relationship Id="rId7891" Type="http://schemas.openxmlformats.org/officeDocument/2006/relationships/hyperlink" Target="https://en.wiktionary.org/wiki/%E5%8A%A0%E9%80%9F" TargetMode="External"/><Relationship Id="rId7890" Type="http://schemas.openxmlformats.org/officeDocument/2006/relationships/hyperlink" Target="https://en.wiktionary.org/wiki/%E5%B9%BE%E4%BD%95" TargetMode="External"/><Relationship Id="rId5233" Type="http://schemas.openxmlformats.org/officeDocument/2006/relationships/hyperlink" Target="https://en.wiktionary.org/w/index.php?title=%E3%81%9F%E3%81%91%E3%82%8C&amp;action=edit&amp;redlink=1" TargetMode="External"/><Relationship Id="rId6564" Type="http://schemas.openxmlformats.org/officeDocument/2006/relationships/hyperlink" Target="https://en.wiktionary.org/wiki/%E5%A4%A9%E9%87%8E" TargetMode="External"/><Relationship Id="rId7896" Type="http://schemas.openxmlformats.org/officeDocument/2006/relationships/hyperlink" Target="https://en.wiktionary.org/wiki/%E5%91%8A%E3%81%92" TargetMode="External"/><Relationship Id="rId5234" Type="http://schemas.openxmlformats.org/officeDocument/2006/relationships/hyperlink" Target="https://en.wiktionary.org/wiki/%E8%A1%A8%E7%B4%99" TargetMode="External"/><Relationship Id="rId6565" Type="http://schemas.openxmlformats.org/officeDocument/2006/relationships/hyperlink" Target="https://en.wiktionary.org/wiki/%E5%81%A5%E5%A4%AA" TargetMode="External"/><Relationship Id="rId7895" Type="http://schemas.openxmlformats.org/officeDocument/2006/relationships/hyperlink" Target="https://en.wiktionary.org/wiki/%E8%88%9E%E9%B6%B4" TargetMode="External"/><Relationship Id="rId5231" Type="http://schemas.openxmlformats.org/officeDocument/2006/relationships/hyperlink" Target="https://en.wiktionary.org/wiki/%E6%88%90%E6%9E%9C" TargetMode="External"/><Relationship Id="rId6562" Type="http://schemas.openxmlformats.org/officeDocument/2006/relationships/hyperlink" Target="https://en.wiktionary.org/wiki/%E5%8C%97%E9%87%8E" TargetMode="External"/><Relationship Id="rId7894" Type="http://schemas.openxmlformats.org/officeDocument/2006/relationships/hyperlink" Target="https://en.wiktionary.org/wiki/%E3%82%A8%E3%83%9F%E3%83%BC" TargetMode="External"/><Relationship Id="rId5232" Type="http://schemas.openxmlformats.org/officeDocument/2006/relationships/hyperlink" Target="https://en.wiktionary.org/wiki/%E3%81%9F%E3%81%8F%E3%81%95%E3%82%93" TargetMode="External"/><Relationship Id="rId6563" Type="http://schemas.openxmlformats.org/officeDocument/2006/relationships/hyperlink" Target="https://en.wiktionary.org/wiki/%E3%81%AB%E3%81%A4%E3%81%8D" TargetMode="External"/><Relationship Id="rId7893" Type="http://schemas.openxmlformats.org/officeDocument/2006/relationships/hyperlink" Target="https://en.wiktionary.org/wiki/%E8%8A%B1%E5%9C%92" TargetMode="External"/><Relationship Id="rId5237" Type="http://schemas.openxmlformats.org/officeDocument/2006/relationships/hyperlink" Target="https://en.wiktionary.org/wiki/%E9%8D%B5" TargetMode="External"/><Relationship Id="rId6568" Type="http://schemas.openxmlformats.org/officeDocument/2006/relationships/hyperlink" Target="https://en.wiktionary.org/wiki/%E6%AD%A3%E5%AE%A4" TargetMode="External"/><Relationship Id="rId5238" Type="http://schemas.openxmlformats.org/officeDocument/2006/relationships/hyperlink" Target="https://en.wiktionary.org/wiki/%E7%9B%B8%E6%A8%A1%E5%8E%9F" TargetMode="External"/><Relationship Id="rId6569" Type="http://schemas.openxmlformats.org/officeDocument/2006/relationships/hyperlink" Target="https://en.wiktionary.org/w/index.php?title=%E3%83%87%E3%82%A3%E3%83%95%E3%82%A7%E3%83%B3%E3%83%80%E3%83%BC&amp;action=edit&amp;redlink=1" TargetMode="External"/><Relationship Id="rId7899" Type="http://schemas.openxmlformats.org/officeDocument/2006/relationships/hyperlink" Target="https://en.wiktionary.org/wiki/%E3%82%A8%E3%83%B3%E3%82%BF%E3%83%BC%E3%83%86%E3%82%A4%E3%83%A1%E3%83%B3%E3%83%88" TargetMode="External"/><Relationship Id="rId5235" Type="http://schemas.openxmlformats.org/officeDocument/2006/relationships/hyperlink" Target="https://en.wiktionary.org/wiki/%E5%8C%97%E6%96%B9" TargetMode="External"/><Relationship Id="rId6566" Type="http://schemas.openxmlformats.org/officeDocument/2006/relationships/hyperlink" Target="https://en.wiktionary.org/wiki/%E7%9D%80%E6%89%8B" TargetMode="External"/><Relationship Id="rId7898" Type="http://schemas.openxmlformats.org/officeDocument/2006/relationships/hyperlink" Target="https://en.wiktionary.org/w/index.php?title=%E3%82%8C%E3%82%8C&amp;action=edit&amp;redlink=1" TargetMode="External"/><Relationship Id="rId5236" Type="http://schemas.openxmlformats.org/officeDocument/2006/relationships/hyperlink" Target="https://en.wiktionary.org/w/index.php?title=%E8%AA%A4%E3%81%A3&amp;action=edit&amp;redlink=1" TargetMode="External"/><Relationship Id="rId6567" Type="http://schemas.openxmlformats.org/officeDocument/2006/relationships/hyperlink" Target="https://en.wiktionary.org/wiki/%E6%B0%B4%E4%B8%AD" TargetMode="External"/><Relationship Id="rId7897" Type="http://schemas.openxmlformats.org/officeDocument/2006/relationships/hyperlink" Target="https://en.wiktionary.org/wiki/%E6%B0%B4%E6%88%B8%E9%BB%84%E9%96%80" TargetMode="External"/><Relationship Id="rId5228" Type="http://schemas.openxmlformats.org/officeDocument/2006/relationships/hyperlink" Target="https://en.wiktionary.org/w/index.php?title=%E6%8A%B1%E3%81%84&amp;action=edit&amp;redlink=1" TargetMode="External"/><Relationship Id="rId6559" Type="http://schemas.openxmlformats.org/officeDocument/2006/relationships/hyperlink" Target="https://en.wiktionary.org/wiki/%E9%81%95%E6%B3%95" TargetMode="External"/><Relationship Id="rId5229" Type="http://schemas.openxmlformats.org/officeDocument/2006/relationships/hyperlink" Target="https://en.wiktionary.org/wiki/%E3%82%AB%E3%83%B3%E3%83%91%E3%83%8B%E3%83%BC" TargetMode="External"/><Relationship Id="rId7881" Type="http://schemas.openxmlformats.org/officeDocument/2006/relationships/hyperlink" Target="https://en.wiktionary.org/wiki/%E4%B9%97%E5%8B%99" TargetMode="External"/><Relationship Id="rId6550" Type="http://schemas.openxmlformats.org/officeDocument/2006/relationships/hyperlink" Target="https://en.wiktionary.org/wiki/%E5%8B%83%E7%99%BA" TargetMode="External"/><Relationship Id="rId7880" Type="http://schemas.openxmlformats.org/officeDocument/2006/relationships/hyperlink" Target="https://en.wiktionary.org/wiki/%E8%82%AF%E5%AE%9A" TargetMode="External"/><Relationship Id="rId396" Type="http://schemas.openxmlformats.org/officeDocument/2006/relationships/hyperlink" Target="https://en.wiktionary.org/wiki/%E5%8D%94%E4%BC%9A" TargetMode="External"/><Relationship Id="rId5222" Type="http://schemas.openxmlformats.org/officeDocument/2006/relationships/hyperlink" Target="https://en.wiktionary.org/wiki/%E5%A7%8B" TargetMode="External"/><Relationship Id="rId6553" Type="http://schemas.openxmlformats.org/officeDocument/2006/relationships/hyperlink" Target="https://en.wiktionary.org/w/index.php?title=%E6%89%93%E9%A0%86&amp;action=edit&amp;redlink=1" TargetMode="External"/><Relationship Id="rId7885" Type="http://schemas.openxmlformats.org/officeDocument/2006/relationships/hyperlink" Target="https://en.wiktionary.org/wiki/%E6%96%B0%E6%98%A5" TargetMode="External"/><Relationship Id="rId395" Type="http://schemas.openxmlformats.org/officeDocument/2006/relationships/hyperlink" Target="https://en.wiktionary.org/wiki/%E5%86%86" TargetMode="External"/><Relationship Id="rId5223" Type="http://schemas.openxmlformats.org/officeDocument/2006/relationships/hyperlink" Target="https://en.wiktionary.org/w/index.php?title=%E7%B6%9A%E3%81%91%E3%82%8C&amp;action=edit&amp;redlink=1" TargetMode="External"/><Relationship Id="rId6554" Type="http://schemas.openxmlformats.org/officeDocument/2006/relationships/hyperlink" Target="https://en.wiktionary.org/wiki/%E5%B7%A5%E8%8A%B8" TargetMode="External"/><Relationship Id="rId7884" Type="http://schemas.openxmlformats.org/officeDocument/2006/relationships/hyperlink" Target="https://en.wiktionary.org/wiki/%E5%85%AC%E8%A1%86" TargetMode="External"/><Relationship Id="rId394" Type="http://schemas.openxmlformats.org/officeDocument/2006/relationships/hyperlink" Target="https://en.wiktionary.org/wiki/%E2%86%92" TargetMode="External"/><Relationship Id="rId5220" Type="http://schemas.openxmlformats.org/officeDocument/2006/relationships/hyperlink" Target="https://en.wiktionary.org/wiki/%E3%82%B7%E3%83%89%E3%83%8B%E3%83%BC" TargetMode="External"/><Relationship Id="rId6551" Type="http://schemas.openxmlformats.org/officeDocument/2006/relationships/hyperlink" Target="https://en.wiktionary.org/wiki/%E4%B9%85%E7%BE%8E%E5%AD%90" TargetMode="External"/><Relationship Id="rId7883" Type="http://schemas.openxmlformats.org/officeDocument/2006/relationships/hyperlink" Target="https://en.wiktionary.org/wiki/%E3%82%B5%E3%83%BC%E3%83%90%E3%83%BC" TargetMode="External"/><Relationship Id="rId393" Type="http://schemas.openxmlformats.org/officeDocument/2006/relationships/hyperlink" Target="https://en.wiktionary.org/wiki/%E2%80%A6" TargetMode="External"/><Relationship Id="rId5221" Type="http://schemas.openxmlformats.org/officeDocument/2006/relationships/hyperlink" Target="https://en.wiktionary.org/wiki/%E6%AF%85" TargetMode="External"/><Relationship Id="rId6552" Type="http://schemas.openxmlformats.org/officeDocument/2006/relationships/hyperlink" Target="https://en.wiktionary.org/wiki/%E6%99%82%E7%A9%BA" TargetMode="External"/><Relationship Id="rId7882" Type="http://schemas.openxmlformats.org/officeDocument/2006/relationships/hyperlink" Target="https://en.wiktionary.org/wiki/%E3%83%8A%E3%83%9D%E3%83%AA" TargetMode="External"/><Relationship Id="rId5226" Type="http://schemas.openxmlformats.org/officeDocument/2006/relationships/hyperlink" Target="https://en.wiktionary.org/wiki/%E5%AD%90%E5%A5%B3" TargetMode="External"/><Relationship Id="rId6557" Type="http://schemas.openxmlformats.org/officeDocument/2006/relationships/hyperlink" Target="https://en.wiktionary.org/wiki/%E5%B2%AC" TargetMode="External"/><Relationship Id="rId7889" Type="http://schemas.openxmlformats.org/officeDocument/2006/relationships/hyperlink" Target="https://en.wiktionary.org/wiki/%E8%82%8C" TargetMode="External"/><Relationship Id="rId399" Type="http://schemas.openxmlformats.org/officeDocument/2006/relationships/hyperlink" Target="https://en.wiktionary.org/wiki/%E8%8B%B1%E8%AA%9E" TargetMode="External"/><Relationship Id="rId5227" Type="http://schemas.openxmlformats.org/officeDocument/2006/relationships/hyperlink" Target="https://en.wiktionary.org/wiki/%E5%8C%97%E6%9D%91" TargetMode="External"/><Relationship Id="rId6558" Type="http://schemas.openxmlformats.org/officeDocument/2006/relationships/hyperlink" Target="https://en.wiktionary.org/wiki/%E5%8E%9F%E6%96%87" TargetMode="External"/><Relationship Id="rId7888" Type="http://schemas.openxmlformats.org/officeDocument/2006/relationships/hyperlink" Target="https://en.wiktionary.org/wiki/%E6%89%80%E5%BE%97" TargetMode="External"/><Relationship Id="rId398" Type="http://schemas.openxmlformats.org/officeDocument/2006/relationships/hyperlink" Target="https://en.wiktionary.org/wiki/%E6%97%A7" TargetMode="External"/><Relationship Id="rId5224" Type="http://schemas.openxmlformats.org/officeDocument/2006/relationships/hyperlink" Target="https://en.wiktionary.org/wiki/%E3%83%9F%E3%83%A9%E3%83%BC" TargetMode="External"/><Relationship Id="rId6555" Type="http://schemas.openxmlformats.org/officeDocument/2006/relationships/hyperlink" Target="https://en.wiktionary.org/wiki/%E7%9D%80%E5%B7%A5" TargetMode="External"/><Relationship Id="rId7887" Type="http://schemas.openxmlformats.org/officeDocument/2006/relationships/hyperlink" Target="https://en.wiktionary.org/wiki/%E9%81%8B%E9%80%81" TargetMode="External"/><Relationship Id="rId397" Type="http://schemas.openxmlformats.org/officeDocument/2006/relationships/hyperlink" Target="https://en.wiktionary.org/wiki/%E5%B8%82%E7%AB%8B" TargetMode="External"/><Relationship Id="rId5225" Type="http://schemas.openxmlformats.org/officeDocument/2006/relationships/hyperlink" Target="https://en.wiktionary.org/wiki/%E4%B8%8A%E9%99%A2" TargetMode="External"/><Relationship Id="rId6556" Type="http://schemas.openxmlformats.org/officeDocument/2006/relationships/hyperlink" Target="https://en.wiktionary.org/wiki/%E3%83%8F%E3%83%BC%E3%83%95" TargetMode="External"/><Relationship Id="rId7886" Type="http://schemas.openxmlformats.org/officeDocument/2006/relationships/hyperlink" Target="https://en.wiktionary.org/wiki/%E3%82%B5%E3%82%A6%E3%82%B9" TargetMode="External"/><Relationship Id="rId1730" Type="http://schemas.openxmlformats.org/officeDocument/2006/relationships/hyperlink" Target="https://en.wiktionary.org/wiki/%E4%BE%BF" TargetMode="External"/><Relationship Id="rId1731" Type="http://schemas.openxmlformats.org/officeDocument/2006/relationships/hyperlink" Target="https://en.wiktionary.org/wiki/%E3%83%AC%E3%83%99%E3%83%AB" TargetMode="External"/><Relationship Id="rId1732" Type="http://schemas.openxmlformats.org/officeDocument/2006/relationships/hyperlink" Target="https://en.wiktionary.org/w/index.php?title=%E3%83%8A%E3%82%BF%E3%83%AA%E3%83%BC&amp;action=edit&amp;redlink=1" TargetMode="External"/><Relationship Id="rId1733" Type="http://schemas.openxmlformats.org/officeDocument/2006/relationships/hyperlink" Target="https://en.wiktionary.org/wiki/%E5%83%8F" TargetMode="External"/><Relationship Id="rId1734" Type="http://schemas.openxmlformats.org/officeDocument/2006/relationships/hyperlink" Target="https://en.wiktionary.org/wiki/%E8%A7%92" TargetMode="External"/><Relationship Id="rId1735" Type="http://schemas.openxmlformats.org/officeDocument/2006/relationships/hyperlink" Target="https://en.wiktionary.org/wiki/%E7%89%A9%E7%90%86" TargetMode="External"/><Relationship Id="rId1736" Type="http://schemas.openxmlformats.org/officeDocument/2006/relationships/hyperlink" Target="https://en.wiktionary.org/wiki/%E3%82%AD%E3%83%A3%E3%82%B9%E3%83%88" TargetMode="External"/><Relationship Id="rId1737" Type="http://schemas.openxmlformats.org/officeDocument/2006/relationships/hyperlink" Target="https://en.wiktionary.org/wiki/%E3%83%A6%E3%83%BC%E3%82%B9" TargetMode="External"/><Relationship Id="rId1738" Type="http://schemas.openxmlformats.org/officeDocument/2006/relationships/hyperlink" Target="https://en.wiktionary.org/wiki/%E5%89%A3" TargetMode="External"/><Relationship Id="rId1739" Type="http://schemas.openxmlformats.org/officeDocument/2006/relationships/hyperlink" Target="https://en.wiktionary.org/wiki/%E5%84%AA" TargetMode="External"/><Relationship Id="rId1720" Type="http://schemas.openxmlformats.org/officeDocument/2006/relationships/hyperlink" Target="https://en.wiktionary.org/wiki/%E9%89%84" TargetMode="External"/><Relationship Id="rId1721" Type="http://schemas.openxmlformats.org/officeDocument/2006/relationships/hyperlink" Target="https://en.wiktionary.org/wiki/%E8%AA%B2%E7%A8%8B" TargetMode="External"/><Relationship Id="rId1722" Type="http://schemas.openxmlformats.org/officeDocument/2006/relationships/hyperlink" Target="https://en.wiktionary.org/wiki/%E3%81%AF%E3%81%98%E3%82%81" TargetMode="External"/><Relationship Id="rId1723" Type="http://schemas.openxmlformats.org/officeDocument/2006/relationships/hyperlink" Target="https://en.wiktionary.org/wiki/%E7%B1%B3%E5%9B%BD" TargetMode="External"/><Relationship Id="rId1724" Type="http://schemas.openxmlformats.org/officeDocument/2006/relationships/hyperlink" Target="https://en.wiktionary.org/wiki/%E6%8C%81%E3%81%A1" TargetMode="External"/><Relationship Id="rId1725" Type="http://schemas.openxmlformats.org/officeDocument/2006/relationships/hyperlink" Target="https://en.wiktionary.org/wiki/%E6%89%B1%E3%81%84" TargetMode="External"/><Relationship Id="rId1726" Type="http://schemas.openxmlformats.org/officeDocument/2006/relationships/hyperlink" Target="https://en.wiktionary.org/wiki/%E3%82%AE%E3%82%BF%E3%83%BC" TargetMode="External"/><Relationship Id="rId1727" Type="http://schemas.openxmlformats.org/officeDocument/2006/relationships/hyperlink" Target="https://en.wiktionary.org/wiki/%E5%8D%98%E7%8B%AC" TargetMode="External"/><Relationship Id="rId1728" Type="http://schemas.openxmlformats.org/officeDocument/2006/relationships/hyperlink" Target="https://en.wiktionary.org/wiki/%E3%82%B9%E3%83%88%E3%83%BC%E3%83%AA%E3%83%BC" TargetMode="External"/><Relationship Id="rId1729" Type="http://schemas.openxmlformats.org/officeDocument/2006/relationships/hyperlink" Target="https://en.wiktionary.org/wiki/%E5%B8%9D" TargetMode="External"/><Relationship Id="rId1752" Type="http://schemas.openxmlformats.org/officeDocument/2006/relationships/hyperlink" Target="https://en.wiktionary.org/wiki/%E6%A8%99%E6%BA%96" TargetMode="External"/><Relationship Id="rId1753" Type="http://schemas.openxmlformats.org/officeDocument/2006/relationships/hyperlink" Target="https://en.wiktionary.org/wiki/%E7%BF%8C" TargetMode="External"/><Relationship Id="rId1754" Type="http://schemas.openxmlformats.org/officeDocument/2006/relationships/hyperlink" Target="https://en.wiktionary.org/wiki/%E5%AF%BE%E7%AD%96" TargetMode="External"/><Relationship Id="rId1755" Type="http://schemas.openxmlformats.org/officeDocument/2006/relationships/hyperlink" Target="https://en.wiktionary.org/w/index.php?title=%E6%9E%9C%E3%81%9F%E3%81%97&amp;action=edit&amp;redlink=1" TargetMode="External"/><Relationship Id="rId1756" Type="http://schemas.openxmlformats.org/officeDocument/2006/relationships/hyperlink" Target="https://en.wiktionary.org/wiki/%E5%8D%81%E5%88%86" TargetMode="External"/><Relationship Id="rId1757" Type="http://schemas.openxmlformats.org/officeDocument/2006/relationships/hyperlink" Target="https://en.wiktionary.org/wiki/%E6%B0%91%E4%B8%BB%E5%85%9A" TargetMode="External"/><Relationship Id="rId1758" Type="http://schemas.openxmlformats.org/officeDocument/2006/relationships/hyperlink" Target="https://en.wiktionary.org/wiki/%E8%81%B7" TargetMode="External"/><Relationship Id="rId1759" Type="http://schemas.openxmlformats.org/officeDocument/2006/relationships/hyperlink" Target="https://en.wiktionary.org/wiki/%E4%BD%9C%E3%82%8B" TargetMode="External"/><Relationship Id="rId1750" Type="http://schemas.openxmlformats.org/officeDocument/2006/relationships/hyperlink" Target="https://en.wiktionary.org/wiki/%E5%88%9D%E5%9B%9E" TargetMode="External"/><Relationship Id="rId1751" Type="http://schemas.openxmlformats.org/officeDocument/2006/relationships/hyperlink" Target="https://en.wiktionary.org/wiki/%E7%B4%99" TargetMode="External"/><Relationship Id="rId1741" Type="http://schemas.openxmlformats.org/officeDocument/2006/relationships/hyperlink" Target="https://en.wiktionary.org/wiki/%E4%BE%B5%E5%AE%B3" TargetMode="External"/><Relationship Id="rId1742" Type="http://schemas.openxmlformats.org/officeDocument/2006/relationships/hyperlink" Target="https://en.wiktionary.org/wiki/%E5%AD%A6%E9%83%A8" TargetMode="External"/><Relationship Id="rId1743" Type="http://schemas.openxmlformats.org/officeDocument/2006/relationships/hyperlink" Target="https://en.wiktionary.org/wiki/%E7%AF%87" TargetMode="External"/><Relationship Id="rId1744" Type="http://schemas.openxmlformats.org/officeDocument/2006/relationships/hyperlink" Target="https://en.wiktionary.org/wiki/%E6%9F%94%E9%81%93" TargetMode="External"/><Relationship Id="rId1745" Type="http://schemas.openxmlformats.org/officeDocument/2006/relationships/hyperlink" Target="https://en.wiktionary.org/wiki/%E3%81%8B%E3%81%84" TargetMode="External"/><Relationship Id="rId1746" Type="http://schemas.openxmlformats.org/officeDocument/2006/relationships/hyperlink" Target="https://en.wiktionary.org/wiki/%E5%94%AF%E4%B8%80" TargetMode="External"/><Relationship Id="rId1747" Type="http://schemas.openxmlformats.org/officeDocument/2006/relationships/hyperlink" Target="https://en.wiktionary.org/wiki/%E5%AE%88" TargetMode="External"/><Relationship Id="rId1748" Type="http://schemas.openxmlformats.org/officeDocument/2006/relationships/hyperlink" Target="https://en.wiktionary.org/wiki/%E6%97%97" TargetMode="External"/><Relationship Id="rId1749" Type="http://schemas.openxmlformats.org/officeDocument/2006/relationships/hyperlink" Target="https://en.wiktionary.org/wiki/%E7%99%BA%E8%B6%B3" TargetMode="External"/><Relationship Id="rId1740" Type="http://schemas.openxmlformats.org/officeDocument/2006/relationships/hyperlink" Target="https://en.wiktionary.org/wiki/%E5%8E%9F%E5%9B%A0" TargetMode="External"/><Relationship Id="rId5291" Type="http://schemas.openxmlformats.org/officeDocument/2006/relationships/hyperlink" Target="https://en.wiktionary.org/wiki/%E5%88%86%E8%A7%A3" TargetMode="External"/><Relationship Id="rId5292" Type="http://schemas.openxmlformats.org/officeDocument/2006/relationships/hyperlink" Target="https://en.wiktionary.org/wiki/%E8%90%AC" TargetMode="External"/><Relationship Id="rId5290" Type="http://schemas.openxmlformats.org/officeDocument/2006/relationships/hyperlink" Target="https://en.wiktionary.org/wiki/%E9%96%8B%E5%BA%97" TargetMode="External"/><Relationship Id="rId5295" Type="http://schemas.openxmlformats.org/officeDocument/2006/relationships/hyperlink" Target="https://en.wiktionary.org/wiki/%E5%B0%8F%E5%AD%A6%E7%94%9F" TargetMode="External"/><Relationship Id="rId5296" Type="http://schemas.openxmlformats.org/officeDocument/2006/relationships/hyperlink" Target="https://en.wiktionary.org/wiki/%E7%A9%82" TargetMode="External"/><Relationship Id="rId5293" Type="http://schemas.openxmlformats.org/officeDocument/2006/relationships/hyperlink" Target="https://en.wiktionary.org/wiki/%E8%B5%B7%E3%81%93%E3%82%8B" TargetMode="External"/><Relationship Id="rId5294" Type="http://schemas.openxmlformats.org/officeDocument/2006/relationships/hyperlink" Target="https://en.wiktionary.org/wiki/%E4%B8%AD%E5%8E%9F" TargetMode="External"/><Relationship Id="rId5299" Type="http://schemas.openxmlformats.org/officeDocument/2006/relationships/hyperlink" Target="https://en.wiktionary.org/wiki/%E3%82%B3%E3%83%A0" TargetMode="External"/><Relationship Id="rId5297" Type="http://schemas.openxmlformats.org/officeDocument/2006/relationships/hyperlink" Target="https://en.wiktionary.org/wiki/%E5%80%89%E6%95%B7" TargetMode="External"/><Relationship Id="rId5298" Type="http://schemas.openxmlformats.org/officeDocument/2006/relationships/hyperlink" Target="https://en.wiktionary.org/wiki/%E3%82%86%E3%81%8B%E3%82%8A" TargetMode="External"/><Relationship Id="rId5280" Type="http://schemas.openxmlformats.org/officeDocument/2006/relationships/hyperlink" Target="https://en.wiktionary.org/wiki/%E3%83%90%E3%83%A9%E3%83%B3%E3%82%B9" TargetMode="External"/><Relationship Id="rId5281" Type="http://schemas.openxmlformats.org/officeDocument/2006/relationships/hyperlink" Target="https://en.wiktionary.org/wiki/%E5%90%8C%E7%B4%9A%E7%94%9F" TargetMode="External"/><Relationship Id="rId5284" Type="http://schemas.openxmlformats.org/officeDocument/2006/relationships/hyperlink" Target="https://en.wiktionary.org/wiki/%E6%BD%AE" TargetMode="External"/><Relationship Id="rId5285" Type="http://schemas.openxmlformats.org/officeDocument/2006/relationships/hyperlink" Target="https://en.wiktionary.org/wiki/%E6%9C%89%E3%82%8A" TargetMode="External"/><Relationship Id="rId5282" Type="http://schemas.openxmlformats.org/officeDocument/2006/relationships/hyperlink" Target="https://en.wiktionary.org/wiki/%E4%BF%9D%E8%82%B2" TargetMode="External"/><Relationship Id="rId5283" Type="http://schemas.openxmlformats.org/officeDocument/2006/relationships/hyperlink" Target="https://en.wiktionary.org/wiki/%E6%A7%8B%E5%86%85" TargetMode="External"/><Relationship Id="rId5288" Type="http://schemas.openxmlformats.org/officeDocument/2006/relationships/hyperlink" Target="https://en.wiktionary.org/wiki/%E5%BA%95" TargetMode="External"/><Relationship Id="rId5289" Type="http://schemas.openxmlformats.org/officeDocument/2006/relationships/hyperlink" Target="https://en.wiktionary.org/wiki/%E3%83%95%E3%83%AC%E3%83%BC%E3%83%A0" TargetMode="External"/><Relationship Id="rId5286" Type="http://schemas.openxmlformats.org/officeDocument/2006/relationships/hyperlink" Target="https://en.wiktionary.org/wiki/%E3%83%8F%E3%83%BC" TargetMode="External"/><Relationship Id="rId5287" Type="http://schemas.openxmlformats.org/officeDocument/2006/relationships/hyperlink" Target="https://en.wiktionary.org/wiki/%E7%9A%86%E7%84%A1" TargetMode="External"/><Relationship Id="rId1710" Type="http://schemas.openxmlformats.org/officeDocument/2006/relationships/hyperlink" Target="https://en.wiktionary.org/wiki/%E3%82%80%E3%82%89" TargetMode="External"/><Relationship Id="rId1711" Type="http://schemas.openxmlformats.org/officeDocument/2006/relationships/hyperlink" Target="https://en.wiktionary.org/wiki/%E3%81%A3%E3%81%A6" TargetMode="External"/><Relationship Id="rId1712" Type="http://schemas.openxmlformats.org/officeDocument/2006/relationships/hyperlink" Target="https://en.wiktionary.org/wiki/%E7%B7%8F%E5%8B%99" TargetMode="External"/><Relationship Id="rId1713" Type="http://schemas.openxmlformats.org/officeDocument/2006/relationships/hyperlink" Target="https://en.wiktionary.org/wiki/%E4%BA%95%E6%88%B8%E7%AB%AF" TargetMode="External"/><Relationship Id="rId1714" Type="http://schemas.openxmlformats.org/officeDocument/2006/relationships/hyperlink" Target="https://en.wiktionary.org/wiki/%E5%A4%9A" TargetMode="External"/><Relationship Id="rId1715" Type="http://schemas.openxmlformats.org/officeDocument/2006/relationships/hyperlink" Target="https://en.wiktionary.org/wiki/%E3%83%97%E3%83%AD%E3%83%95%E3%82%A3%E3%83%BC%E3%83%AB" TargetMode="External"/><Relationship Id="rId1716" Type="http://schemas.openxmlformats.org/officeDocument/2006/relationships/hyperlink" Target="https://en.wiktionary.org/wiki/%E8%A7%A3%E6%B1%BA" TargetMode="External"/><Relationship Id="rId1717" Type="http://schemas.openxmlformats.org/officeDocument/2006/relationships/hyperlink" Target="https://en.wiktionary.org/wiki/%E6%B7%B1%E5%A4%9C" TargetMode="External"/><Relationship Id="rId1718" Type="http://schemas.openxmlformats.org/officeDocument/2006/relationships/hyperlink" Target="https://en.wiktionary.org/wiki/%E4%BB%A4" TargetMode="External"/><Relationship Id="rId1719" Type="http://schemas.openxmlformats.org/officeDocument/2006/relationships/hyperlink" Target="https://en.wiktionary.org/wiki/%E9%9D%A9%E5%91%BD" TargetMode="External"/><Relationship Id="rId1700" Type="http://schemas.openxmlformats.org/officeDocument/2006/relationships/hyperlink" Target="https://en.wiktionary.org/wiki/%E3%82%BF%E3%83%AC%E3%83%B3%E3%83%88" TargetMode="External"/><Relationship Id="rId1701" Type="http://schemas.openxmlformats.org/officeDocument/2006/relationships/hyperlink" Target="https://en.wiktionary.org/wiki/%E6%8E%A5%E7%B6%9A" TargetMode="External"/><Relationship Id="rId1702" Type="http://schemas.openxmlformats.org/officeDocument/2006/relationships/hyperlink" Target="https://en.wiktionary.org/w/index.php?title=%E3%83%86%E3%83%AC%E3%83%93%E6%9D%B1%E4%BA%AC&amp;action=edit&amp;redlink=1" TargetMode="External"/><Relationship Id="rId1703" Type="http://schemas.openxmlformats.org/officeDocument/2006/relationships/hyperlink" Target="https://en.wiktionary.org/wiki/%E6%B9%96" TargetMode="External"/><Relationship Id="rId1704" Type="http://schemas.openxmlformats.org/officeDocument/2006/relationships/hyperlink" Target="https://en.wiktionary.org/wiki/%E5%90%8C%E6%84%8F" TargetMode="External"/><Relationship Id="rId1705" Type="http://schemas.openxmlformats.org/officeDocument/2006/relationships/hyperlink" Target="https://en.wiktionary.org/wiki/%E5%89%B5%E7%AB%8B" TargetMode="External"/><Relationship Id="rId1706" Type="http://schemas.openxmlformats.org/officeDocument/2006/relationships/hyperlink" Target="https://en.wiktionary.org/wiki/%E6%9D%B1%E6%B5%B7" TargetMode="External"/><Relationship Id="rId1707" Type="http://schemas.openxmlformats.org/officeDocument/2006/relationships/hyperlink" Target="https://en.wiktionary.org/wiki/%E9%81%B8%E6%8A%9E" TargetMode="External"/><Relationship Id="rId1708" Type="http://schemas.openxmlformats.org/officeDocument/2006/relationships/hyperlink" Target="https://en.wiktionary.org/wiki/%E8%AA%8D%E5%AE%9A" TargetMode="External"/><Relationship Id="rId1709" Type="http://schemas.openxmlformats.org/officeDocument/2006/relationships/hyperlink" Target="https://en.wiktionary.org/wiki/%E6%B1%A0%E7%94%B0" TargetMode="External"/><Relationship Id="rId40" Type="http://schemas.openxmlformats.org/officeDocument/2006/relationships/hyperlink" Target="https://en.wiktionary.org/wiki/%E7%9C%8C" TargetMode="External"/><Relationship Id="rId42" Type="http://schemas.openxmlformats.org/officeDocument/2006/relationships/hyperlink" Target="https://en.wiktionary.org/wiki/%E3%81%82%E3%82%8A" TargetMode="External"/><Relationship Id="rId41" Type="http://schemas.openxmlformats.org/officeDocument/2006/relationships/hyperlink" Target="https://en.wiktionary.org/wiki/%E3%82%8C%E3%82%8B" TargetMode="External"/><Relationship Id="rId44" Type="http://schemas.openxmlformats.org/officeDocument/2006/relationships/hyperlink" Target="https://en.wiktionary.org/wiki/%E3%82%88%E3%81%86" TargetMode="External"/><Relationship Id="rId43" Type="http://schemas.openxmlformats.org/officeDocument/2006/relationships/hyperlink" Target="https://en.wiktionary.org/wiki/%E3%82%93" TargetMode="External"/><Relationship Id="rId46" Type="http://schemas.openxmlformats.org/officeDocument/2006/relationships/hyperlink" Target="https://en.wiktionary.org/wiki/%E7%9A%84" TargetMode="External"/><Relationship Id="rId45" Type="http://schemas.openxmlformats.org/officeDocument/2006/relationships/hyperlink" Target="https://en.wiktionary.org/wiki/%E3%81%9F%E3%82%81" TargetMode="External"/><Relationship Id="rId48" Type="http://schemas.openxmlformats.org/officeDocument/2006/relationships/hyperlink" Target="https://en.wiktionary.org/wiki/%E3%81%8F%E3%81%A0%E3%81%95%E3%81%84" TargetMode="External"/><Relationship Id="rId47" Type="http://schemas.openxmlformats.org/officeDocument/2006/relationships/hyperlink" Target="https://en.wiktionary.org/wiki/%E7%B7%A8%E9%9B%86" TargetMode="External"/><Relationship Id="rId49" Type="http://schemas.openxmlformats.org/officeDocument/2006/relationships/hyperlink" Target="https://en.wiktionary.org/wiki/%E4%BA%BA" TargetMode="External"/><Relationship Id="rId31" Type="http://schemas.openxmlformats.org/officeDocument/2006/relationships/hyperlink" Target="https://en.wiktionary.org/wiki/%E3%82%84" TargetMode="External"/><Relationship Id="rId30" Type="http://schemas.openxmlformats.org/officeDocument/2006/relationships/hyperlink" Target="https://en.wiktionary.org/wiki/%E3%81%B8" TargetMode="External"/><Relationship Id="rId33" Type="http://schemas.openxmlformats.org/officeDocument/2006/relationships/hyperlink" Target="https://en.wiktionary.org/wiki/%E3%81%A8%E3%81%97%E3%81%A6" TargetMode="External"/><Relationship Id="rId32" Type="http://schemas.openxmlformats.org/officeDocument/2006/relationships/hyperlink" Target="https://en.wiktionary.org/wiki/%E6%97%A5%E6%9C%AC" TargetMode="External"/><Relationship Id="rId35" Type="http://schemas.openxmlformats.org/officeDocument/2006/relationships/hyperlink" Target="https://en.wiktionary.org/wiki/%E3%81%8B" TargetMode="External"/><Relationship Id="rId34" Type="http://schemas.openxmlformats.org/officeDocument/2006/relationships/hyperlink" Target="https://en.wiktionary.org/wiki/%E3%81%A7%E3%81%99" TargetMode="External"/><Relationship Id="rId37" Type="http://schemas.openxmlformats.org/officeDocument/2006/relationships/hyperlink" Target="https://en.wiktionary.org/wiki/%E5%89%8A%E9%99%A4" TargetMode="External"/><Relationship Id="rId36" Type="http://schemas.openxmlformats.org/officeDocument/2006/relationships/hyperlink" Target="https://en.wiktionary.org/wiki/%E4%BC%9A%E8%A9%B1" TargetMode="External"/><Relationship Id="rId39" Type="http://schemas.openxmlformats.org/officeDocument/2006/relationships/hyperlink" Target="https://en.wiktionary.org/wiki/%E5%B8%82" TargetMode="External"/><Relationship Id="rId38" Type="http://schemas.openxmlformats.org/officeDocument/2006/relationships/hyperlink" Target="https://en.wiktionary.org/wiki/%E3%81%93%E3%81%AE" TargetMode="External"/><Relationship Id="rId20" Type="http://schemas.openxmlformats.org/officeDocument/2006/relationships/hyperlink" Target="https://en.wiktionary.org/wiki/%E5%88%A9%E7%94%A8" TargetMode="External"/><Relationship Id="rId22" Type="http://schemas.openxmlformats.org/officeDocument/2006/relationships/hyperlink" Target="https://en.wiktionary.org/wiki/%E3%81%82%E3%82%8B" TargetMode="External"/><Relationship Id="rId21" Type="http://schemas.openxmlformats.org/officeDocument/2006/relationships/hyperlink" Target="https://en.wiktionary.org/wiki/%E3%81%93%E3%81%A8" TargetMode="External"/><Relationship Id="rId24" Type="http://schemas.openxmlformats.org/officeDocument/2006/relationships/hyperlink" Target="https://en.wiktionary.org/wiki/%E3%81%AA" TargetMode="External"/><Relationship Id="rId23" Type="http://schemas.openxmlformats.org/officeDocument/2006/relationships/hyperlink" Target="https://en.wiktionary.org/wiki/%E3%81%84%E3%82%8B" TargetMode="External"/><Relationship Id="rId26" Type="http://schemas.openxmlformats.org/officeDocument/2006/relationships/hyperlink" Target="https://en.wiktionary.org/wiki/%E3%81%84" TargetMode="External"/><Relationship Id="rId25" Type="http://schemas.openxmlformats.org/officeDocument/2006/relationships/hyperlink" Target="https://en.wiktionary.org/wiki/%E3%81%8B%E3%82%89" TargetMode="External"/><Relationship Id="rId28" Type="http://schemas.openxmlformats.org/officeDocument/2006/relationships/hyperlink" Target="https://en.wiktionary.org/wiki/%E3%83%9A%E3%83%BC%E3%82%B8" TargetMode="External"/><Relationship Id="rId27" Type="http://schemas.openxmlformats.org/officeDocument/2006/relationships/hyperlink" Target="https://en.wiktionary.org/wiki/%E3%81%AA%E3%81%84" TargetMode="External"/><Relationship Id="rId29" Type="http://schemas.openxmlformats.org/officeDocument/2006/relationships/hyperlink" Target="https://en.wiktionary.org/wiki/%E7%AC%AC" TargetMode="External"/><Relationship Id="rId11" Type="http://schemas.openxmlformats.org/officeDocument/2006/relationships/hyperlink" Target="https://en.wiktionary.org/wiki/%E3%81%97" TargetMode="External"/><Relationship Id="rId10" Type="http://schemas.openxmlformats.org/officeDocument/2006/relationships/hyperlink" Target="https://en.wiktionary.org/wiki/%E3%81%A8" TargetMode="External"/><Relationship Id="rId13" Type="http://schemas.openxmlformats.org/officeDocument/2006/relationships/hyperlink" Target="https://en.wiktionary.org/wiki/%E6%97%A5" TargetMode="External"/><Relationship Id="rId12" Type="http://schemas.openxmlformats.org/officeDocument/2006/relationships/hyperlink" Target="https://en.wiktionary.org/wiki/%E6%9C%88" TargetMode="External"/><Relationship Id="rId15" Type="http://schemas.openxmlformats.org/officeDocument/2006/relationships/hyperlink" Target="https://en.wiktionary.org/wiki/%E3%81%95" TargetMode="External"/><Relationship Id="rId14" Type="http://schemas.openxmlformats.org/officeDocument/2006/relationships/hyperlink" Target="https://en.wiktionary.org/wiki/%E3%82%8C" TargetMode="External"/><Relationship Id="rId17" Type="http://schemas.openxmlformats.org/officeDocument/2006/relationships/hyperlink" Target="https://en.wiktionary.org/wiki/%E3%81%99%E3%82%8B" TargetMode="External"/><Relationship Id="rId16" Type="http://schemas.openxmlformats.org/officeDocument/2006/relationships/hyperlink" Target="https://en.wiktionary.org/wiki/%E8%80%85" TargetMode="External"/><Relationship Id="rId19" Type="http://schemas.openxmlformats.org/officeDocument/2006/relationships/hyperlink" Target="https://en.wiktionary.org/wiki/%E3%81%BE%E3%81%99" TargetMode="External"/><Relationship Id="rId18" Type="http://schemas.openxmlformats.org/officeDocument/2006/relationships/hyperlink" Target="https://en.wiktionary.org/wiki/%E3%82%82" TargetMode="External"/><Relationship Id="rId84" Type="http://schemas.openxmlformats.org/officeDocument/2006/relationships/hyperlink" Target="https://en.wiktionary.org/wiki/%E5%BE%8C" TargetMode="External"/><Relationship Id="rId1774" Type="http://schemas.openxmlformats.org/officeDocument/2006/relationships/hyperlink" Target="https://en.wiktionary.org/wiki/%E5%B2%A9%E6%89%8B" TargetMode="External"/><Relationship Id="rId83" Type="http://schemas.openxmlformats.org/officeDocument/2006/relationships/hyperlink" Target="https://en.wiktionary.org/wiki/%E6%94%BE%E9%80%81" TargetMode="External"/><Relationship Id="rId1775" Type="http://schemas.openxmlformats.org/officeDocument/2006/relationships/hyperlink" Target="https://en.wiktionary.org/wiki/%E9%8A%80" TargetMode="External"/><Relationship Id="rId86" Type="http://schemas.openxmlformats.org/officeDocument/2006/relationships/hyperlink" Target="https://en.wiktionary.org/wiki/%E4%BA%BA%E7%89%A9" TargetMode="External"/><Relationship Id="rId1776" Type="http://schemas.openxmlformats.org/officeDocument/2006/relationships/hyperlink" Target="https://en.wiktionary.org/wiki/%E6%88%90" TargetMode="External"/><Relationship Id="rId85" Type="http://schemas.openxmlformats.org/officeDocument/2006/relationships/hyperlink" Target="https://en.wiktionary.org/wiki/%E3%81%8A%E3%82%8A" TargetMode="External"/><Relationship Id="rId1777" Type="http://schemas.openxmlformats.org/officeDocument/2006/relationships/hyperlink" Target="https://en.wiktionary.org/wiki/%E5%81%9C%E6%AD%A2" TargetMode="External"/><Relationship Id="rId88" Type="http://schemas.openxmlformats.org/officeDocument/2006/relationships/hyperlink" Target="https://en.wiktionary.org/wiki/%E6%9C%AC" TargetMode="External"/><Relationship Id="rId1778" Type="http://schemas.openxmlformats.org/officeDocument/2006/relationships/hyperlink" Target="https://en.wiktionary.org/wiki/%E2%97%8F" TargetMode="External"/><Relationship Id="rId87" Type="http://schemas.openxmlformats.org/officeDocument/2006/relationships/hyperlink" Target="https://en.wiktionary.org/wiki/%E7%BD%B2%E5%90%8D" TargetMode="External"/><Relationship Id="rId1779" Type="http://schemas.openxmlformats.org/officeDocument/2006/relationships/hyperlink" Target="https://en.wiktionary.org/wiki/%E5%A4%A7%E5%AD%97" TargetMode="External"/><Relationship Id="rId89" Type="http://schemas.openxmlformats.org/officeDocument/2006/relationships/hyperlink" Target="https://en.wiktionary.org/w/index.php?title=%E3%81%AB%E3%81%8A%E3%81%84%E3%81%A6&amp;action=edit&amp;redlink=1" TargetMode="External"/><Relationship Id="rId80" Type="http://schemas.openxmlformats.org/officeDocument/2006/relationships/hyperlink" Target="https://en.wiktionary.org/wiki/%E4%B8%AD" TargetMode="External"/><Relationship Id="rId82" Type="http://schemas.openxmlformats.org/officeDocument/2006/relationships/hyperlink" Target="https://en.wiktionary.org/wiki/%E4%B8%80" TargetMode="External"/><Relationship Id="rId81" Type="http://schemas.openxmlformats.org/officeDocument/2006/relationships/hyperlink" Target="https://en.wiktionary.org/wiki/%E3%81%AE%E3%81%A7" TargetMode="External"/><Relationship Id="rId1770" Type="http://schemas.openxmlformats.org/officeDocument/2006/relationships/hyperlink" Target="https://en.wiktionary.org/wiki/%E3%81%A4%E3%81%A4" TargetMode="External"/><Relationship Id="rId1771" Type="http://schemas.openxmlformats.org/officeDocument/2006/relationships/hyperlink" Target="https://en.wiktionary.org/wiki/%E6%B8%8B%E8%B0%B7" TargetMode="External"/><Relationship Id="rId1772" Type="http://schemas.openxmlformats.org/officeDocument/2006/relationships/hyperlink" Target="https://en.wiktionary.org/wiki/%E9%9B%AA" TargetMode="External"/><Relationship Id="rId1773" Type="http://schemas.openxmlformats.org/officeDocument/2006/relationships/hyperlink" Target="https://en.wiktionary.org/wiki/%E5%AE%9F%E9%A8%93" TargetMode="External"/><Relationship Id="rId73" Type="http://schemas.openxmlformats.org/officeDocument/2006/relationships/hyperlink" Target="https://en.wiktionary.org/wiki/%E3%83%8E%E3%83%BC%E3%83%88" TargetMode="External"/><Relationship Id="rId1763" Type="http://schemas.openxmlformats.org/officeDocument/2006/relationships/hyperlink" Target="https://en.wiktionary.org/wiki/%E5%BD%A2%E6%85%8B" TargetMode="External"/><Relationship Id="rId72" Type="http://schemas.openxmlformats.org/officeDocument/2006/relationships/hyperlink" Target="https://en.wiktionary.org/wiki/%E3%81%82%E3%81%A3" TargetMode="External"/><Relationship Id="rId1764" Type="http://schemas.openxmlformats.org/officeDocument/2006/relationships/hyperlink" Target="https://en.wiktionary.org/wiki/%E3%82%BF%E3%82%A4%E3%83%A0" TargetMode="External"/><Relationship Id="rId75" Type="http://schemas.openxmlformats.org/officeDocument/2006/relationships/hyperlink" Target="https://en.wiktionary.org/wiki/%E6%96%B9%E9%87%9D" TargetMode="External"/><Relationship Id="rId1765" Type="http://schemas.openxmlformats.org/officeDocument/2006/relationships/hyperlink" Target="https://en.wiktionary.org/wiki/%E3%81%BB" TargetMode="External"/><Relationship Id="rId74" Type="http://schemas.openxmlformats.org/officeDocument/2006/relationships/hyperlink" Target="https://en.wiktionary.org/wiki/%E5%8F%B7" TargetMode="External"/><Relationship Id="rId1766" Type="http://schemas.openxmlformats.org/officeDocument/2006/relationships/hyperlink" Target="https://en.wiktionary.org/wiki/%E3%81%8F%E3%82%93" TargetMode="External"/><Relationship Id="rId77" Type="http://schemas.openxmlformats.org/officeDocument/2006/relationships/hyperlink" Target="https://en.wiktionary.org/wiki/%E3%81%95%E3%82%93" TargetMode="External"/><Relationship Id="rId1767" Type="http://schemas.openxmlformats.org/officeDocument/2006/relationships/hyperlink" Target="https://en.wiktionary.org/wiki/%E5%88%8A%E8%A1%8C" TargetMode="External"/><Relationship Id="rId76" Type="http://schemas.openxmlformats.org/officeDocument/2006/relationships/hyperlink" Target="https://en.wiktionary.org/wiki/%E5%9B%9E" TargetMode="External"/><Relationship Id="rId1768" Type="http://schemas.openxmlformats.org/officeDocument/2006/relationships/hyperlink" Target="https://en.wiktionary.org/wiki/%E4%BB%A5%E5%BE%8C" TargetMode="External"/><Relationship Id="rId79" Type="http://schemas.openxmlformats.org/officeDocument/2006/relationships/hyperlink" Target="https://en.wiktionary.org/wiki/%E3%81%A0" TargetMode="External"/><Relationship Id="rId1769" Type="http://schemas.openxmlformats.org/officeDocument/2006/relationships/hyperlink" Target="https://en.wiktionary.org/wiki/%E7%95%A5%E7%A7%B0" TargetMode="External"/><Relationship Id="rId78" Type="http://schemas.openxmlformats.org/officeDocument/2006/relationships/hyperlink" Target="https://en.wiktionary.org/wiki/%E3%81%BE%E3%81%A7" TargetMode="External"/><Relationship Id="rId71" Type="http://schemas.openxmlformats.org/officeDocument/2006/relationships/hyperlink" Target="https://en.wiktionary.org/wiki/%E5%A0%B4%E5%90%88" TargetMode="External"/><Relationship Id="rId70" Type="http://schemas.openxmlformats.org/officeDocument/2006/relationships/hyperlink" Target="https://en.wiktionary.org/wiki/%E3%81%AA%E3%82%8B" TargetMode="External"/><Relationship Id="rId1760" Type="http://schemas.openxmlformats.org/officeDocument/2006/relationships/hyperlink" Target="https://en.wiktionary.org/wiki/%E8%AA%A0" TargetMode="External"/><Relationship Id="rId1761" Type="http://schemas.openxmlformats.org/officeDocument/2006/relationships/hyperlink" Target="https://en.wiktionary.org/wiki/%E4%BD%8F%E5%AE%85" TargetMode="External"/><Relationship Id="rId1762" Type="http://schemas.openxmlformats.org/officeDocument/2006/relationships/hyperlink" Target="https://en.wiktionary.org/wiki/%E9%83%A8%E5%B1%8B" TargetMode="External"/><Relationship Id="rId62" Type="http://schemas.openxmlformats.org/officeDocument/2006/relationships/hyperlink" Target="https://en.wiktionary.org/wiki/%E3%81%AB%E3%81%A4%E3%81%84%E3%81%A6" TargetMode="External"/><Relationship Id="rId1796" Type="http://schemas.openxmlformats.org/officeDocument/2006/relationships/hyperlink" Target="https://en.wiktionary.org/wiki/%E5%8A%A0%E5%85%A5" TargetMode="External"/><Relationship Id="rId61" Type="http://schemas.openxmlformats.org/officeDocument/2006/relationships/hyperlink" Target="https://en.wiktionary.org/wiki/%E2%80%90" TargetMode="External"/><Relationship Id="rId1797" Type="http://schemas.openxmlformats.org/officeDocument/2006/relationships/hyperlink" Target="https://en.wiktionary.org/wiki/%E5%9C%B0%E4%B8%8A" TargetMode="External"/><Relationship Id="rId64" Type="http://schemas.openxmlformats.org/officeDocument/2006/relationships/hyperlink" Target="https://en.wiktionary.org/wiki/%E3%81%9D%E3%81%AE" TargetMode="External"/><Relationship Id="rId1798" Type="http://schemas.openxmlformats.org/officeDocument/2006/relationships/hyperlink" Target="https://en.wiktionary.org/wiki/%E9%96%A2%E8%A5%BF" TargetMode="External"/><Relationship Id="rId63" Type="http://schemas.openxmlformats.org/officeDocument/2006/relationships/hyperlink" Target="https://en.wiktionary.org/wiki/%E3%81%86" TargetMode="External"/><Relationship Id="rId1799" Type="http://schemas.openxmlformats.org/officeDocument/2006/relationships/hyperlink" Target="https://en.wiktionary.org/wiki/%E3%83%96%E3%83%A9%E3%83%B3%E3%83%89" TargetMode="External"/><Relationship Id="rId66" Type="http://schemas.openxmlformats.org/officeDocument/2006/relationships/hyperlink" Target="https://en.wiktionary.org/wiki/%E6%8A%95%E7%A8%BF" TargetMode="External"/><Relationship Id="rId65" Type="http://schemas.openxmlformats.org/officeDocument/2006/relationships/hyperlink" Target="https://en.wiktionary.org/wiki/%E3%82%82%E3%81%AE" TargetMode="External"/><Relationship Id="rId68" Type="http://schemas.openxmlformats.org/officeDocument/2006/relationships/hyperlink" Target="https://en.wiktionary.org/wiki/%E7%94%BA" TargetMode="External"/><Relationship Id="rId67" Type="http://schemas.openxmlformats.org/officeDocument/2006/relationships/hyperlink" Target="https://en.wiktionary.org/wiki/%E3%81%B0" TargetMode="External"/><Relationship Id="rId60" Type="http://schemas.openxmlformats.org/officeDocument/2006/relationships/hyperlink" Target="https://en.wiktionary.org/wiki/%E8%A8%98%E4%BA%8B" TargetMode="External"/><Relationship Id="rId69" Type="http://schemas.openxmlformats.org/officeDocument/2006/relationships/hyperlink" Target="https://en.wiktionary.org/wiki/%E3%81%BE%E3%81%97" TargetMode="External"/><Relationship Id="rId1790" Type="http://schemas.openxmlformats.org/officeDocument/2006/relationships/hyperlink" Target="https://en.wiktionary.org/wiki/%E6%8E%A8%E9%80%B2" TargetMode="External"/><Relationship Id="rId1791" Type="http://schemas.openxmlformats.org/officeDocument/2006/relationships/hyperlink" Target="https://en.wiktionary.org/wiki/%E5%81%A5" TargetMode="External"/><Relationship Id="rId1792" Type="http://schemas.openxmlformats.org/officeDocument/2006/relationships/hyperlink" Target="https://en.wiktionary.org/wiki/%E6%97%A7%E6%9A%A6" TargetMode="External"/><Relationship Id="rId1793" Type="http://schemas.openxmlformats.org/officeDocument/2006/relationships/hyperlink" Target="https://en.wiktionary.org/wiki/%E6%88%A6%E9%9A%8A" TargetMode="External"/><Relationship Id="rId1794" Type="http://schemas.openxmlformats.org/officeDocument/2006/relationships/hyperlink" Target="https://en.wiktionary.org/w/index.php?title=%E3%82%84%E3%81%A3&amp;action=edit&amp;redlink=1" TargetMode="External"/><Relationship Id="rId1795" Type="http://schemas.openxmlformats.org/officeDocument/2006/relationships/hyperlink" Target="https://en.wiktionary.org/wiki/%E6%8D%9C%E6%9F%BB" TargetMode="External"/><Relationship Id="rId51" Type="http://schemas.openxmlformats.org/officeDocument/2006/relationships/hyperlink" Target="https://en.wiktionary.org/wiki/%E3%81%AA%E3%81%A9" TargetMode="External"/><Relationship Id="rId1785" Type="http://schemas.openxmlformats.org/officeDocument/2006/relationships/hyperlink" Target="https://en.wiktionary.org/wiki/%E7%9B%B4" TargetMode="External"/><Relationship Id="rId50" Type="http://schemas.openxmlformats.org/officeDocument/2006/relationships/hyperlink" Target="https://en.wiktionary.org/wiki/%E3%81%A8%E3%81%84%E3%81%86" TargetMode="External"/><Relationship Id="rId1786" Type="http://schemas.openxmlformats.org/officeDocument/2006/relationships/hyperlink" Target="https://en.wiktionary.org/wiki/%E3%81%9B%E3%81%84" TargetMode="External"/><Relationship Id="rId53" Type="http://schemas.openxmlformats.org/officeDocument/2006/relationships/hyperlink" Target="https://en.wiktionary.org/w/index.php?title=%E3%81%AA%E3%81%A3&amp;action=edit&amp;redlink=1" TargetMode="External"/><Relationship Id="rId1787" Type="http://schemas.openxmlformats.org/officeDocument/2006/relationships/hyperlink" Target="https://en.wiktionary.org/wiki/%E6%94%B9%E9%80%A0" TargetMode="External"/><Relationship Id="rId52" Type="http://schemas.openxmlformats.org/officeDocument/2006/relationships/hyperlink" Target="https://en.wiktionary.org/wiki/%E4%BE%9D%E9%A0%BC" TargetMode="External"/><Relationship Id="rId1788" Type="http://schemas.openxmlformats.org/officeDocument/2006/relationships/hyperlink" Target="https://en.wiktionary.org/wiki/%E8%A7%92%E5%B7%9D" TargetMode="External"/><Relationship Id="rId55" Type="http://schemas.openxmlformats.org/officeDocument/2006/relationships/hyperlink" Target="https://en.wiktionary.org/wiki/%E7%89%88" TargetMode="External"/><Relationship Id="rId1789" Type="http://schemas.openxmlformats.org/officeDocument/2006/relationships/hyperlink" Target="https://en.wiktionary.org/wiki/%E5%85%A8%E9%9B%86" TargetMode="External"/><Relationship Id="rId54" Type="http://schemas.openxmlformats.org/officeDocument/2006/relationships/hyperlink" Target="https://en.wiktionary.org/wiki/%E5%90%8D" TargetMode="External"/><Relationship Id="rId57" Type="http://schemas.openxmlformats.org/officeDocument/2006/relationships/hyperlink" Target="https://en.wiktionary.org/w/index.php?title=%E3%81%BE%E3%81%9B&amp;action=edit&amp;redlink=1" TargetMode="External"/><Relationship Id="rId56" Type="http://schemas.openxmlformats.org/officeDocument/2006/relationships/hyperlink" Target="https://en.wiktionary.org/wiki/%E3%81%A7%E3%81%8D" TargetMode="External"/><Relationship Id="rId59" Type="http://schemas.openxmlformats.org/officeDocument/2006/relationships/hyperlink" Target="https://en.wiktionary.org/wiki/%E9%A7%85" TargetMode="External"/><Relationship Id="rId58" Type="http://schemas.openxmlformats.org/officeDocument/2006/relationships/hyperlink" Target="https://en.wiktionary.org/wiki/%E3%83%AA%E3%83%B3%E3%82%AF" TargetMode="External"/><Relationship Id="rId1780" Type="http://schemas.openxmlformats.org/officeDocument/2006/relationships/hyperlink" Target="https://en.wiktionary.org/wiki/%E6%8E%A2%E5%81%B5" TargetMode="External"/><Relationship Id="rId1781" Type="http://schemas.openxmlformats.org/officeDocument/2006/relationships/hyperlink" Target="https://en.wiktionary.org/wiki/%E4%BB%95%E6%A7%98" TargetMode="External"/><Relationship Id="rId1782" Type="http://schemas.openxmlformats.org/officeDocument/2006/relationships/hyperlink" Target="https://en.wiktionary.org/wiki/%E8%A6%AA" TargetMode="External"/><Relationship Id="rId1783" Type="http://schemas.openxmlformats.org/officeDocument/2006/relationships/hyperlink" Target="https://en.wiktionary.org/wiki/%E5%88%B6%E5%AE%9A" TargetMode="External"/><Relationship Id="rId1784" Type="http://schemas.openxmlformats.org/officeDocument/2006/relationships/hyperlink" Target="https://en.wiktionary.org/wiki/%E5%8F%97%E3%81%91%E3%82%8B" TargetMode="External"/><Relationship Id="rId6627" Type="http://schemas.openxmlformats.org/officeDocument/2006/relationships/hyperlink" Target="https://en.wiktionary.org/wiki/%E6%97%A9%E3%81%84" TargetMode="External"/><Relationship Id="rId7959" Type="http://schemas.openxmlformats.org/officeDocument/2006/relationships/hyperlink" Target="https://en.wiktionary.org/wiki/%E3%81%A1%E3%82%83%E3%81%A3" TargetMode="External"/><Relationship Id="rId6628" Type="http://schemas.openxmlformats.org/officeDocument/2006/relationships/hyperlink" Target="https://en.wiktionary.org/wiki/%E7%8E%A9%E5%85%B7" TargetMode="External"/><Relationship Id="rId7958" Type="http://schemas.openxmlformats.org/officeDocument/2006/relationships/hyperlink" Target="https://en.wiktionary.org/wiki/%E4%BA%8C%E5%AE%AE" TargetMode="External"/><Relationship Id="rId6625" Type="http://schemas.openxmlformats.org/officeDocument/2006/relationships/hyperlink" Target="https://en.wiktionary.org/wiki/%E5%88%A5%E5%BA%9C" TargetMode="External"/><Relationship Id="rId7957" Type="http://schemas.openxmlformats.org/officeDocument/2006/relationships/hyperlink" Target="https://en.wiktionary.org/wiki/%E3%82%BF%E3%83%90%E3%82%B3" TargetMode="External"/><Relationship Id="rId6626" Type="http://schemas.openxmlformats.org/officeDocument/2006/relationships/hyperlink" Target="https://en.wiktionary.org/wiki/%E5%8D%98%E4%B8%80" TargetMode="External"/><Relationship Id="rId7956" Type="http://schemas.openxmlformats.org/officeDocument/2006/relationships/hyperlink" Target="https://en.wiktionary.org/wiki/%E4%B8%80%E5%A1%81" TargetMode="External"/><Relationship Id="rId6629" Type="http://schemas.openxmlformats.org/officeDocument/2006/relationships/hyperlink" Target="https://en.wiktionary.org/wiki/%E7%AA%93%E5%8F%A3" TargetMode="External"/><Relationship Id="rId349" Type="http://schemas.openxmlformats.org/officeDocument/2006/relationships/hyperlink" Target="https://en.wiktionary.org/wiki/%E3%83%90%E3%82%B9" TargetMode="External"/><Relationship Id="rId348" Type="http://schemas.openxmlformats.org/officeDocument/2006/relationships/hyperlink" Target="https://en.wiktionary.org/wiki/%E3%82%BD%E3%83%BC%E3%83%88" TargetMode="External"/><Relationship Id="rId347" Type="http://schemas.openxmlformats.org/officeDocument/2006/relationships/hyperlink" Target="https://en.wiktionary.org/wiki/%E7%8E%8B" TargetMode="External"/><Relationship Id="rId346" Type="http://schemas.openxmlformats.org/officeDocument/2006/relationships/hyperlink" Target="https://en.wiktionary.org/wiki/%E5%92%8C%E6%9B%B8" TargetMode="External"/><Relationship Id="rId341" Type="http://schemas.openxmlformats.org/officeDocument/2006/relationships/hyperlink" Target="https://en.wiktionary.org/wiki/%E6%9C%9F" TargetMode="External"/><Relationship Id="rId7951" Type="http://schemas.openxmlformats.org/officeDocument/2006/relationships/hyperlink" Target="https://en.wiktionary.org/wiki/%E5%90%8E" TargetMode="External"/><Relationship Id="rId340" Type="http://schemas.openxmlformats.org/officeDocument/2006/relationships/hyperlink" Target="https://en.wiktionary.org/wiki/%E5%BA%A6" TargetMode="External"/><Relationship Id="rId6620" Type="http://schemas.openxmlformats.org/officeDocument/2006/relationships/hyperlink" Target="https://en.wiktionary.org/wiki/%E3%82%A2%E3%83%A9%E3%83%B3" TargetMode="External"/><Relationship Id="rId7950" Type="http://schemas.openxmlformats.org/officeDocument/2006/relationships/hyperlink" Target="https://en.wiktionary.org/wiki/%E7%84%A6%E7%82%B9" TargetMode="External"/><Relationship Id="rId345" Type="http://schemas.openxmlformats.org/officeDocument/2006/relationships/hyperlink" Target="https://en.wiktionary.org/wiki/%E9%9B%86" TargetMode="External"/><Relationship Id="rId6623" Type="http://schemas.openxmlformats.org/officeDocument/2006/relationships/hyperlink" Target="https://en.wiktionary.org/wiki/%E6%B0%91%E6%B3%95" TargetMode="External"/><Relationship Id="rId7955" Type="http://schemas.openxmlformats.org/officeDocument/2006/relationships/hyperlink" Target="https://en.wiktionary.org/wiki/%E3%82%A8%E3%83%83%E3%82%BB%E3%82%A4" TargetMode="External"/><Relationship Id="rId344" Type="http://schemas.openxmlformats.org/officeDocument/2006/relationships/hyperlink" Target="https://en.wiktionary.org/wiki/%E7%99%BA%E8%A8%80" TargetMode="External"/><Relationship Id="rId6624" Type="http://schemas.openxmlformats.org/officeDocument/2006/relationships/hyperlink" Target="https://en.wiktionary.org/wiki/%E3%82%B7%E3%83%AB%E3%83%90%E3%83%BC" TargetMode="External"/><Relationship Id="rId7954" Type="http://schemas.openxmlformats.org/officeDocument/2006/relationships/hyperlink" Target="https://en.wiktionary.org/wiki/%E8%BB%A2%E5%86%99" TargetMode="External"/><Relationship Id="rId343" Type="http://schemas.openxmlformats.org/officeDocument/2006/relationships/hyperlink" Target="https://en.wiktionary.org/wiki/%E5%B7%BB" TargetMode="External"/><Relationship Id="rId6621" Type="http://schemas.openxmlformats.org/officeDocument/2006/relationships/hyperlink" Target="https://en.wiktionary.org/w/index.php?title=%E3%82%B5%E3%83%BC%E3%83%81&amp;action=edit&amp;redlink=1" TargetMode="External"/><Relationship Id="rId7953" Type="http://schemas.openxmlformats.org/officeDocument/2006/relationships/hyperlink" Target="https://en.wiktionary.org/wiki/%E5%A4%A7%E9%83%BD%E5%B8%82" TargetMode="External"/><Relationship Id="rId342" Type="http://schemas.openxmlformats.org/officeDocument/2006/relationships/hyperlink" Target="https://en.wiktionary.org/wiki/%E4%BD%9C%E6%9B%B2" TargetMode="External"/><Relationship Id="rId6622" Type="http://schemas.openxmlformats.org/officeDocument/2006/relationships/hyperlink" Target="https://en.wiktionary.org/wiki/%E5%A5%AA" TargetMode="External"/><Relationship Id="rId7952" Type="http://schemas.openxmlformats.org/officeDocument/2006/relationships/hyperlink" Target="https://en.wiktionary.org/wiki/%E3%82%B3%E3%83%B3%E3%82%B4" TargetMode="External"/><Relationship Id="rId6616" Type="http://schemas.openxmlformats.org/officeDocument/2006/relationships/hyperlink" Target="https://en.wiktionary.org/wiki/%E4%B8%BB%E5%AF%A9" TargetMode="External"/><Relationship Id="rId7948" Type="http://schemas.openxmlformats.org/officeDocument/2006/relationships/hyperlink" Target="https://en.wiktionary.org/wiki/%E5%A4%A7%E5%AD%A6%E7%94%9F" TargetMode="External"/><Relationship Id="rId6617" Type="http://schemas.openxmlformats.org/officeDocument/2006/relationships/hyperlink" Target="https://en.wiktionary.org/wiki/%E3%81%A1%E3%82%93" TargetMode="External"/><Relationship Id="rId7947" Type="http://schemas.openxmlformats.org/officeDocument/2006/relationships/hyperlink" Target="https://en.wiktionary.org/wiki/%E6%98%8E%E3%82%8B%E3%81%84" TargetMode="External"/><Relationship Id="rId6614" Type="http://schemas.openxmlformats.org/officeDocument/2006/relationships/hyperlink" Target="https://en.wiktionary.org/wiki/%E8%BF%8E%E3%81%88%E3%82%8B" TargetMode="External"/><Relationship Id="rId7946" Type="http://schemas.openxmlformats.org/officeDocument/2006/relationships/hyperlink" Target="https://en.wiktionary.org/w/index.php?title=%E6%B8%A1%E3%81%97&amp;action=edit&amp;redlink=1" TargetMode="External"/><Relationship Id="rId6615" Type="http://schemas.openxmlformats.org/officeDocument/2006/relationships/hyperlink" Target="https://en.wiktionary.org/wiki/%E3%82%BB%E3%82%AB%E3%83%B3%E3%83%89" TargetMode="External"/><Relationship Id="rId7945" Type="http://schemas.openxmlformats.org/officeDocument/2006/relationships/hyperlink" Target="https://en.wiktionary.org/wiki/%E5%80%8B%E6%80%A7" TargetMode="External"/><Relationship Id="rId6618" Type="http://schemas.openxmlformats.org/officeDocument/2006/relationships/hyperlink" Target="https://en.wiktionary.org/wiki/%E5%93%A8%E6%88%92" TargetMode="External"/><Relationship Id="rId6619" Type="http://schemas.openxmlformats.org/officeDocument/2006/relationships/hyperlink" Target="https://en.wiktionary.org/wiki/%E6%9D%B1%E3%82%A2%E3%82%B8%E3%82%A2" TargetMode="External"/><Relationship Id="rId7949" Type="http://schemas.openxmlformats.org/officeDocument/2006/relationships/hyperlink" Target="https://en.wiktionary.org/wiki/%E5%A4%A7%E8%A5%BF%E6%B4%8B" TargetMode="External"/><Relationship Id="rId338" Type="http://schemas.openxmlformats.org/officeDocument/2006/relationships/hyperlink" Target="https://en.wiktionary.org/wiki/%E5%BC%8F" TargetMode="External"/><Relationship Id="rId337" Type="http://schemas.openxmlformats.org/officeDocument/2006/relationships/hyperlink" Target="https://en.wiktionary.org/wiki/%E3%82%88%E3%81%8F" TargetMode="External"/><Relationship Id="rId336" Type="http://schemas.openxmlformats.org/officeDocument/2006/relationships/hyperlink" Target="https://en.wiktionary.org/wiki/%E5%90%8D%E5%89%8D" TargetMode="External"/><Relationship Id="rId335" Type="http://schemas.openxmlformats.org/officeDocument/2006/relationships/hyperlink" Target="https://en.wiktionary.org/wiki/%E4%BB%8A%E5%BE%8C" TargetMode="External"/><Relationship Id="rId339" Type="http://schemas.openxmlformats.org/officeDocument/2006/relationships/hyperlink" Target="https://en.wiktionary.org/wiki/%E5%B0%8F%E5%AD%A6%E6%A0%A1" TargetMode="External"/><Relationship Id="rId330" Type="http://schemas.openxmlformats.org/officeDocument/2006/relationships/hyperlink" Target="https://en.wiktionary.org/wiki/%E3%81%9D%E3%81%AE%E5%BE%8C" TargetMode="External"/><Relationship Id="rId7940" Type="http://schemas.openxmlformats.org/officeDocument/2006/relationships/hyperlink" Target="https://en.wiktionary.org/wiki/%E7%A8%B2%E5%9E%A3" TargetMode="External"/><Relationship Id="rId334" Type="http://schemas.openxmlformats.org/officeDocument/2006/relationships/hyperlink" Target="https://en.wiktionary.org/wiki/%E9%83%BD" TargetMode="External"/><Relationship Id="rId6612" Type="http://schemas.openxmlformats.org/officeDocument/2006/relationships/hyperlink" Target="https://en.wiktionary.org/wiki/%E5%A6%8A%E5%A8%A0" TargetMode="External"/><Relationship Id="rId7944" Type="http://schemas.openxmlformats.org/officeDocument/2006/relationships/hyperlink" Target="https://en.wiktionary.org/wiki/%E3%83%A9%E3%82%A4%E3%83%96%E3%83%A9%E3%83%AA%E3%83%BC" TargetMode="External"/><Relationship Id="rId333" Type="http://schemas.openxmlformats.org/officeDocument/2006/relationships/hyperlink" Target="https://en.wiktionary.org/wiki/%E4%BA%8B%E6%A5%AD" TargetMode="External"/><Relationship Id="rId6613" Type="http://schemas.openxmlformats.org/officeDocument/2006/relationships/hyperlink" Target="https://en.wiktionary.org/wiki/%E6%94%B9%E8%A3%85" TargetMode="External"/><Relationship Id="rId7943" Type="http://schemas.openxmlformats.org/officeDocument/2006/relationships/hyperlink" Target="https://en.wiktionary.org/wiki/%E3%81%A9%E3%81%86%E3%81%8B" TargetMode="External"/><Relationship Id="rId332" Type="http://schemas.openxmlformats.org/officeDocument/2006/relationships/hyperlink" Target="https://en.wiktionary.org/wiki/%E3%82%AF%E3%83%A9%E3%83%96" TargetMode="External"/><Relationship Id="rId6610" Type="http://schemas.openxmlformats.org/officeDocument/2006/relationships/hyperlink" Target="https://en.wiktionary.org/wiki/%E5%8D%8A%E5%BE%84" TargetMode="External"/><Relationship Id="rId7942" Type="http://schemas.openxmlformats.org/officeDocument/2006/relationships/hyperlink" Target="https://en.wiktionary.org/wiki/%E5%8E%9F%E7%99%BA" TargetMode="External"/><Relationship Id="rId331" Type="http://schemas.openxmlformats.org/officeDocument/2006/relationships/hyperlink" Target="https://en.wiktionary.org/wiki/%E9%AB%98" TargetMode="External"/><Relationship Id="rId6611" Type="http://schemas.openxmlformats.org/officeDocument/2006/relationships/hyperlink" Target="https://en.wiktionary.org/wiki/%E9%83%81" TargetMode="External"/><Relationship Id="rId7941" Type="http://schemas.openxmlformats.org/officeDocument/2006/relationships/hyperlink" Target="https://en.wiktionary.org/wiki/%E3%81%97%E3%82%88%E3%81%86" TargetMode="External"/><Relationship Id="rId5318" Type="http://schemas.openxmlformats.org/officeDocument/2006/relationships/hyperlink" Target="https://en.wiktionary.org/w/index.php?title=%E3%83%9E%E3%83%AB&amp;action=edit&amp;redlink=1" TargetMode="External"/><Relationship Id="rId6649" Type="http://schemas.openxmlformats.org/officeDocument/2006/relationships/hyperlink" Target="https://en.wiktionary.org/wiki/%E3%83%A1%E3%82%A4%E3%83%89" TargetMode="External"/><Relationship Id="rId5319" Type="http://schemas.openxmlformats.org/officeDocument/2006/relationships/hyperlink" Target="https://en.wiktionary.org/wiki/%E3%82%B7%E3%83%8D%E3%83%9E" TargetMode="External"/><Relationship Id="rId5316" Type="http://schemas.openxmlformats.org/officeDocument/2006/relationships/hyperlink" Target="https://en.wiktionary.org/wiki/%E3%82%BB%E3%82%AF%E3%82%B7%E3%83%A7%E3%83%B3" TargetMode="External"/><Relationship Id="rId6647" Type="http://schemas.openxmlformats.org/officeDocument/2006/relationships/hyperlink" Target="https://en.wiktionary.org/wiki/%E9%81%93%E5%A0%B4" TargetMode="External"/><Relationship Id="rId7979" Type="http://schemas.openxmlformats.org/officeDocument/2006/relationships/hyperlink" Target="https://en.wiktionary.org/w/index.php?title=%E5%85%AC%E6%B0%91%E9%A4%A8&amp;action=edit&amp;redlink=1" TargetMode="External"/><Relationship Id="rId5317" Type="http://schemas.openxmlformats.org/officeDocument/2006/relationships/hyperlink" Target="https://en.wiktionary.org/wiki/%E3%82%AA%E3%83%BC%E3%83%90%E3%83%BC" TargetMode="External"/><Relationship Id="rId6648" Type="http://schemas.openxmlformats.org/officeDocument/2006/relationships/hyperlink" Target="https://en.wiktionary.org/wiki/%E7%95%99" TargetMode="External"/><Relationship Id="rId7978" Type="http://schemas.openxmlformats.org/officeDocument/2006/relationships/hyperlink" Target="https://en.wiktionary.org/wiki/%E5%9D%AA" TargetMode="External"/><Relationship Id="rId370" Type="http://schemas.openxmlformats.org/officeDocument/2006/relationships/hyperlink" Target="https://en.wiktionary.org/wiki/%E4%BA%8B%E4%BB%B6" TargetMode="External"/><Relationship Id="rId369" Type="http://schemas.openxmlformats.org/officeDocument/2006/relationships/hyperlink" Target="https://en.wiktionary.org/wiki/%E5%8D%97" TargetMode="External"/><Relationship Id="rId368" Type="http://schemas.openxmlformats.org/officeDocument/2006/relationships/hyperlink" Target="https://en.wiktionary.org/wiki/%E7%B7%A8" TargetMode="External"/><Relationship Id="rId363" Type="http://schemas.openxmlformats.org/officeDocument/2006/relationships/hyperlink" Target="https://en.wiktionary.org/wiki/%E4%BC%9A%E7%A4%BE" TargetMode="External"/><Relationship Id="rId5310" Type="http://schemas.openxmlformats.org/officeDocument/2006/relationships/hyperlink" Target="https://en.wiktionary.org/w/index.php?title=%E5%AD%A6%E3%81%B3&amp;action=edit&amp;redlink=1" TargetMode="External"/><Relationship Id="rId6641" Type="http://schemas.openxmlformats.org/officeDocument/2006/relationships/hyperlink" Target="https://en.wiktionary.org/wiki/%E5%BC%A5%E7%94%9F" TargetMode="External"/><Relationship Id="rId7973" Type="http://schemas.openxmlformats.org/officeDocument/2006/relationships/hyperlink" Target="https://en.wiktionary.org/wiki/%E3%81%A8%E3%81%82%E3%82%8B" TargetMode="External"/><Relationship Id="rId362" Type="http://schemas.openxmlformats.org/officeDocument/2006/relationships/hyperlink" Target="https://en.wiktionary.org/wiki/%E8%87%AA%E7%94%B1" TargetMode="External"/><Relationship Id="rId5311" Type="http://schemas.openxmlformats.org/officeDocument/2006/relationships/hyperlink" Target="https://en.wiktionary.org/wiki/%E5%8A%A0%E8%B3%80" TargetMode="External"/><Relationship Id="rId6642" Type="http://schemas.openxmlformats.org/officeDocument/2006/relationships/hyperlink" Target="https://en.wiktionary.org/wiki/%E6%BE%84" TargetMode="External"/><Relationship Id="rId7972" Type="http://schemas.openxmlformats.org/officeDocument/2006/relationships/hyperlink" Target="https://en.wiktionary.org/wiki/%E3%81%82%E3%81%8B" TargetMode="External"/><Relationship Id="rId361" Type="http://schemas.openxmlformats.org/officeDocument/2006/relationships/hyperlink" Target="https://en.wiktionary.org/wiki/%E7%99%BE%E7%A7%91" TargetMode="External"/><Relationship Id="rId7971" Type="http://schemas.openxmlformats.org/officeDocument/2006/relationships/hyperlink" Target="https://en.wiktionary.org/wiki/%E7%A0%B4" TargetMode="External"/><Relationship Id="rId360" Type="http://schemas.openxmlformats.org/officeDocument/2006/relationships/hyperlink" Target="https://en.wiktionary.org/wiki/%E3%81%AA%E3%81%8A" TargetMode="External"/><Relationship Id="rId6640" Type="http://schemas.openxmlformats.org/officeDocument/2006/relationships/hyperlink" Target="https://en.wiktionary.org/wiki/%E4%BB%98%E5%8A%A0" TargetMode="External"/><Relationship Id="rId7970" Type="http://schemas.openxmlformats.org/officeDocument/2006/relationships/hyperlink" Target="https://en.wiktionary.org/wiki/%E9%8A%85%E3%83%A1%E3%83%80%E3%83%AB" TargetMode="External"/><Relationship Id="rId367" Type="http://schemas.openxmlformats.org/officeDocument/2006/relationships/hyperlink" Target="https://en.wiktionary.org/wiki/%E4%B8%8B" TargetMode="External"/><Relationship Id="rId5314" Type="http://schemas.openxmlformats.org/officeDocument/2006/relationships/hyperlink" Target="https://en.wiktionary.org/wiki/%E5%8D%8A%E3%81%B0" TargetMode="External"/><Relationship Id="rId6645" Type="http://schemas.openxmlformats.org/officeDocument/2006/relationships/hyperlink" Target="https://en.wiktionary.org/wiki/%E6%A1%90%E7%94%9F" TargetMode="External"/><Relationship Id="rId7977" Type="http://schemas.openxmlformats.org/officeDocument/2006/relationships/hyperlink" Target="https://en.wiktionary.org/wiki/%E9%9A%BC%E4%BA%BA" TargetMode="External"/><Relationship Id="rId366" Type="http://schemas.openxmlformats.org/officeDocument/2006/relationships/hyperlink" Target="https://en.wiktionary.org/wiki/%E8%AA%AD%E3%81%BF" TargetMode="External"/><Relationship Id="rId5315" Type="http://schemas.openxmlformats.org/officeDocument/2006/relationships/hyperlink" Target="https://en.wiktionary.org/wiki/%E6%9C%89%E7%84%A1" TargetMode="External"/><Relationship Id="rId6646" Type="http://schemas.openxmlformats.org/officeDocument/2006/relationships/hyperlink" Target="https://en.wiktionary.org/wiki/%E5%BA%A6%E3%80%85" TargetMode="External"/><Relationship Id="rId7976" Type="http://schemas.openxmlformats.org/officeDocument/2006/relationships/hyperlink" Target="https://en.wiktionary.org/wiki/%E3%81%9F%E3%81%B3%E3%81%9F%E3%81%B3" TargetMode="External"/><Relationship Id="rId365" Type="http://schemas.openxmlformats.org/officeDocument/2006/relationships/hyperlink" Target="https://en.wiktionary.org/wiki/%E4%BD%9C%E6%A5%AD" TargetMode="External"/><Relationship Id="rId5312" Type="http://schemas.openxmlformats.org/officeDocument/2006/relationships/hyperlink" Target="https://en.wiktionary.org/wiki/%E5%A4%A7%E8%A1%86" TargetMode="External"/><Relationship Id="rId6643" Type="http://schemas.openxmlformats.org/officeDocument/2006/relationships/hyperlink" Target="https://en.wiktionary.org/wiki/%E5%8C%97%E5%B7%9D" TargetMode="External"/><Relationship Id="rId7975" Type="http://schemas.openxmlformats.org/officeDocument/2006/relationships/hyperlink" Target="https://en.wiktionary.org/wiki/%E7%94%BA%E9%95%B7" TargetMode="External"/><Relationship Id="rId364" Type="http://schemas.openxmlformats.org/officeDocument/2006/relationships/hyperlink" Target="https://en.wiktionary.org/wiki/%E5%BE%A1" TargetMode="External"/><Relationship Id="rId5313" Type="http://schemas.openxmlformats.org/officeDocument/2006/relationships/hyperlink" Target="https://en.wiktionary.org/wiki/%E7%A5%9E%E8%81%96" TargetMode="External"/><Relationship Id="rId6644" Type="http://schemas.openxmlformats.org/officeDocument/2006/relationships/hyperlink" Target="https://en.wiktionary.org/wiki/%E6%B0%B4%E9%81%93" TargetMode="External"/><Relationship Id="rId7974" Type="http://schemas.openxmlformats.org/officeDocument/2006/relationships/hyperlink" Target="https://en.wiktionary.org/wiki/%E7%B9%94" TargetMode="External"/><Relationship Id="rId95" Type="http://schemas.openxmlformats.org/officeDocument/2006/relationships/hyperlink" Target="https://en.wiktionary.org/wiki/%E6%B4%BB%E5%8B%95" TargetMode="External"/><Relationship Id="rId5307" Type="http://schemas.openxmlformats.org/officeDocument/2006/relationships/hyperlink" Target="https://en.wiktionary.org/wiki/%E5%B1%B1%E5%B7%9D" TargetMode="External"/><Relationship Id="rId6638" Type="http://schemas.openxmlformats.org/officeDocument/2006/relationships/hyperlink" Target="https://en.wiktionary.org/wiki/%E4%BA%94%E5%8D%81%E5%B5%90" TargetMode="External"/><Relationship Id="rId94" Type="http://schemas.openxmlformats.org/officeDocument/2006/relationships/hyperlink" Target="https://en.wiktionary.org/wiki/%E3%81%8A" TargetMode="External"/><Relationship Id="rId5308" Type="http://schemas.openxmlformats.org/officeDocument/2006/relationships/hyperlink" Target="https://en.wiktionary.org/wiki/%E3%81%B5%E3%82%8A" TargetMode="External"/><Relationship Id="rId6639" Type="http://schemas.openxmlformats.org/officeDocument/2006/relationships/hyperlink" Target="https://en.wiktionary.org/wiki/%E4%B8%96%E9%96%93" TargetMode="External"/><Relationship Id="rId7969" Type="http://schemas.openxmlformats.org/officeDocument/2006/relationships/hyperlink" Target="https://en.wiktionary.org/wiki/%E5%88%A5%E4%BA%BA" TargetMode="External"/><Relationship Id="rId97" Type="http://schemas.openxmlformats.org/officeDocument/2006/relationships/hyperlink" Target="https://en.wiktionary.org/wiki/%E7%94%BB%E5%83%8F" TargetMode="External"/><Relationship Id="rId5305" Type="http://schemas.openxmlformats.org/officeDocument/2006/relationships/hyperlink" Target="https://en.wiktionary.org/wiki/%E5%A5%B3%E6%B5%81" TargetMode="External"/><Relationship Id="rId6636" Type="http://schemas.openxmlformats.org/officeDocument/2006/relationships/hyperlink" Target="https://en.wiktionary.org/wiki/%E5%A0%B1%E9%85%AC" TargetMode="External"/><Relationship Id="rId7968" Type="http://schemas.openxmlformats.org/officeDocument/2006/relationships/hyperlink" Target="https://en.wiktionary.org/wiki/%E4%B8%AD%E6%97%AC" TargetMode="External"/><Relationship Id="rId96" Type="http://schemas.openxmlformats.org/officeDocument/2006/relationships/hyperlink" Target="https://en.wiktionary.org/wiki/%E6%9D%B1%E4%BA%AC" TargetMode="External"/><Relationship Id="rId5306" Type="http://schemas.openxmlformats.org/officeDocument/2006/relationships/hyperlink" Target="https://en.wiktionary.org/wiki/%E6%AD%A3%E8%A6%8F" TargetMode="External"/><Relationship Id="rId6637" Type="http://schemas.openxmlformats.org/officeDocument/2006/relationships/hyperlink" Target="https://en.wiktionary.org/wiki/%E9%81%A5" TargetMode="External"/><Relationship Id="rId7967" Type="http://schemas.openxmlformats.org/officeDocument/2006/relationships/hyperlink" Target="https://en.wiktionary.org/wiki/%E3%81%B2%E3%82%81" TargetMode="External"/><Relationship Id="rId99" Type="http://schemas.openxmlformats.org/officeDocument/2006/relationships/hyperlink" Target="https://en.wiktionary.org/wiki/%E5%AD%A6%E6%A0%A1" TargetMode="External"/><Relationship Id="rId98" Type="http://schemas.openxmlformats.org/officeDocument/2006/relationships/hyperlink" Target="https://en.wiktionary.org/wiki/%E4%BC%9A" TargetMode="External"/><Relationship Id="rId5309" Type="http://schemas.openxmlformats.org/officeDocument/2006/relationships/hyperlink" Target="https://en.wiktionary.org/wiki/%E3%81%9F%E3%81%8B" TargetMode="External"/><Relationship Id="rId91" Type="http://schemas.openxmlformats.org/officeDocument/2006/relationships/hyperlink" Target="https://en.wiktionary.org/w/index.php?title=%E3%82%89%E3%82%8C&amp;action=edit&amp;redlink=1" TargetMode="External"/><Relationship Id="rId90" Type="http://schemas.openxmlformats.org/officeDocument/2006/relationships/hyperlink" Target="https://en.wiktionary.org/wiki/%E5%AE%B6" TargetMode="External"/><Relationship Id="rId93" Type="http://schemas.openxmlformats.org/officeDocument/2006/relationships/hyperlink" Target="https://en.wiktionary.org/wiki/%E9%81%B8%E6%89%8B" TargetMode="External"/><Relationship Id="rId92" Type="http://schemas.openxmlformats.org/officeDocument/2006/relationships/hyperlink" Target="https://en.wiktionary.org/wiki/%E3%81%BE%E3%81%9F" TargetMode="External"/><Relationship Id="rId359" Type="http://schemas.openxmlformats.org/officeDocument/2006/relationships/hyperlink" Target="https://en.wiktionary.org/wiki/%E4%B8%8B%E3%81%95%E3%81%84" TargetMode="External"/><Relationship Id="rId358" Type="http://schemas.openxmlformats.org/officeDocument/2006/relationships/hyperlink" Target="https://en.wiktionary.org/wiki/%E3%83%87%E3%83%95%E3%82%A9%E3%83%AB%E3%83%88" TargetMode="External"/><Relationship Id="rId357" Type="http://schemas.openxmlformats.org/officeDocument/2006/relationships/hyperlink" Target="https://en.wiktionary.org/wiki/%E9%96%8B%E7%99%BA" TargetMode="External"/><Relationship Id="rId352" Type="http://schemas.openxmlformats.org/officeDocument/2006/relationships/hyperlink" Target="https://en.wiktionary.org/wiki/%EF%BC%9F" TargetMode="External"/><Relationship Id="rId6630" Type="http://schemas.openxmlformats.org/officeDocument/2006/relationships/hyperlink" Target="https://en.wiktionary.org/wiki/%E7%AF%84" TargetMode="External"/><Relationship Id="rId7962" Type="http://schemas.openxmlformats.org/officeDocument/2006/relationships/hyperlink" Target="https://en.wiktionary.org/wiki/%E7%9A%87%E5%A4%AA%E5%AD%90" TargetMode="External"/><Relationship Id="rId351" Type="http://schemas.openxmlformats.org/officeDocument/2006/relationships/hyperlink" Target="https://en.wiktionary.org/wiki/%E3%81%97%E3%81%8B%E3%81%97" TargetMode="External"/><Relationship Id="rId5300" Type="http://schemas.openxmlformats.org/officeDocument/2006/relationships/hyperlink" Target="https://en.wiktionary.org/wiki/%E6%B5%81%E5%9F%9F" TargetMode="External"/><Relationship Id="rId6631" Type="http://schemas.openxmlformats.org/officeDocument/2006/relationships/hyperlink" Target="https://en.wiktionary.org/wiki/%E5%A4%A9%E4%B8%8B" TargetMode="External"/><Relationship Id="rId7961" Type="http://schemas.openxmlformats.org/officeDocument/2006/relationships/hyperlink" Target="https://en.wiktionary.org/wiki/%E5%9B%BD%E5%8F%B2" TargetMode="External"/><Relationship Id="rId350" Type="http://schemas.openxmlformats.org/officeDocument/2006/relationships/hyperlink" Target="https://en.wiktionary.org/wiki/%E4%B8%80%E9%83%A8" TargetMode="External"/><Relationship Id="rId7960" Type="http://schemas.openxmlformats.org/officeDocument/2006/relationships/hyperlink" Target="https://en.wiktionary.org/wiki/%E4%BF%B3%E5%8F%A5" TargetMode="External"/><Relationship Id="rId356" Type="http://schemas.openxmlformats.org/officeDocument/2006/relationships/hyperlink" Target="https://en.wiktionary.org/wiki/%E9%96%8B%E5%82%AC" TargetMode="External"/><Relationship Id="rId5303" Type="http://schemas.openxmlformats.org/officeDocument/2006/relationships/hyperlink" Target="https://en.wiktionary.org/wiki/%E9%9A%8A%E9%95%B7" TargetMode="External"/><Relationship Id="rId6634" Type="http://schemas.openxmlformats.org/officeDocument/2006/relationships/hyperlink" Target="https://en.wiktionary.org/wiki/%E8%BE%B2%E6%B0%91" TargetMode="External"/><Relationship Id="rId7966" Type="http://schemas.openxmlformats.org/officeDocument/2006/relationships/hyperlink" Target="https://en.wiktionary.org/wiki/%E9%80%9A%E8%B7%AF" TargetMode="External"/><Relationship Id="rId355" Type="http://schemas.openxmlformats.org/officeDocument/2006/relationships/hyperlink" Target="https://en.wiktionary.org/wiki/%E3%81%AB%E3%81%A6" TargetMode="External"/><Relationship Id="rId5304" Type="http://schemas.openxmlformats.org/officeDocument/2006/relationships/hyperlink" Target="https://en.wiktionary.org/wiki/%E7%AE%A1%E5%BC%A6%E6%A5%BD" TargetMode="External"/><Relationship Id="rId6635" Type="http://schemas.openxmlformats.org/officeDocument/2006/relationships/hyperlink" Target="https://en.wiktionary.org/w/index.php?title=%E3%81%A4%E3%81%8F%E3%82%89&amp;action=edit&amp;redlink=1" TargetMode="External"/><Relationship Id="rId7965" Type="http://schemas.openxmlformats.org/officeDocument/2006/relationships/hyperlink" Target="https://en.wiktionary.org/wiki/%E3%83%8A%E3%82%A4%E3%82%BF%E3%83%BC" TargetMode="External"/><Relationship Id="rId354" Type="http://schemas.openxmlformats.org/officeDocument/2006/relationships/hyperlink" Target="https://en.wiktionary.org/wiki/%E5%A4%9A%E3%81%8F" TargetMode="External"/><Relationship Id="rId5301" Type="http://schemas.openxmlformats.org/officeDocument/2006/relationships/hyperlink" Target="https://en.wiktionary.org/wiki/%E4%B8%80%E5%93%A1" TargetMode="External"/><Relationship Id="rId6632" Type="http://schemas.openxmlformats.org/officeDocument/2006/relationships/hyperlink" Target="https://en.wiktionary.org/wiki/%E6%94%AF%E6%B5%81" TargetMode="External"/><Relationship Id="rId7964" Type="http://schemas.openxmlformats.org/officeDocument/2006/relationships/hyperlink" Target="https://en.wiktionary.org/wiki/%E3%83%86%E3%83%8D%E3%82%B7%E3%83%BC" TargetMode="External"/><Relationship Id="rId353" Type="http://schemas.openxmlformats.org/officeDocument/2006/relationships/hyperlink" Target="https://en.wiktionary.org/wiki/%E4%BA%8B" TargetMode="External"/><Relationship Id="rId5302" Type="http://schemas.openxmlformats.org/officeDocument/2006/relationships/hyperlink" Target="https://en.wiktionary.org/wiki/%E3%82%82%E3%82%89%E3%81%86" TargetMode="External"/><Relationship Id="rId6633" Type="http://schemas.openxmlformats.org/officeDocument/2006/relationships/hyperlink" Target="https://en.wiktionary.org/wiki/%E4%BE%B5%E7%95%A5" TargetMode="External"/><Relationship Id="rId7963" Type="http://schemas.openxmlformats.org/officeDocument/2006/relationships/hyperlink" Target="https://en.wiktionary.org/wiki/%E6%82%A9%E3%81%BF" TargetMode="External"/><Relationship Id="rId7915" Type="http://schemas.openxmlformats.org/officeDocument/2006/relationships/hyperlink" Target="https://en.wiktionary.org/wiki/%E3%81%A1%E3%81%8B" TargetMode="External"/><Relationship Id="rId7914" Type="http://schemas.openxmlformats.org/officeDocument/2006/relationships/hyperlink" Target="https://en.wiktionary.org/wiki/%E4%B8%80%E7%94%9F" TargetMode="External"/><Relationship Id="rId7913" Type="http://schemas.openxmlformats.org/officeDocument/2006/relationships/hyperlink" Target="https://en.wiktionary.org/wiki/%E3%81%9D%E3%82%8C%E3%81%AA%E3%82%8A" TargetMode="External"/><Relationship Id="rId7912" Type="http://schemas.openxmlformats.org/officeDocument/2006/relationships/hyperlink" Target="https://en.wiktionary.org/wiki/%E7%BE%BD%E7%94%B0" TargetMode="External"/><Relationship Id="rId7919" Type="http://schemas.openxmlformats.org/officeDocument/2006/relationships/hyperlink" Target="https://en.wiktionary.org/wiki/%E6%94%BB" TargetMode="External"/><Relationship Id="rId7918" Type="http://schemas.openxmlformats.org/officeDocument/2006/relationships/hyperlink" Target="https://en.wiktionary.org/wiki/%E5%A4%A7%E6%B1%9F" TargetMode="External"/><Relationship Id="rId7917" Type="http://schemas.openxmlformats.org/officeDocument/2006/relationships/hyperlink" Target="https://en.wiktionary.org/wiki/%E3%83%9F%E3%83%AA" TargetMode="External"/><Relationship Id="rId7916" Type="http://schemas.openxmlformats.org/officeDocument/2006/relationships/hyperlink" Target="https://en.wiktionary.org/wiki/%E6%B0%91%E8%A1%86" TargetMode="External"/><Relationship Id="rId305" Type="http://schemas.openxmlformats.org/officeDocument/2006/relationships/hyperlink" Target="https://en.wiktionary.org/wiki/%E5%8D%81" TargetMode="External"/><Relationship Id="rId304" Type="http://schemas.openxmlformats.org/officeDocument/2006/relationships/hyperlink" Target="https://en.wiktionary.org/wiki/%E5%AD%98%E5%9C%A8" TargetMode="External"/><Relationship Id="rId303" Type="http://schemas.openxmlformats.org/officeDocument/2006/relationships/hyperlink" Target="https://en.wiktionary.org/wiki/%E3%81%9F%E3%81%84" TargetMode="External"/><Relationship Id="rId302" Type="http://schemas.openxmlformats.org/officeDocument/2006/relationships/hyperlink" Target="https://en.wiktionary.org/wiki/%E5%87%BA%E5%A0%B4" TargetMode="External"/><Relationship Id="rId309" Type="http://schemas.openxmlformats.org/officeDocument/2006/relationships/hyperlink" Target="https://en.wiktionary.org/wiki/%E4%BA%8B%E5%85%B8" TargetMode="External"/><Relationship Id="rId308" Type="http://schemas.openxmlformats.org/officeDocument/2006/relationships/hyperlink" Target="https://en.wiktionary.org/wiki/%E5%8F%82%E8%80%83" TargetMode="External"/><Relationship Id="rId307" Type="http://schemas.openxmlformats.org/officeDocument/2006/relationships/hyperlink" Target="https://en.wiktionary.org/wiki/%E9%9A%9B" TargetMode="External"/><Relationship Id="rId306" Type="http://schemas.openxmlformats.org/officeDocument/2006/relationships/hyperlink" Target="https://en.wiktionary.org/wiki/%E8%A8%98%E8%BF%B0" TargetMode="External"/><Relationship Id="rId301" Type="http://schemas.openxmlformats.org/officeDocument/2006/relationships/hyperlink" Target="https://en.wiktionary.org/wiki/%E9%81%B8%E6%89%8B%E6%A8%A9" TargetMode="External"/><Relationship Id="rId7911" Type="http://schemas.openxmlformats.org/officeDocument/2006/relationships/hyperlink" Target="https://en.wiktionary.org/wiki/%E6%B4%9E%E7%AA%9F" TargetMode="External"/><Relationship Id="rId300" Type="http://schemas.openxmlformats.org/officeDocument/2006/relationships/hyperlink" Target="https://en.wiktionary.org/wiki/%E3%81%93%E3%81%93" TargetMode="External"/><Relationship Id="rId7910" Type="http://schemas.openxmlformats.org/officeDocument/2006/relationships/hyperlink" Target="https://en.wiktionary.org/wiki/%E4%B8%8B%E6%B5%81" TargetMode="External"/><Relationship Id="rId7904" Type="http://schemas.openxmlformats.org/officeDocument/2006/relationships/hyperlink" Target="https://en.wiktionary.org/wiki/%E5%85%A8%E6%9B%B2" TargetMode="External"/><Relationship Id="rId7903" Type="http://schemas.openxmlformats.org/officeDocument/2006/relationships/hyperlink" Target="https://en.wiktionary.org/wiki/%E5%BE%A9%E6%97%A7" TargetMode="External"/><Relationship Id="rId7902" Type="http://schemas.openxmlformats.org/officeDocument/2006/relationships/hyperlink" Target="https://en.wiktionary.org/wiki/%E4%BD%95%E6%95%85" TargetMode="External"/><Relationship Id="rId7901" Type="http://schemas.openxmlformats.org/officeDocument/2006/relationships/hyperlink" Target="https://en.wiktionary.org/wiki/%E3%83%9B" TargetMode="External"/><Relationship Id="rId7908" Type="http://schemas.openxmlformats.org/officeDocument/2006/relationships/hyperlink" Target="https://en.wiktionary.org/wiki/%E8%8D%92%E4%BA%95" TargetMode="External"/><Relationship Id="rId7907" Type="http://schemas.openxmlformats.org/officeDocument/2006/relationships/hyperlink" Target="https://en.wiktionary.org/wiki/%E6%AD%A6%E8%97%A4" TargetMode="External"/><Relationship Id="rId7906" Type="http://schemas.openxmlformats.org/officeDocument/2006/relationships/hyperlink" Target="https://en.wiktionary.org/wiki/%E6%BC%94%E7%BF%92" TargetMode="External"/><Relationship Id="rId7905" Type="http://schemas.openxmlformats.org/officeDocument/2006/relationships/hyperlink" Target="https://en.wiktionary.org/wiki/%E8%A4%87%E8%A3%BD" TargetMode="External"/><Relationship Id="rId7909" Type="http://schemas.openxmlformats.org/officeDocument/2006/relationships/hyperlink" Target="https://en.wiktionary.org/wiki/%E7%BE%8E%E7%A9%82" TargetMode="External"/><Relationship Id="rId7900" Type="http://schemas.openxmlformats.org/officeDocument/2006/relationships/hyperlink" Target="https://en.wiktionary.org/w/index.php?title=%E7%AF%89%E3%81%84&amp;action=edit&amp;redlink=1" TargetMode="External"/><Relationship Id="rId6605" Type="http://schemas.openxmlformats.org/officeDocument/2006/relationships/hyperlink" Target="https://en.wiktionary.org/wiki/%E9%85%B8%E7%B4%A0" TargetMode="External"/><Relationship Id="rId7937" Type="http://schemas.openxmlformats.org/officeDocument/2006/relationships/hyperlink" Target="https://en.wiktionary.org/w/index.php?title=%E8%A6%8B%E3%81%A4%E3%81%8B%E3%81%A3&amp;action=edit&amp;redlink=1" TargetMode="External"/><Relationship Id="rId6606" Type="http://schemas.openxmlformats.org/officeDocument/2006/relationships/hyperlink" Target="https://en.wiktionary.org/wiki/%E6%8D%9C%E7%B4%A2" TargetMode="External"/><Relationship Id="rId7936" Type="http://schemas.openxmlformats.org/officeDocument/2006/relationships/hyperlink" Target="https://en.wiktionary.org/w/index.php?title=%E8%AA%AD%E3%82%81&amp;action=edit&amp;redlink=1" TargetMode="External"/><Relationship Id="rId6603" Type="http://schemas.openxmlformats.org/officeDocument/2006/relationships/hyperlink" Target="https://en.wiktionary.org/wiki/%E8%A5%BF%E6%9A%A6" TargetMode="External"/><Relationship Id="rId7935" Type="http://schemas.openxmlformats.org/officeDocument/2006/relationships/hyperlink" Target="https://en.wiktionary.org/wiki/%E5%B1%8B%E5%A4%96" TargetMode="External"/><Relationship Id="rId6604" Type="http://schemas.openxmlformats.org/officeDocument/2006/relationships/hyperlink" Target="https://en.wiktionary.org/w/index.php?title=%E6%89%8B%E3%81%8C%E3%81%91&amp;action=edit&amp;redlink=1" TargetMode="External"/><Relationship Id="rId7934" Type="http://schemas.openxmlformats.org/officeDocument/2006/relationships/hyperlink" Target="https://en.wiktionary.org/wiki/%E4%B8%A6" TargetMode="External"/><Relationship Id="rId6609" Type="http://schemas.openxmlformats.org/officeDocument/2006/relationships/hyperlink" Target="https://en.wiktionary.org/wiki/%E5%B9%B4%E5%A0%B1" TargetMode="External"/><Relationship Id="rId6607" Type="http://schemas.openxmlformats.org/officeDocument/2006/relationships/hyperlink" Target="https://en.wiktionary.org/wiki/%E5%88%97%E5%B3%B6" TargetMode="External"/><Relationship Id="rId7939" Type="http://schemas.openxmlformats.org/officeDocument/2006/relationships/hyperlink" Target="https://en.wiktionary.org/wiki/%E6%B0%91%E4%BA%8B" TargetMode="External"/><Relationship Id="rId6608" Type="http://schemas.openxmlformats.org/officeDocument/2006/relationships/hyperlink" Target="https://en.wiktionary.org/wiki/%E6%85%8E%E9%87%8D" TargetMode="External"/><Relationship Id="rId7938" Type="http://schemas.openxmlformats.org/officeDocument/2006/relationships/hyperlink" Target="https://en.wiktionary.org/w/index.php?title=%E3%82%B9%E3%83%94%E3%83%BC%E3%83%89%E3%82%A6%E3%82%A7%E3%82%A4&amp;action=edit&amp;redlink=1" TargetMode="External"/><Relationship Id="rId327" Type="http://schemas.openxmlformats.org/officeDocument/2006/relationships/hyperlink" Target="https://en.wiktionary.org/wiki/%E8%BB%8A" TargetMode="External"/><Relationship Id="rId326" Type="http://schemas.openxmlformats.org/officeDocument/2006/relationships/hyperlink" Target="https://en.wiktionary.org/wiki/%E5%8F%82%E5%8A%A0" TargetMode="External"/><Relationship Id="rId325" Type="http://schemas.openxmlformats.org/officeDocument/2006/relationships/hyperlink" Target="https://en.wiktionary.org/wiki/%E6%A8%A9" TargetMode="External"/><Relationship Id="rId324" Type="http://schemas.openxmlformats.org/officeDocument/2006/relationships/hyperlink" Target="https://en.wiktionary.org/wiki/%E7%A7%91" TargetMode="External"/><Relationship Id="rId329" Type="http://schemas.openxmlformats.org/officeDocument/2006/relationships/hyperlink" Target="https://en.wiktionary.org/wiki/%E5%A7%94%E5%93%A1" TargetMode="External"/><Relationship Id="rId328" Type="http://schemas.openxmlformats.org/officeDocument/2006/relationships/hyperlink" Target="https://en.wiktionary.org/wiki/%E5%9C%B0%E5%9F%9F" TargetMode="External"/><Relationship Id="rId323" Type="http://schemas.openxmlformats.org/officeDocument/2006/relationships/hyperlink" Target="https://en.wiktionary.org/wiki/%E3%81%8A%E3%82%88%E3%81%B3" TargetMode="External"/><Relationship Id="rId6601" Type="http://schemas.openxmlformats.org/officeDocument/2006/relationships/hyperlink" Target="https://en.wiktionary.org/wiki/%E6%8C%87%E4%BB%A4" TargetMode="External"/><Relationship Id="rId7933" Type="http://schemas.openxmlformats.org/officeDocument/2006/relationships/hyperlink" Target="https://en.wiktionary.org/wiki/%E5%A4%96%E5%81%B4" TargetMode="External"/><Relationship Id="rId322" Type="http://schemas.openxmlformats.org/officeDocument/2006/relationships/hyperlink" Target="https://en.wiktionary.org/wiki/%E3%82%B7%E3%82%B9%E3%83%86%E3%83%A0" TargetMode="External"/><Relationship Id="rId6602" Type="http://schemas.openxmlformats.org/officeDocument/2006/relationships/hyperlink" Target="https://en.wiktionary.org/wiki/%E8%A6%8B%E8%BE%BC%E3%81%BF" TargetMode="External"/><Relationship Id="rId7932" Type="http://schemas.openxmlformats.org/officeDocument/2006/relationships/hyperlink" Target="https://en.wiktionary.org/wiki/%E3%83%9E%E3%82%A6%E3%82%B9" TargetMode="External"/><Relationship Id="rId321" Type="http://schemas.openxmlformats.org/officeDocument/2006/relationships/hyperlink" Target="https://en.wiktionary.org/wiki/%E6%AD%B3" TargetMode="External"/><Relationship Id="rId7931" Type="http://schemas.openxmlformats.org/officeDocument/2006/relationships/hyperlink" Target="https://en.wiktionary.org/wiki/%E7%A5%96%E6%AF%8D" TargetMode="External"/><Relationship Id="rId320" Type="http://schemas.openxmlformats.org/officeDocument/2006/relationships/hyperlink" Target="https://en.wiktionary.org/w/index.php?title=%E3%81%AB%E3%81%8A%E3%81%91%E3%82%8B&amp;action=edit&amp;redlink=1" TargetMode="External"/><Relationship Id="rId6600" Type="http://schemas.openxmlformats.org/officeDocument/2006/relationships/hyperlink" Target="https://en.wiktionary.org/wiki/%E3%83%A1%E3%82%AB" TargetMode="External"/><Relationship Id="rId7930" Type="http://schemas.openxmlformats.org/officeDocument/2006/relationships/hyperlink" Target="https://en.wiktionary.org/wiki/%E3%83%9E%E3%83%AA%E3%83%BC" TargetMode="External"/><Relationship Id="rId7926" Type="http://schemas.openxmlformats.org/officeDocument/2006/relationships/hyperlink" Target="https://en.wiktionary.org/wiki/%E7%97%85%E5%BA%8A" TargetMode="External"/><Relationship Id="rId7925" Type="http://schemas.openxmlformats.org/officeDocument/2006/relationships/hyperlink" Target="https://en.wiktionary.org/wiki/%E3%83%AC%E3%83%BC%E3%82%B5%E3%83%BC" TargetMode="External"/><Relationship Id="rId7924" Type="http://schemas.openxmlformats.org/officeDocument/2006/relationships/hyperlink" Target="https://en.wiktionary.org/wiki/%E3%81%93%E3%81%A8%E3%81%B0" TargetMode="External"/><Relationship Id="rId7923" Type="http://schemas.openxmlformats.org/officeDocument/2006/relationships/hyperlink" Target="https://en.wiktionary.org/wiki/%E5%86%86%E8%B0%B7" TargetMode="External"/><Relationship Id="rId7929" Type="http://schemas.openxmlformats.org/officeDocument/2006/relationships/hyperlink" Target="https://en.wiktionary.org/wiki/%E4%B8%AD%E9%AB%98" TargetMode="External"/><Relationship Id="rId7928" Type="http://schemas.openxmlformats.org/officeDocument/2006/relationships/hyperlink" Target="https://en.wiktionary.org/wiki/%E8%8C%9C" TargetMode="External"/><Relationship Id="rId7927" Type="http://schemas.openxmlformats.org/officeDocument/2006/relationships/hyperlink" Target="https://en.wiktionary.org/wiki/%E9%A0%82%E3%81%8F" TargetMode="External"/><Relationship Id="rId316" Type="http://schemas.openxmlformats.org/officeDocument/2006/relationships/hyperlink" Target="https://en.wiktionary.org/wiki/%E6%96%B9%E6%B3%95" TargetMode="External"/><Relationship Id="rId315" Type="http://schemas.openxmlformats.org/officeDocument/2006/relationships/hyperlink" Target="https://en.wiktionary.org/wiki/%E7%AB%B6%E6%8A%80" TargetMode="External"/><Relationship Id="rId314" Type="http://schemas.openxmlformats.org/officeDocument/2006/relationships/hyperlink" Target="https://en.wiktionary.org/wiki/%E4%BD%9C" TargetMode="External"/><Relationship Id="rId313" Type="http://schemas.openxmlformats.org/officeDocument/2006/relationships/hyperlink" Target="https://en.wiktionary.org/wiki/%E4%BB%A5%E4%B8%8B" TargetMode="External"/><Relationship Id="rId319" Type="http://schemas.openxmlformats.org/officeDocument/2006/relationships/hyperlink" Target="https://en.wiktionary.org/w/index.php?title=%E7%B6%9A%E3%81%91&amp;action=edit&amp;redlink=1" TargetMode="External"/><Relationship Id="rId318" Type="http://schemas.openxmlformats.org/officeDocument/2006/relationships/hyperlink" Target="https://en.wiktionary.org/wiki/%E4%B8%96" TargetMode="External"/><Relationship Id="rId317" Type="http://schemas.openxmlformats.org/officeDocument/2006/relationships/hyperlink" Target="https://en.wiktionary.org/wiki/%E7%B5%90%E6%9E%9C" TargetMode="External"/><Relationship Id="rId312" Type="http://schemas.openxmlformats.org/officeDocument/2006/relationships/hyperlink" Target="https://en.wiktionary.org/wiki/%E4%BB%A5%E4%B8%8A" TargetMode="External"/><Relationship Id="rId7922" Type="http://schemas.openxmlformats.org/officeDocument/2006/relationships/hyperlink" Target="https://en.wiktionary.org/wiki/%E7%B4%80%E8%A6%81" TargetMode="External"/><Relationship Id="rId311" Type="http://schemas.openxmlformats.org/officeDocument/2006/relationships/hyperlink" Target="https://en.wiktionary.org/wiki/%E5%8F%B2" TargetMode="External"/><Relationship Id="rId7921" Type="http://schemas.openxmlformats.org/officeDocument/2006/relationships/hyperlink" Target="https://en.wiktionary.org/wiki/%E6%97%8B%E5%BE%8B" TargetMode="External"/><Relationship Id="rId310" Type="http://schemas.openxmlformats.org/officeDocument/2006/relationships/hyperlink" Target="https://en.wiktionary.org/wiki/%E3%82%89" TargetMode="External"/><Relationship Id="rId7920" Type="http://schemas.openxmlformats.org/officeDocument/2006/relationships/hyperlink" Target="https://en.wiktionary.org/w/index.php?title=%E3%81%B5%E3%82%8C%E3%81%82%E3%81%84&amp;action=edit&amp;redlink=1" TargetMode="External"/><Relationship Id="rId4040" Type="http://schemas.openxmlformats.org/officeDocument/2006/relationships/hyperlink" Target="https://en.wiktionary.org/wiki/%E7%A2%BA%E7%AB%8B" TargetMode="External"/><Relationship Id="rId5372" Type="http://schemas.openxmlformats.org/officeDocument/2006/relationships/hyperlink" Target="https://en.wiktionary.org/w/index.php?title=%E5%8F%96%E3%82%8A%E4%B8%8B%E3%81%92&amp;action=edit&amp;redlink=1" TargetMode="External"/><Relationship Id="rId5373" Type="http://schemas.openxmlformats.org/officeDocument/2006/relationships/hyperlink" Target="https://en.wiktionary.org/wiki/%E5%9B%BD%E8%AA%9E" TargetMode="External"/><Relationship Id="rId4042" Type="http://schemas.openxmlformats.org/officeDocument/2006/relationships/hyperlink" Target="https://en.wiktionary.org/wiki/%E3%82%B9%E3%83%88%E3%83%AA%E3%83%BC%E3%83%88" TargetMode="External"/><Relationship Id="rId5370" Type="http://schemas.openxmlformats.org/officeDocument/2006/relationships/hyperlink" Target="https://en.wiktionary.org/wiki/%E3%82%8F%E3%81%96%E3%82%8F%E3%81%96" TargetMode="External"/><Relationship Id="rId4041" Type="http://schemas.openxmlformats.org/officeDocument/2006/relationships/hyperlink" Target="https://en.wiktionary.org/wiki/%E7%BE%8E%E5%B0%91%E5%A5%B3" TargetMode="External"/><Relationship Id="rId5371" Type="http://schemas.openxmlformats.org/officeDocument/2006/relationships/hyperlink" Target="https://en.wiktionary.org/wiki/%E6%A0%BC%E9%97%98%E6%8A%80" TargetMode="External"/><Relationship Id="rId4044" Type="http://schemas.openxmlformats.org/officeDocument/2006/relationships/hyperlink" Target="https://en.wiktionary.org/w/index.php?title=%E5%88%86%E3%81%8B%E3%82%89&amp;action=edit&amp;redlink=1" TargetMode="External"/><Relationship Id="rId5376" Type="http://schemas.openxmlformats.org/officeDocument/2006/relationships/hyperlink" Target="https://en.wiktionary.org/wiki/%E7%9C%8C%E8%AD%B0%E4%BC%9A" TargetMode="External"/><Relationship Id="rId4043" Type="http://schemas.openxmlformats.org/officeDocument/2006/relationships/hyperlink" Target="https://en.wiktionary.org/wiki/%E5%A2%83" TargetMode="External"/><Relationship Id="rId5377" Type="http://schemas.openxmlformats.org/officeDocument/2006/relationships/hyperlink" Target="https://en.wiktionary.org/wiki/%E5%87%BA%E5%B8%AD" TargetMode="External"/><Relationship Id="rId4046" Type="http://schemas.openxmlformats.org/officeDocument/2006/relationships/hyperlink" Target="https://en.wiktionary.org/wiki/%E5%8F%8D%E4%B9%B1" TargetMode="External"/><Relationship Id="rId5374" Type="http://schemas.openxmlformats.org/officeDocument/2006/relationships/hyperlink" Target="https://en.wiktionary.org/wiki/%E5%A4%A7%E5%A5%BD%E3%81%8D" TargetMode="External"/><Relationship Id="rId4045" Type="http://schemas.openxmlformats.org/officeDocument/2006/relationships/hyperlink" Target="https://en.wiktionary.org/wiki/%E6%98%8E%E7%A4%BA" TargetMode="External"/><Relationship Id="rId5375" Type="http://schemas.openxmlformats.org/officeDocument/2006/relationships/hyperlink" Target="https://en.wiktionary.org/wiki/%E7%B7%8F%E9%95%B7" TargetMode="External"/><Relationship Id="rId4048" Type="http://schemas.openxmlformats.org/officeDocument/2006/relationships/hyperlink" Target="https://en.wiktionary.org/w/index.php?title=%E6%AE%8B%E3%81%95&amp;action=edit&amp;redlink=1" TargetMode="External"/><Relationship Id="rId4047" Type="http://schemas.openxmlformats.org/officeDocument/2006/relationships/hyperlink" Target="https://en.wiktionary.org/w/index.php?title=%E6%8A%95%E3%81%92&amp;action=edit&amp;redlink=1" TargetMode="External"/><Relationship Id="rId5378" Type="http://schemas.openxmlformats.org/officeDocument/2006/relationships/hyperlink" Target="https://en.wiktionary.org/wiki/%E5%85%B1%E5%92%8C%E5%85%9A" TargetMode="External"/><Relationship Id="rId4049" Type="http://schemas.openxmlformats.org/officeDocument/2006/relationships/hyperlink" Target="https://en.wiktionary.org/wiki/%E5%B9%BB" TargetMode="External"/><Relationship Id="rId5379" Type="http://schemas.openxmlformats.org/officeDocument/2006/relationships/hyperlink" Target="https://en.wiktionary.org/wiki/%E7%9C%9E" TargetMode="External"/><Relationship Id="rId5361" Type="http://schemas.openxmlformats.org/officeDocument/2006/relationships/hyperlink" Target="https://en.wiktionary.org/wiki/%E4%B9%97%E3%82%8A" TargetMode="External"/><Relationship Id="rId6692" Type="http://schemas.openxmlformats.org/officeDocument/2006/relationships/hyperlink" Target="https://en.wiktionary.org/wiki/%E5%85%A8%E8%BA%AB" TargetMode="External"/><Relationship Id="rId5362" Type="http://schemas.openxmlformats.org/officeDocument/2006/relationships/hyperlink" Target="https://en.wiktionary.org/wiki/%E5%85%B7" TargetMode="External"/><Relationship Id="rId6693" Type="http://schemas.openxmlformats.org/officeDocument/2006/relationships/hyperlink" Target="https://en.wiktionary.org/wiki/%E3%83%9E%E3%82%B9%E3%82%B3%E3%83%9F" TargetMode="External"/><Relationship Id="rId4031" Type="http://schemas.openxmlformats.org/officeDocument/2006/relationships/hyperlink" Target="https://en.wiktionary.org/wiki/%E5%B3%B6%E7%94%B0" TargetMode="External"/><Relationship Id="rId6690" Type="http://schemas.openxmlformats.org/officeDocument/2006/relationships/hyperlink" Target="https://en.wiktionary.org/wiki/%E6%81%A9" TargetMode="External"/><Relationship Id="rId4030" Type="http://schemas.openxmlformats.org/officeDocument/2006/relationships/hyperlink" Target="https://en.wiktionary.org/wiki/%E3%83%81%E3%83%A3%E3%83%BC%E3%83%AB%E3%82%BA" TargetMode="External"/><Relationship Id="rId5360" Type="http://schemas.openxmlformats.org/officeDocument/2006/relationships/hyperlink" Target="https://en.wiktionary.org/wiki/%E9%A3%9F%E4%BA%8B" TargetMode="External"/><Relationship Id="rId6691" Type="http://schemas.openxmlformats.org/officeDocument/2006/relationships/hyperlink" Target="https://en.wiktionary.org/wiki/%E7%91%9E%E7%A9%82" TargetMode="External"/><Relationship Id="rId297" Type="http://schemas.openxmlformats.org/officeDocument/2006/relationships/hyperlink" Target="https://en.wiktionary.org/wiki/%E3%82%A2%E3%83%A1%E3%83%AA%E3%82%AB" TargetMode="External"/><Relationship Id="rId4033" Type="http://schemas.openxmlformats.org/officeDocument/2006/relationships/hyperlink" Target="https://en.wiktionary.org/wiki/%E3%83%8F%E3%83%BC%E3%83%89" TargetMode="External"/><Relationship Id="rId5365" Type="http://schemas.openxmlformats.org/officeDocument/2006/relationships/hyperlink" Target="https://en.wiktionary.org/wiki/%E3%81%9A%E3%81%A3%E3%81%A8" TargetMode="External"/><Relationship Id="rId6696" Type="http://schemas.openxmlformats.org/officeDocument/2006/relationships/hyperlink" Target="https://en.wiktionary.org/wiki/%E6%8A%91%E5%88%B6" TargetMode="External"/><Relationship Id="rId296" Type="http://schemas.openxmlformats.org/officeDocument/2006/relationships/hyperlink" Target="https://en.wiktionary.org/wiki/%E5%BD%A2" TargetMode="External"/><Relationship Id="rId4032" Type="http://schemas.openxmlformats.org/officeDocument/2006/relationships/hyperlink" Target="https://en.wiktionary.org/wiki/%E4%BD%90%E9%87%8E" TargetMode="External"/><Relationship Id="rId5366" Type="http://schemas.openxmlformats.org/officeDocument/2006/relationships/hyperlink" Target="https://en.wiktionary.org/wiki/%E7%84%A1%E9%99%90" TargetMode="External"/><Relationship Id="rId6697" Type="http://schemas.openxmlformats.org/officeDocument/2006/relationships/hyperlink" Target="https://en.wiktionary.org/wiki/%E5%96%A7%E5%98%A9" TargetMode="External"/><Relationship Id="rId295" Type="http://schemas.openxmlformats.org/officeDocument/2006/relationships/hyperlink" Target="https://en.wiktionary.org/wiki/%E4%B8%BB" TargetMode="External"/><Relationship Id="rId4035" Type="http://schemas.openxmlformats.org/officeDocument/2006/relationships/hyperlink" Target="https://en.wiktionary.org/wiki/%E8%AD%A6%E8%A6%96%E5%BA%81" TargetMode="External"/><Relationship Id="rId5363" Type="http://schemas.openxmlformats.org/officeDocument/2006/relationships/hyperlink" Target="https://en.wiktionary.org/w/index.php?title=%E7%A7%B0%E3%81%95&amp;action=edit&amp;redlink=1" TargetMode="External"/><Relationship Id="rId6694" Type="http://schemas.openxmlformats.org/officeDocument/2006/relationships/hyperlink" Target="https://en.wiktionary.org/wiki/%E6%AD%BB%E4%BD%93" TargetMode="External"/><Relationship Id="rId294" Type="http://schemas.openxmlformats.org/officeDocument/2006/relationships/hyperlink" Target="https://en.wiktionary.org/wiki/%E9%96%8B%E5%A7%8B" TargetMode="External"/><Relationship Id="rId4034" Type="http://schemas.openxmlformats.org/officeDocument/2006/relationships/hyperlink" Target="https://en.wiktionary.org/wiki/%E3%81%8A%E8%A9%AB%E3%81%B3" TargetMode="External"/><Relationship Id="rId5364" Type="http://schemas.openxmlformats.org/officeDocument/2006/relationships/hyperlink" Target="https://en.wiktionary.org/wiki/%E3%81%BE%E3%82%93%E3%81%8C" TargetMode="External"/><Relationship Id="rId6695" Type="http://schemas.openxmlformats.org/officeDocument/2006/relationships/hyperlink" Target="https://en.wiktionary.org/wiki/%E3%83%AD%E3%83%BC%E3%83%AC%E3%83%B3%E3%82%B9" TargetMode="External"/><Relationship Id="rId4037" Type="http://schemas.openxmlformats.org/officeDocument/2006/relationships/hyperlink" Target="https://en.wiktionary.org/wiki/%E7%80%AC" TargetMode="External"/><Relationship Id="rId5369" Type="http://schemas.openxmlformats.org/officeDocument/2006/relationships/hyperlink" Target="https://en.wiktionary.org/wiki/%E4%B8%8A%E7%B4%9A" TargetMode="External"/><Relationship Id="rId4036" Type="http://schemas.openxmlformats.org/officeDocument/2006/relationships/hyperlink" Target="https://en.wiktionary.org/wiki/%E9%A6%96%E9%95%B7" TargetMode="External"/><Relationship Id="rId299" Type="http://schemas.openxmlformats.org/officeDocument/2006/relationships/hyperlink" Target="https://en.wiktionary.org/wiki/%E3%82%A2%E3%82%AB%E3%82%A6%E3%83%B3%E3%83%88" TargetMode="External"/><Relationship Id="rId4039" Type="http://schemas.openxmlformats.org/officeDocument/2006/relationships/hyperlink" Target="https://en.wiktionary.org/wiki/%E8%AA%8D%E3%82%81%E3%82%8B" TargetMode="External"/><Relationship Id="rId5367" Type="http://schemas.openxmlformats.org/officeDocument/2006/relationships/hyperlink" Target="https://en.wiktionary.org/wiki/%E5%9C%B0%E8%B3%AA" TargetMode="External"/><Relationship Id="rId6698" Type="http://schemas.openxmlformats.org/officeDocument/2006/relationships/hyperlink" Target="https://en.wiktionary.org/wiki/%E7%AB%8B%E4%BD%93" TargetMode="External"/><Relationship Id="rId298" Type="http://schemas.openxmlformats.org/officeDocument/2006/relationships/hyperlink" Target="https://en.wiktionary.org/wiki/%EF%BC%9D" TargetMode="External"/><Relationship Id="rId4038" Type="http://schemas.openxmlformats.org/officeDocument/2006/relationships/hyperlink" Target="https://en.wiktionary.org/wiki/%E8%99%AB" TargetMode="External"/><Relationship Id="rId5368" Type="http://schemas.openxmlformats.org/officeDocument/2006/relationships/hyperlink" Target="https://en.wiktionary.org/wiki/%E4%B8%8D%E8%83%BD" TargetMode="External"/><Relationship Id="rId6699" Type="http://schemas.openxmlformats.org/officeDocument/2006/relationships/hyperlink" Target="https://en.wiktionary.org/wiki/%E4%BA%92%E3%81%84%E3%81%AB" TargetMode="External"/><Relationship Id="rId5390" Type="http://schemas.openxmlformats.org/officeDocument/2006/relationships/hyperlink" Target="https://en.wiktionary.org/wiki/%E4%B8%89%E6%8C%AF" TargetMode="External"/><Relationship Id="rId5391" Type="http://schemas.openxmlformats.org/officeDocument/2006/relationships/hyperlink" Target="https://en.wiktionary.org/wiki/%E7%B7%8F%E4%BC%9A" TargetMode="External"/><Relationship Id="rId4060" Type="http://schemas.openxmlformats.org/officeDocument/2006/relationships/hyperlink" Target="https://en.wiktionary.org/wiki/%E6%B0%B4%E7%B3%BB" TargetMode="External"/><Relationship Id="rId4062" Type="http://schemas.openxmlformats.org/officeDocument/2006/relationships/hyperlink" Target="https://en.wiktionary.org/wiki/%E7%84%A1%E5%8A%B9" TargetMode="External"/><Relationship Id="rId5394" Type="http://schemas.openxmlformats.org/officeDocument/2006/relationships/hyperlink" Target="https://en.wiktionary.org/wiki/%E6%92%A4%E5%8E%BB" TargetMode="External"/><Relationship Id="rId4061" Type="http://schemas.openxmlformats.org/officeDocument/2006/relationships/hyperlink" Target="https://en.wiktionary.org/wiki/%E6%B4%BE%E7%94%9F" TargetMode="External"/><Relationship Id="rId5395" Type="http://schemas.openxmlformats.org/officeDocument/2006/relationships/hyperlink" Target="https://en.wiktionary.org/wiki/%E3%83%9E%E3%82%A4%E3%83%8A%E3%83%BC" TargetMode="External"/><Relationship Id="rId4064" Type="http://schemas.openxmlformats.org/officeDocument/2006/relationships/hyperlink" Target="https://en.wiktionary.org/wiki/%CE%B1" TargetMode="External"/><Relationship Id="rId5392" Type="http://schemas.openxmlformats.org/officeDocument/2006/relationships/hyperlink" Target="https://en.wiktionary.org/wiki/%E7%AB%8B%E8%8A%B1" TargetMode="External"/><Relationship Id="rId4063" Type="http://schemas.openxmlformats.org/officeDocument/2006/relationships/hyperlink" Target="https://en.wiktionary.org/wiki/%E5%A4%A7%E4%BD%90" TargetMode="External"/><Relationship Id="rId5393" Type="http://schemas.openxmlformats.org/officeDocument/2006/relationships/hyperlink" Target="https://en.wiktionary.org/w/index.php?title=%E7%BD%AE%E3%81%8D%E6%8F%9B%E3%81%88&amp;action=edit&amp;redlink=1" TargetMode="External"/><Relationship Id="rId4066" Type="http://schemas.openxmlformats.org/officeDocument/2006/relationships/hyperlink" Target="https://en.wiktionary.org/wiki/%E9%87%91%E5%AD%90" TargetMode="External"/><Relationship Id="rId5398" Type="http://schemas.openxmlformats.org/officeDocument/2006/relationships/hyperlink" Target="https://en.wiktionary.org/wiki/%E3%83%98%E3%83%93%E3%83%BC" TargetMode="External"/><Relationship Id="rId4065" Type="http://schemas.openxmlformats.org/officeDocument/2006/relationships/hyperlink" Target="https://en.wiktionary.org/wiki/%E5%BC%A5" TargetMode="External"/><Relationship Id="rId5399" Type="http://schemas.openxmlformats.org/officeDocument/2006/relationships/hyperlink" Target="https://en.wiktionary.org/wiki/%E3%83%92%E3%83%88" TargetMode="External"/><Relationship Id="rId4068" Type="http://schemas.openxmlformats.org/officeDocument/2006/relationships/hyperlink" Target="https://en.wiktionary.org/wiki/%E3%81%AA%E3%82%93%E3%81%A6" TargetMode="External"/><Relationship Id="rId5396" Type="http://schemas.openxmlformats.org/officeDocument/2006/relationships/hyperlink" Target="https://en.wiktionary.org/wiki/%E3%82%A6%E3%82%A8%E3%82%B9%E3%83%88" TargetMode="External"/><Relationship Id="rId4067" Type="http://schemas.openxmlformats.org/officeDocument/2006/relationships/hyperlink" Target="https://en.wiktionary.org/wiki/%E5%8C%97%E6%9D%B1" TargetMode="External"/><Relationship Id="rId5397" Type="http://schemas.openxmlformats.org/officeDocument/2006/relationships/hyperlink" Target="https://en.wiktionary.org/w/index.php?title=%E8%90%BD%E3%81%A8%E3%81%97&amp;action=edit&amp;redlink=1" TargetMode="External"/><Relationship Id="rId4069" Type="http://schemas.openxmlformats.org/officeDocument/2006/relationships/hyperlink" Target="https://en.wiktionary.org/wiki/%E8%90%BD%E3%81%A1" TargetMode="External"/><Relationship Id="rId5380" Type="http://schemas.openxmlformats.org/officeDocument/2006/relationships/hyperlink" Target="https://en.wiktionary.org/wiki/%E6%96%B0%E6%BD%AE" TargetMode="External"/><Relationship Id="rId4051" Type="http://schemas.openxmlformats.org/officeDocument/2006/relationships/hyperlink" Target="https://en.wiktionary.org/wiki/%E5%8F%82%E8%AC%80" TargetMode="External"/><Relationship Id="rId5383" Type="http://schemas.openxmlformats.org/officeDocument/2006/relationships/hyperlink" Target="https://en.wiktionary.org/wiki/%E3%83%A9%E3%82%A4%E3%82%AA%E3%83%B3" TargetMode="External"/><Relationship Id="rId4050" Type="http://schemas.openxmlformats.org/officeDocument/2006/relationships/hyperlink" Target="https://en.wiktionary.org/wiki/%E6%B0%97%E5%80%99" TargetMode="External"/><Relationship Id="rId5384" Type="http://schemas.openxmlformats.org/officeDocument/2006/relationships/hyperlink" Target="https://en.wiktionary.org/wiki/%E3%82%AA%E3%83%BC%E3%82%B1%E3%82%B9%E3%83%88%E3%83%A9" TargetMode="External"/><Relationship Id="rId4053" Type="http://schemas.openxmlformats.org/officeDocument/2006/relationships/hyperlink" Target="https://en.wiktionary.org/wiki/%E3%83%8A%E3%83%AC%E3%83%BC%E3%82%BF%E3%83%BC" TargetMode="External"/><Relationship Id="rId5381" Type="http://schemas.openxmlformats.org/officeDocument/2006/relationships/hyperlink" Target="https://en.wiktionary.org/wiki/%E3%82%B9%E3%82%AB" TargetMode="External"/><Relationship Id="rId4052" Type="http://schemas.openxmlformats.org/officeDocument/2006/relationships/hyperlink" Target="https://en.wiktionary.org/wiki/%E5%AE%89%E8%97%A4" TargetMode="External"/><Relationship Id="rId5382" Type="http://schemas.openxmlformats.org/officeDocument/2006/relationships/hyperlink" Target="https://en.wiktionary.org/wiki/%E3%82%B5%E3%83%B3%E3%83%95%E3%83%A9%E3%83%B3%E3%82%B7%E3%82%B9%E3%82%B3" TargetMode="External"/><Relationship Id="rId4055" Type="http://schemas.openxmlformats.org/officeDocument/2006/relationships/hyperlink" Target="https://en.wiktionary.org/wiki/%E6%97%A5%E7%94%A3" TargetMode="External"/><Relationship Id="rId5387" Type="http://schemas.openxmlformats.org/officeDocument/2006/relationships/hyperlink" Target="https://en.wiktionary.org/w/index.php?title=%E3%83%81%E3%83%A3%E3%83%B3&amp;action=edit&amp;redlink=1" TargetMode="External"/><Relationship Id="rId4054" Type="http://schemas.openxmlformats.org/officeDocument/2006/relationships/hyperlink" Target="https://en.wiktionary.org/wiki/%E6%96%87%E6%98%8E" TargetMode="External"/><Relationship Id="rId5388" Type="http://schemas.openxmlformats.org/officeDocument/2006/relationships/hyperlink" Target="https://en.wiktionary.org/wiki/%E5%AE%85" TargetMode="External"/><Relationship Id="rId4057" Type="http://schemas.openxmlformats.org/officeDocument/2006/relationships/hyperlink" Target="https://en.wiktionary.org/wiki/%E4%B8%8D%E5%8B%95%E7%94%A3" TargetMode="External"/><Relationship Id="rId5385" Type="http://schemas.openxmlformats.org/officeDocument/2006/relationships/hyperlink" Target="https://en.wiktionary.org/wiki/%E3%82%A2%E3%83%86%E3%83%8D" TargetMode="External"/><Relationship Id="rId4056" Type="http://schemas.openxmlformats.org/officeDocument/2006/relationships/hyperlink" Target="https://en.wiktionary.org/wiki/%E3%83%AA%E3%83%BC%E3%83%89" TargetMode="External"/><Relationship Id="rId5386" Type="http://schemas.openxmlformats.org/officeDocument/2006/relationships/hyperlink" Target="https://en.wiktionary.org/wiki/%E6%9B%B8%E5%BC%8F" TargetMode="External"/><Relationship Id="rId4059" Type="http://schemas.openxmlformats.org/officeDocument/2006/relationships/hyperlink" Target="https://en.wiktionary.org/wiki/%E5%9C%9F%E6%9C%A8" TargetMode="External"/><Relationship Id="rId4058" Type="http://schemas.openxmlformats.org/officeDocument/2006/relationships/hyperlink" Target="https://en.wiktionary.org/wiki/%E3%83%9D%E3%83%83%E3%83%97" TargetMode="External"/><Relationship Id="rId5389" Type="http://schemas.openxmlformats.org/officeDocument/2006/relationships/hyperlink" Target="https://en.wiktionary.org/wiki/%E3%82%B5%E3%83%BC%E3%82%AF%E3%83%AB" TargetMode="External"/><Relationship Id="rId4008" Type="http://schemas.openxmlformats.org/officeDocument/2006/relationships/hyperlink" Target="https://en.wiktionary.org/wiki/%E4%BF%9D%E6%8C%81" TargetMode="External"/><Relationship Id="rId4007" Type="http://schemas.openxmlformats.org/officeDocument/2006/relationships/hyperlink" Target="https://en.wiktionary.org/wiki/%E8%B3%87%E6%BA%90" TargetMode="External"/><Relationship Id="rId5338" Type="http://schemas.openxmlformats.org/officeDocument/2006/relationships/hyperlink" Target="https://en.wiktionary.org/wiki/%E5%85%AC%E5%9B%BD" TargetMode="External"/><Relationship Id="rId6669" Type="http://schemas.openxmlformats.org/officeDocument/2006/relationships/hyperlink" Target="https://en.wiktionary.org/wiki/%E5%8F%B3%E7%BF%BC" TargetMode="External"/><Relationship Id="rId4009" Type="http://schemas.openxmlformats.org/officeDocument/2006/relationships/hyperlink" Target="https://en.wiktionary.org/wiki/%E6%9E%9C%E3%81%9F%E3%81%99" TargetMode="External"/><Relationship Id="rId5339" Type="http://schemas.openxmlformats.org/officeDocument/2006/relationships/hyperlink" Target="https://en.wiktionary.org/wiki/%E6%83%B3%E3%81%84" TargetMode="External"/><Relationship Id="rId271" Type="http://schemas.openxmlformats.org/officeDocument/2006/relationships/hyperlink" Target="https://en.wiktionary.org/wiki/%E3%82%A2%E3%83%8B%E3%83%A1" TargetMode="External"/><Relationship Id="rId270" Type="http://schemas.openxmlformats.org/officeDocument/2006/relationships/hyperlink" Target="https://en.wiktionary.org/wiki/%E6%A9%9F" TargetMode="External"/><Relationship Id="rId269" Type="http://schemas.openxmlformats.org/officeDocument/2006/relationships/hyperlink" Target="https://en.wiktionary.org/wiki/%E7%82%B9" TargetMode="External"/><Relationship Id="rId7991" Type="http://schemas.openxmlformats.org/officeDocument/2006/relationships/hyperlink" Target="https://en.wiktionary.org/wiki/%E6%BF%80" TargetMode="External"/><Relationship Id="rId6660" Type="http://schemas.openxmlformats.org/officeDocument/2006/relationships/hyperlink" Target="https://en.wiktionary.org/wiki/%E3%81%92%E3%82%93" TargetMode="External"/><Relationship Id="rId7990" Type="http://schemas.openxmlformats.org/officeDocument/2006/relationships/hyperlink" Target="https://en.wiktionary.org/wiki/%E5%8B%95%E3%81%8F" TargetMode="External"/><Relationship Id="rId264" Type="http://schemas.openxmlformats.org/officeDocument/2006/relationships/hyperlink" Target="https://en.wiktionary.org/wiki/%E3%81%A4" TargetMode="External"/><Relationship Id="rId4000" Type="http://schemas.openxmlformats.org/officeDocument/2006/relationships/hyperlink" Target="https://en.wiktionary.org/wiki/%E7%A0%94%E4%BF%AE" TargetMode="External"/><Relationship Id="rId5332" Type="http://schemas.openxmlformats.org/officeDocument/2006/relationships/hyperlink" Target="https://en.wiktionary.org/wiki/%E5%A4%89%E5%8B%95" TargetMode="External"/><Relationship Id="rId6663" Type="http://schemas.openxmlformats.org/officeDocument/2006/relationships/hyperlink" Target="https://en.wiktionary.org/wiki/%E6%AC%A1%E3%81%90" TargetMode="External"/><Relationship Id="rId7995" Type="http://schemas.openxmlformats.org/officeDocument/2006/relationships/hyperlink" Target="https://en.wiktionary.org/wiki/%E4%BA%A4%E4%BB%98" TargetMode="External"/><Relationship Id="rId263" Type="http://schemas.openxmlformats.org/officeDocument/2006/relationships/hyperlink" Target="https://en.wiktionary.org/wiki/%E3%82%B5%E3%83%B3%E3%83%89" TargetMode="External"/><Relationship Id="rId5333" Type="http://schemas.openxmlformats.org/officeDocument/2006/relationships/hyperlink" Target="https://en.wiktionary.org/wiki/%E8%BB%8D%E9%9A%8A" TargetMode="External"/><Relationship Id="rId6664" Type="http://schemas.openxmlformats.org/officeDocument/2006/relationships/hyperlink" Target="https://en.wiktionary.org/wiki/%E5%90%8D%E4%B9%97%E3%82%8B" TargetMode="External"/><Relationship Id="rId7994" Type="http://schemas.openxmlformats.org/officeDocument/2006/relationships/hyperlink" Target="https://en.wiktionary.org/wiki/%E3%83%9D%E3%83%AB%E3%83%8E" TargetMode="External"/><Relationship Id="rId262" Type="http://schemas.openxmlformats.org/officeDocument/2006/relationships/hyperlink" Target="https://en.wiktionary.org/wiki/%E5%90%8C%E3%81%98" TargetMode="External"/><Relationship Id="rId4002" Type="http://schemas.openxmlformats.org/officeDocument/2006/relationships/hyperlink" Target="https://en.wiktionary.org/wiki/%E3%82%AD%E3%83%A3%E3%83%97%E3%82%B7%E3%83%A7%E3%83%B3" TargetMode="External"/><Relationship Id="rId5330" Type="http://schemas.openxmlformats.org/officeDocument/2006/relationships/hyperlink" Target="https://en.wiktionary.org/wiki/%E8%BF%94%E4%BA%8B" TargetMode="External"/><Relationship Id="rId6661" Type="http://schemas.openxmlformats.org/officeDocument/2006/relationships/hyperlink" Target="https://en.wiktionary.org/wiki/%E8%96%AC%E7%89%A9" TargetMode="External"/><Relationship Id="rId7993" Type="http://schemas.openxmlformats.org/officeDocument/2006/relationships/hyperlink" Target="https://en.wiktionary.org/wiki/%E3%83%90%E3%83%AC%E3%83%B3%E3%82%B7%E3%82%A2" TargetMode="External"/><Relationship Id="rId261" Type="http://schemas.openxmlformats.org/officeDocument/2006/relationships/hyperlink" Target="https://en.wiktionary.org/wiki/%E3%81%8A%E9%A1%98%E3%81%84" TargetMode="External"/><Relationship Id="rId4001" Type="http://schemas.openxmlformats.org/officeDocument/2006/relationships/hyperlink" Target="https://en.wiktionary.org/wiki/%E6%9C%80%E4%BD%8E" TargetMode="External"/><Relationship Id="rId5331" Type="http://schemas.openxmlformats.org/officeDocument/2006/relationships/hyperlink" Target="https://en.wiktionary.org/wiki/%E3%81%93%E3%81%86%E3%81%84%E3%81%86" TargetMode="External"/><Relationship Id="rId6662" Type="http://schemas.openxmlformats.org/officeDocument/2006/relationships/hyperlink" Target="https://en.wiktionary.org/wiki/%E3%83%9E%E3%83%8D%E3%82%B8%E3%83%A1%E3%83%B3%E3%83%88" TargetMode="External"/><Relationship Id="rId7992" Type="http://schemas.openxmlformats.org/officeDocument/2006/relationships/hyperlink" Target="https://en.wiktionary.org/wiki/%E4%BB%8A%E6%B2%BB" TargetMode="External"/><Relationship Id="rId268" Type="http://schemas.openxmlformats.org/officeDocument/2006/relationships/hyperlink" Target="https://en.wiktionary.org/wiki/%E3%82%A2%E3%83%AB%E3%83%90%E3%83%A0" TargetMode="External"/><Relationship Id="rId4004" Type="http://schemas.openxmlformats.org/officeDocument/2006/relationships/hyperlink" Target="https://en.wiktionary.org/wiki/%E8%BB%A2%E6%8F%9B" TargetMode="External"/><Relationship Id="rId5336" Type="http://schemas.openxmlformats.org/officeDocument/2006/relationships/hyperlink" Target="https://en.wiktionary.org/wiki/%E3%82%AD%E3%83%83%E3%82%AF" TargetMode="External"/><Relationship Id="rId6667" Type="http://schemas.openxmlformats.org/officeDocument/2006/relationships/hyperlink" Target="https://en.wiktionary.org/wiki/%E8%9B%87" TargetMode="External"/><Relationship Id="rId7999" Type="http://schemas.openxmlformats.org/officeDocument/2006/relationships/hyperlink" Target="https://en.wiktionary.org/wiki/%E3%83%9E%E3%83%8B%E3%82%A2" TargetMode="External"/><Relationship Id="rId267" Type="http://schemas.openxmlformats.org/officeDocument/2006/relationships/hyperlink" Target="https://en.wiktionary.org/wiki/%E7%81%AB" TargetMode="External"/><Relationship Id="rId4003" Type="http://schemas.openxmlformats.org/officeDocument/2006/relationships/hyperlink" Target="https://en.wiktionary.org/wiki/%E6%88%A6%E5%89%8D" TargetMode="External"/><Relationship Id="rId5337" Type="http://schemas.openxmlformats.org/officeDocument/2006/relationships/hyperlink" Target="https://en.wiktionary.org/wiki/%E3%82%82%E3%82%8A" TargetMode="External"/><Relationship Id="rId6668" Type="http://schemas.openxmlformats.org/officeDocument/2006/relationships/hyperlink" Target="https://en.wiktionary.org/wiki/%E5%87%A6" TargetMode="External"/><Relationship Id="rId7998" Type="http://schemas.openxmlformats.org/officeDocument/2006/relationships/hyperlink" Target="https://en.wiktionary.org/wiki/%E7%B2%BE%E5%BA%A6" TargetMode="External"/><Relationship Id="rId266" Type="http://schemas.openxmlformats.org/officeDocument/2006/relationships/hyperlink" Target="https://en.wiktionary.org/wiki/%E8%A6%8B" TargetMode="External"/><Relationship Id="rId4006" Type="http://schemas.openxmlformats.org/officeDocument/2006/relationships/hyperlink" Target="https://en.wiktionary.org/wiki/%E5%8E%9F%E5%AD%90" TargetMode="External"/><Relationship Id="rId5334" Type="http://schemas.openxmlformats.org/officeDocument/2006/relationships/hyperlink" Target="https://en.wiktionary.org/w/index.php?title=%E4%BD%B5%E3%81%9B&amp;action=edit&amp;redlink=1" TargetMode="External"/><Relationship Id="rId6665" Type="http://schemas.openxmlformats.org/officeDocument/2006/relationships/hyperlink" Target="https://en.wiktionary.org/wiki/%E7%B4%94%E7%B2%8B" TargetMode="External"/><Relationship Id="rId7997" Type="http://schemas.openxmlformats.org/officeDocument/2006/relationships/hyperlink" Target="https://en.wiktionary.org/wiki/%E6%B5%81%E5%87%BA" TargetMode="External"/><Relationship Id="rId265" Type="http://schemas.openxmlformats.org/officeDocument/2006/relationships/hyperlink" Target="https://en.wiktionary.org/wiki/%E8%80%83%E3%81%88" TargetMode="External"/><Relationship Id="rId4005" Type="http://schemas.openxmlformats.org/officeDocument/2006/relationships/hyperlink" Target="https://en.wiktionary.org/w/index.php?title=%E4%BD%8F%E3%82%93&amp;action=edit&amp;redlink=1" TargetMode="External"/><Relationship Id="rId5335" Type="http://schemas.openxmlformats.org/officeDocument/2006/relationships/hyperlink" Target="https://en.wiktionary.org/wiki/%E4%BF%A1%E7%94%A8" TargetMode="External"/><Relationship Id="rId6666" Type="http://schemas.openxmlformats.org/officeDocument/2006/relationships/hyperlink" Target="https://en.wiktionary.org/wiki/%E7%AA%81%E5%85%A5" TargetMode="External"/><Relationship Id="rId7996" Type="http://schemas.openxmlformats.org/officeDocument/2006/relationships/hyperlink" Target="https://en.wiktionary.org/wiki/%E8%AA%AD%E6%9B%B8" TargetMode="External"/><Relationship Id="rId5329" Type="http://schemas.openxmlformats.org/officeDocument/2006/relationships/hyperlink" Target="https://en.wiktionary.org/wiki/%E4%B9%97" TargetMode="External"/><Relationship Id="rId5327" Type="http://schemas.openxmlformats.org/officeDocument/2006/relationships/hyperlink" Target="https://en.wiktionary.org/wiki/%E3%83%A2%E3%83%B3" TargetMode="External"/><Relationship Id="rId6658" Type="http://schemas.openxmlformats.org/officeDocument/2006/relationships/hyperlink" Target="https://en.wiktionary.org/wiki/%E9%81%A0%E6%85%AE" TargetMode="External"/><Relationship Id="rId5328" Type="http://schemas.openxmlformats.org/officeDocument/2006/relationships/hyperlink" Target="https://en.wiktionary.org/wiki/%E3%82%B8%E3%83%A3%E3%82%AF%E3%82%BD%E3%83%B3" TargetMode="External"/><Relationship Id="rId6659" Type="http://schemas.openxmlformats.org/officeDocument/2006/relationships/hyperlink" Target="https://en.wiktionary.org/wiki/%E6%BA%90%E6%B0%8F%E7%89%A9%E8%AA%9E" TargetMode="External"/><Relationship Id="rId7989" Type="http://schemas.openxmlformats.org/officeDocument/2006/relationships/hyperlink" Target="https://en.wiktionary.org/wiki/%E7%AB%B6%E8%89%87" TargetMode="External"/><Relationship Id="rId260" Type="http://schemas.openxmlformats.org/officeDocument/2006/relationships/hyperlink" Target="https://en.wiktionary.org/wiki/%E3%82%89%E3%82%8C%E3%82%8B" TargetMode="External"/><Relationship Id="rId259" Type="http://schemas.openxmlformats.org/officeDocument/2006/relationships/hyperlink" Target="https://en.wiktionary.org/wiki/%E9%96%A2%E4%BF%82" TargetMode="External"/><Relationship Id="rId258" Type="http://schemas.openxmlformats.org/officeDocument/2006/relationships/hyperlink" Target="https://en.wiktionary.org/wiki/%E3%82%B5%E3%82%A4%E3%83%88" TargetMode="External"/><Relationship Id="rId7980" Type="http://schemas.openxmlformats.org/officeDocument/2006/relationships/hyperlink" Target="https://en.wiktionary.org/wiki/%E8%87%AA%E8%A1%9B" TargetMode="External"/><Relationship Id="rId253" Type="http://schemas.openxmlformats.org/officeDocument/2006/relationships/hyperlink" Target="https://en.wiktionary.org/wiki/%E6%9C%A8" TargetMode="External"/><Relationship Id="rId5321" Type="http://schemas.openxmlformats.org/officeDocument/2006/relationships/hyperlink" Target="https://en.wiktionary.org/w/index.php?title=%E8%A1%8C%E3%81%AA%E3%81%A3&amp;action=edit&amp;redlink=1" TargetMode="External"/><Relationship Id="rId6652" Type="http://schemas.openxmlformats.org/officeDocument/2006/relationships/hyperlink" Target="https://en.wiktionary.org/wiki/%E3%83%AD%E3%83%BC%E3%83%9E%E5%B8%9D%E5%9B%BD" TargetMode="External"/><Relationship Id="rId7984" Type="http://schemas.openxmlformats.org/officeDocument/2006/relationships/hyperlink" Target="https://en.wiktionary.org/wiki/%E3%82%AF%E3%83%AA%E3%82%A8%E3%82%A4%E3%83%86%E3%82%A3%E3%83%96" TargetMode="External"/><Relationship Id="rId252" Type="http://schemas.openxmlformats.org/officeDocument/2006/relationships/hyperlink" Target="https://en.wiktionary.org/wiki/%E5%9C%9F" TargetMode="External"/><Relationship Id="rId5322" Type="http://schemas.openxmlformats.org/officeDocument/2006/relationships/hyperlink" Target="https://en.wiktionary.org/wiki/%E7%84%A1%E9%96%A2%E4%BF%82" TargetMode="External"/><Relationship Id="rId6653" Type="http://schemas.openxmlformats.org/officeDocument/2006/relationships/hyperlink" Target="https://en.wiktionary.org/wiki/%E3%83%9E%E3%83%BC%E3%82%B1%E3%83%83%E3%83%88" TargetMode="External"/><Relationship Id="rId7983" Type="http://schemas.openxmlformats.org/officeDocument/2006/relationships/hyperlink" Target="https://en.wiktionary.org/wiki/%E3%82%89%E3%81%8F" TargetMode="External"/><Relationship Id="rId251" Type="http://schemas.openxmlformats.org/officeDocument/2006/relationships/hyperlink" Target="https://en.wiktionary.org/wiki/%E3%82%B7%E3%83%AA%E3%83%BC%E3%82%BA" TargetMode="External"/><Relationship Id="rId6650" Type="http://schemas.openxmlformats.org/officeDocument/2006/relationships/hyperlink" Target="https://en.wiktionary.org/wiki/%E3%81%9F%E3%81%A8%E3%81%88" TargetMode="External"/><Relationship Id="rId7982" Type="http://schemas.openxmlformats.org/officeDocument/2006/relationships/hyperlink" Target="https://en.wiktionary.org/w/index.php?title=%E3%82%AB%E3%83%8A&amp;action=edit&amp;redlink=1" TargetMode="External"/><Relationship Id="rId250" Type="http://schemas.openxmlformats.org/officeDocument/2006/relationships/hyperlink" Target="https://en.wiktionary.org/wiki/%E5%88%9D" TargetMode="External"/><Relationship Id="rId5320" Type="http://schemas.openxmlformats.org/officeDocument/2006/relationships/hyperlink" Target="https://en.wiktionary.org/wiki/%E5%BF%85%E3%81%9A%E3%81%97%E3%82%82" TargetMode="External"/><Relationship Id="rId6651" Type="http://schemas.openxmlformats.org/officeDocument/2006/relationships/hyperlink" Target="https://en.wiktionary.org/wiki/%E5%BE%8C%E8%BC%A9" TargetMode="External"/><Relationship Id="rId7981" Type="http://schemas.openxmlformats.org/officeDocument/2006/relationships/hyperlink" Target="https://en.wiktionary.org/wiki/%E7%A7%B0" TargetMode="External"/><Relationship Id="rId257" Type="http://schemas.openxmlformats.org/officeDocument/2006/relationships/hyperlink" Target="https://en.wiktionary.org/wiki/%E3%82%B2%E3%83%BC%E3%83%A0" TargetMode="External"/><Relationship Id="rId5325" Type="http://schemas.openxmlformats.org/officeDocument/2006/relationships/hyperlink" Target="https://en.wiktionary.org/wiki/%E4%B8%AD%E5%AD%A6%E7%94%9F" TargetMode="External"/><Relationship Id="rId6656" Type="http://schemas.openxmlformats.org/officeDocument/2006/relationships/hyperlink" Target="https://en.wiktionary.org/wiki/%E8%AB%92" TargetMode="External"/><Relationship Id="rId7988" Type="http://schemas.openxmlformats.org/officeDocument/2006/relationships/hyperlink" Target="https://en.wiktionary.org/wiki/%E5%89%B2%E3%82%8A%E5%BD%93%E3%81%A6" TargetMode="External"/><Relationship Id="rId256" Type="http://schemas.openxmlformats.org/officeDocument/2006/relationships/hyperlink" Target="https://en.wiktionary.org/w/index.php?title=%E8%A1%8C%E3%81%A3&amp;action=edit&amp;redlink=1" TargetMode="External"/><Relationship Id="rId5326" Type="http://schemas.openxmlformats.org/officeDocument/2006/relationships/hyperlink" Target="https://en.wiktionary.org/wiki/%E9%80%A3%E8%A6%87" TargetMode="External"/><Relationship Id="rId6657" Type="http://schemas.openxmlformats.org/officeDocument/2006/relationships/hyperlink" Target="https://en.wiktionary.org/wiki/%E8%80%83%E5%AF%9F" TargetMode="External"/><Relationship Id="rId7987" Type="http://schemas.openxmlformats.org/officeDocument/2006/relationships/hyperlink" Target="https://en.wiktionary.org/wiki/%E4%B8%8B%E7%94%B0" TargetMode="External"/><Relationship Id="rId255" Type="http://schemas.openxmlformats.org/officeDocument/2006/relationships/hyperlink" Target="https://en.wiktionary.org/wiki/%E4%BD%95" TargetMode="External"/><Relationship Id="rId5323" Type="http://schemas.openxmlformats.org/officeDocument/2006/relationships/hyperlink" Target="https://en.wiktionary.org/wiki/%E8%AA%A4%E6%A4%8D" TargetMode="External"/><Relationship Id="rId6654" Type="http://schemas.openxmlformats.org/officeDocument/2006/relationships/hyperlink" Target="https://en.wiktionary.org/wiki/%E4%BA%8B%E6%9F%84" TargetMode="External"/><Relationship Id="rId7986" Type="http://schemas.openxmlformats.org/officeDocument/2006/relationships/hyperlink" Target="https://en.wiktionary.org/wiki/%E6%B1%BA%E7%9D%80" TargetMode="External"/><Relationship Id="rId254" Type="http://schemas.openxmlformats.org/officeDocument/2006/relationships/hyperlink" Target="https://en.wiktionary.org/wiki/%E7%B7%8F%E5%90%88" TargetMode="External"/><Relationship Id="rId5324" Type="http://schemas.openxmlformats.org/officeDocument/2006/relationships/hyperlink" Target="https://en.wiktionary.org/wiki/%E5%83%A7" TargetMode="External"/><Relationship Id="rId6655" Type="http://schemas.openxmlformats.org/officeDocument/2006/relationships/hyperlink" Target="https://en.wiktionary.org/wiki/%E6%9C%97%E8%AA%AD" TargetMode="External"/><Relationship Id="rId7985" Type="http://schemas.openxmlformats.org/officeDocument/2006/relationships/hyperlink" Target="https://en.wiktionary.org/wiki/%E3%83%AC%E3%83%87%E3%82%A3" TargetMode="External"/><Relationship Id="rId4029" Type="http://schemas.openxmlformats.org/officeDocument/2006/relationships/hyperlink" Target="https://en.wiktionary.org/wiki/%E5%81%B4%E9%9D%A2" TargetMode="External"/><Relationship Id="rId293" Type="http://schemas.openxmlformats.org/officeDocument/2006/relationships/hyperlink" Target="https://en.wiktionary.org/wiki/%E6%89%80%E5%B1%9E" TargetMode="External"/><Relationship Id="rId292" Type="http://schemas.openxmlformats.org/officeDocument/2006/relationships/hyperlink" Target="https://en.wiktionary.org/wiki/%E9%95%B7" TargetMode="External"/><Relationship Id="rId291" Type="http://schemas.openxmlformats.org/officeDocument/2006/relationships/hyperlink" Target="https://en.wiktionary.org/wiki/%E6%9B%B8%E3%81%8F" TargetMode="External"/><Relationship Id="rId290" Type="http://schemas.openxmlformats.org/officeDocument/2006/relationships/hyperlink" Target="https://en.wiktionary.org/wiki/%E3%81%93%E3%82%93%E3%81%AB%E3%81%A1%E3%81%AF" TargetMode="External"/><Relationship Id="rId5350" Type="http://schemas.openxmlformats.org/officeDocument/2006/relationships/hyperlink" Target="https://en.wiktionary.org/wiki/%E3%82%AA%E3%83%BC%E3%83%88" TargetMode="External"/><Relationship Id="rId6681" Type="http://schemas.openxmlformats.org/officeDocument/2006/relationships/hyperlink" Target="https://en.wiktionary.org/wiki/%E3%83%91%E3%83%8A%E3%82%BD%E3%83%8B%E3%83%83%E3%82%AF" TargetMode="External"/><Relationship Id="rId5351" Type="http://schemas.openxmlformats.org/officeDocument/2006/relationships/hyperlink" Target="https://en.wiktionary.org/w/index.php?title=%E8%A5%BF%E6%97%A5%E6%9C%AC%E6%97%85%E5%AE%A2%E9%89%84%E9%81%93&amp;action=edit&amp;redlink=1" TargetMode="External"/><Relationship Id="rId6682" Type="http://schemas.openxmlformats.org/officeDocument/2006/relationships/hyperlink" Target="https://en.wiktionary.org/wiki/%E3%82%A4%E3%83%AA%E3%83%8E%E3%82%A4" TargetMode="External"/><Relationship Id="rId4020" Type="http://schemas.openxmlformats.org/officeDocument/2006/relationships/hyperlink" Target="https://en.wiktionary.org/wiki/%E5%A1%BE" TargetMode="External"/><Relationship Id="rId6680" Type="http://schemas.openxmlformats.org/officeDocument/2006/relationships/hyperlink" Target="https://en.wiktionary.org/wiki/%E9%9B%BB%E6%B1%A0" TargetMode="External"/><Relationship Id="rId286" Type="http://schemas.openxmlformats.org/officeDocument/2006/relationships/hyperlink" Target="https://en.wiktionary.org/wiki/%E7%A2%BA%E8%AA%8D" TargetMode="External"/><Relationship Id="rId4022" Type="http://schemas.openxmlformats.org/officeDocument/2006/relationships/hyperlink" Target="https://en.wiktionary.org/wiki/%E3%82%A4%E3%83%B3%E3%82%BF%E3%83%BC%E3%83%8A%E3%82%B7%E3%83%A7%E3%83%8A%E3%83%AB" TargetMode="External"/><Relationship Id="rId5354" Type="http://schemas.openxmlformats.org/officeDocument/2006/relationships/hyperlink" Target="https://en.wiktionary.org/wiki/%E7%8C%9B" TargetMode="External"/><Relationship Id="rId6685" Type="http://schemas.openxmlformats.org/officeDocument/2006/relationships/hyperlink" Target="https://en.wiktionary.org/wiki/%E3%83%9E%E3%83%B3%E3%83%81%E3%82%A7%E3%82%B9%E3%82%BF%E3%83%BC" TargetMode="External"/><Relationship Id="rId285" Type="http://schemas.openxmlformats.org/officeDocument/2006/relationships/hyperlink" Target="https://en.wiktionary.org/wiki/%E6%96%B9%E3%80%85" TargetMode="External"/><Relationship Id="rId4021" Type="http://schemas.openxmlformats.org/officeDocument/2006/relationships/hyperlink" Target="https://en.wiktionary.org/wiki/%E3%81%BC%E3%81%8F" TargetMode="External"/><Relationship Id="rId5355" Type="http://schemas.openxmlformats.org/officeDocument/2006/relationships/hyperlink" Target="https://en.wiktionary.org/w/index.php?title=%E5%AD%98%E3%81%98&amp;action=edit&amp;redlink=1" TargetMode="External"/><Relationship Id="rId6686" Type="http://schemas.openxmlformats.org/officeDocument/2006/relationships/hyperlink" Target="https://en.wiktionary.org/wiki/%E6%9C%9D%E9%AE%AE%E6%B0%91%E4%B8%BB%E4%B8%BB%E7%BE%A9%E4%BA%BA%E6%B0%91%E5%85%B1%E5%92%8C%E5%9B%BD" TargetMode="External"/><Relationship Id="rId284" Type="http://schemas.openxmlformats.org/officeDocument/2006/relationships/hyperlink" Target="https://en.wiktionary.org/wiki/%E9%87%8E%E7%90%83" TargetMode="External"/><Relationship Id="rId4024" Type="http://schemas.openxmlformats.org/officeDocument/2006/relationships/hyperlink" Target="https://en.wiktionary.org/wiki/%E9%AD%8F" TargetMode="External"/><Relationship Id="rId5352" Type="http://schemas.openxmlformats.org/officeDocument/2006/relationships/hyperlink" Target="https://en.wiktionary.org/wiki/%E3%83%8E%E3%83%9F%E3%83%8D%E3%83%BC%E3%83%88" TargetMode="External"/><Relationship Id="rId6683" Type="http://schemas.openxmlformats.org/officeDocument/2006/relationships/hyperlink" Target="https://en.wiktionary.org/wiki/%E3%82%B3%E3%83%9E%E3%83%BC%E3%82%B7%E3%83%A3%E3%83%AB" TargetMode="External"/><Relationship Id="rId283" Type="http://schemas.openxmlformats.org/officeDocument/2006/relationships/hyperlink" Target="https://en.wiktionary.org/wiki/%E6%95%99%E8%82%B2" TargetMode="External"/><Relationship Id="rId4023" Type="http://schemas.openxmlformats.org/officeDocument/2006/relationships/hyperlink" Target="https://en.wiktionary.org/wiki/%E4%B8%8B%E9%83%A8" TargetMode="External"/><Relationship Id="rId5353" Type="http://schemas.openxmlformats.org/officeDocument/2006/relationships/hyperlink" Target="https://en.wiktionary.org/wiki/%E7%9E%AC%E9%96%93" TargetMode="External"/><Relationship Id="rId6684" Type="http://schemas.openxmlformats.org/officeDocument/2006/relationships/hyperlink" Target="https://en.wiktionary.org/wiki/%E3%81%9B%E3%81%A3%E3%81%8B%E3%81%8F" TargetMode="External"/><Relationship Id="rId4026" Type="http://schemas.openxmlformats.org/officeDocument/2006/relationships/hyperlink" Target="https://en.wiktionary.org/wiki/%E6%BB%9D" TargetMode="External"/><Relationship Id="rId5358" Type="http://schemas.openxmlformats.org/officeDocument/2006/relationships/hyperlink" Target="https://en.wiktionary.org/w/index.php?title=%E5%B9%B3%E6%96%B9%E3%82%AD%E3%83%AD&amp;action=edit&amp;redlink=1" TargetMode="External"/><Relationship Id="rId6689" Type="http://schemas.openxmlformats.org/officeDocument/2006/relationships/hyperlink" Target="https://en.wiktionary.org/wiki/%E8%81%B7%E4%BA%BA" TargetMode="External"/><Relationship Id="rId289" Type="http://schemas.openxmlformats.org/officeDocument/2006/relationships/hyperlink" Target="https://en.wiktionary.org/wiki/%E5%90%8C" TargetMode="External"/><Relationship Id="rId4025" Type="http://schemas.openxmlformats.org/officeDocument/2006/relationships/hyperlink" Target="https://en.wiktionary.org/wiki/%E8%A8%80%E3%81%88%E3%82%8B" TargetMode="External"/><Relationship Id="rId5359" Type="http://schemas.openxmlformats.org/officeDocument/2006/relationships/hyperlink" Target="https://en.wiktionary.org/wiki/%E5%B9%B3%E7%94%B0" TargetMode="External"/><Relationship Id="rId288" Type="http://schemas.openxmlformats.org/officeDocument/2006/relationships/hyperlink" Target="https://en.wiktionary.org/wiki/%E6%A0%AA%E5%BC%8F%E4%BC%9A%E7%A4%BE" TargetMode="External"/><Relationship Id="rId4028" Type="http://schemas.openxmlformats.org/officeDocument/2006/relationships/hyperlink" Target="https://en.wiktionary.org/wiki/%E5%A4%A7%E4%BD%BF%E9%A4%A8" TargetMode="External"/><Relationship Id="rId5356" Type="http://schemas.openxmlformats.org/officeDocument/2006/relationships/hyperlink" Target="https://en.wiktionary.org/wiki/%E4%B8%BB%E8%A6%B3" TargetMode="External"/><Relationship Id="rId6687" Type="http://schemas.openxmlformats.org/officeDocument/2006/relationships/hyperlink" Target="https://en.wiktionary.org/wiki/%E5%A4%A7%E7%8E%8B" TargetMode="External"/><Relationship Id="rId287" Type="http://schemas.openxmlformats.org/officeDocument/2006/relationships/hyperlink" Target="https://en.wiktionary.org/wiki/%E5%BD%B9" TargetMode="External"/><Relationship Id="rId4027" Type="http://schemas.openxmlformats.org/officeDocument/2006/relationships/hyperlink" Target="https://en.wiktionary.org/wiki/%E7%96%91%E3%81%84" TargetMode="External"/><Relationship Id="rId5357" Type="http://schemas.openxmlformats.org/officeDocument/2006/relationships/hyperlink" Target="https://en.wiktionary.org/wiki/%E7%86%8A%E9%87%8E" TargetMode="External"/><Relationship Id="rId6688" Type="http://schemas.openxmlformats.org/officeDocument/2006/relationships/hyperlink" Target="https://en.wiktionary.org/wiki/%E3%82%8A%E3%82%87%E3%81%86" TargetMode="External"/><Relationship Id="rId4019" Type="http://schemas.openxmlformats.org/officeDocument/2006/relationships/hyperlink" Target="https://en.wiktionary.org/wiki/%E3%82%BF%E3%82%AF%E3%82%B7%E3%83%BC" TargetMode="External"/><Relationship Id="rId4018" Type="http://schemas.openxmlformats.org/officeDocument/2006/relationships/hyperlink" Target="https://en.wiktionary.org/wiki/%E3%82%AF%E3%83%AD%E3%82%B9" TargetMode="External"/><Relationship Id="rId5349" Type="http://schemas.openxmlformats.org/officeDocument/2006/relationships/hyperlink" Target="https://en.wiktionary.org/wiki/%E7%94%9F%E6%85%8B" TargetMode="External"/><Relationship Id="rId282" Type="http://schemas.openxmlformats.org/officeDocument/2006/relationships/hyperlink" Target="https://en.wiktionary.org/wiki/%E3%82%B3%E3%83%A1%E3%83%B3%E3%83%88" TargetMode="External"/><Relationship Id="rId281" Type="http://schemas.openxmlformats.org/officeDocument/2006/relationships/hyperlink" Target="https://en.wiktionary.org/wiki/%E3%83%AA%E3%83%BC%E3%82%B0" TargetMode="External"/><Relationship Id="rId280" Type="http://schemas.openxmlformats.org/officeDocument/2006/relationships/hyperlink" Target="https://en.wiktionary.org/wiki/%E3%83%9E%E3%83%8B%E3%83%A5%E3%82%A2%E3%83%AB" TargetMode="External"/><Relationship Id="rId6670" Type="http://schemas.openxmlformats.org/officeDocument/2006/relationships/hyperlink" Target="https://en.wiktionary.org/wiki/%E3%83%8F%E3%83%AA%E3%82%A6%E3%83%83%E3%83%89" TargetMode="External"/><Relationship Id="rId5340" Type="http://schemas.openxmlformats.org/officeDocument/2006/relationships/hyperlink" Target="https://en.wiktionary.org/wiki/%E3%81%BF%E3%82%84" TargetMode="External"/><Relationship Id="rId6671" Type="http://schemas.openxmlformats.org/officeDocument/2006/relationships/hyperlink" Target="https://en.wiktionary.org/wiki/%E6%B8%A1%E3%82%8B" TargetMode="External"/><Relationship Id="rId275" Type="http://schemas.openxmlformats.org/officeDocument/2006/relationships/hyperlink" Target="https://en.wiktionary.org/wiki/%E5%A4%A7%E9%98%AA" TargetMode="External"/><Relationship Id="rId4011" Type="http://schemas.openxmlformats.org/officeDocument/2006/relationships/hyperlink" Target="https://en.wiktionary.org/wiki/%E8%A1%9B%E7%94%9F" TargetMode="External"/><Relationship Id="rId5343" Type="http://schemas.openxmlformats.org/officeDocument/2006/relationships/hyperlink" Target="https://en.wiktionary.org/wiki/%E3%83%97%E3%83%AC%E3%82%BC%E3%83%B3%E3%83%88" TargetMode="External"/><Relationship Id="rId6674" Type="http://schemas.openxmlformats.org/officeDocument/2006/relationships/hyperlink" Target="https://en.wiktionary.org/wiki/%E5%AF%BE%E7%85%A7" TargetMode="External"/><Relationship Id="rId274" Type="http://schemas.openxmlformats.org/officeDocument/2006/relationships/hyperlink" Target="https://en.wiktionary.org/wiki/%E3%83%89%E3%83%A9%E3%83%9E" TargetMode="External"/><Relationship Id="rId4010" Type="http://schemas.openxmlformats.org/officeDocument/2006/relationships/hyperlink" Target="https://en.wiktionary.org/wiki/%E3%83%92%E3%83%AD%E3%82%A4%E3%83%B3" TargetMode="External"/><Relationship Id="rId5344" Type="http://schemas.openxmlformats.org/officeDocument/2006/relationships/hyperlink" Target="https://en.wiktionary.org/wiki/%E7%9F%9B%E7%9B%BE" TargetMode="External"/><Relationship Id="rId6675" Type="http://schemas.openxmlformats.org/officeDocument/2006/relationships/hyperlink" Target="https://en.wiktionary.org/wiki/%E4%B8%88" TargetMode="External"/><Relationship Id="rId273" Type="http://schemas.openxmlformats.org/officeDocument/2006/relationships/hyperlink" Target="https://en.wiktionary.org/wiki/%E6%B3%95" TargetMode="External"/><Relationship Id="rId4013" Type="http://schemas.openxmlformats.org/officeDocument/2006/relationships/hyperlink" Target="https://en.wiktionary.org/wiki/%E5%A4%A7%E9%9A%8A" TargetMode="External"/><Relationship Id="rId5341" Type="http://schemas.openxmlformats.org/officeDocument/2006/relationships/hyperlink" Target="https://en.wiktionary.org/w/index.php?title=%E6%97%A5%E6%B4%BB&amp;action=edit&amp;redlink=1" TargetMode="External"/><Relationship Id="rId6672" Type="http://schemas.openxmlformats.org/officeDocument/2006/relationships/hyperlink" Target="https://en.wiktionary.org/wiki/%E8%A6%8B%E9%80%9A%E3%81%97" TargetMode="External"/><Relationship Id="rId272" Type="http://schemas.openxmlformats.org/officeDocument/2006/relationships/hyperlink" Target="https://en.wiktionary.org/wiki/%E5%9B%BD%E9%9A%9B" TargetMode="External"/><Relationship Id="rId4012" Type="http://schemas.openxmlformats.org/officeDocument/2006/relationships/hyperlink" Target="https://en.wiktionary.org/wiki/%E7%9B%A3%E8%A6%96" TargetMode="External"/><Relationship Id="rId5342" Type="http://schemas.openxmlformats.org/officeDocument/2006/relationships/hyperlink" Target="https://en.wiktionary.org/wiki/%E5%9C%A8%E6%97%A5" TargetMode="External"/><Relationship Id="rId6673" Type="http://schemas.openxmlformats.org/officeDocument/2006/relationships/hyperlink" Target="https://en.wiktionary.org/wiki/%E6%94%BE%E5%B0%84%E7%B7%9A" TargetMode="External"/><Relationship Id="rId279" Type="http://schemas.openxmlformats.org/officeDocument/2006/relationships/hyperlink" Target="https://en.wiktionary.org/wiki/%E6%9F%B1" TargetMode="External"/><Relationship Id="rId4015" Type="http://schemas.openxmlformats.org/officeDocument/2006/relationships/hyperlink" Target="https://en.wiktionary.org/wiki/%E8%A9%A6%E3%81%BF" TargetMode="External"/><Relationship Id="rId5347" Type="http://schemas.openxmlformats.org/officeDocument/2006/relationships/hyperlink" Target="https://en.wiktionary.org/wiki/%E6%B3%95%E5%89%87" TargetMode="External"/><Relationship Id="rId6678" Type="http://schemas.openxmlformats.org/officeDocument/2006/relationships/hyperlink" Target="https://en.wiktionary.org/wiki/%E3%83%A2%E3%82%B8%E3%83%A5%E3%83%BC%E3%83%AB" TargetMode="External"/><Relationship Id="rId278" Type="http://schemas.openxmlformats.org/officeDocument/2006/relationships/hyperlink" Target="https://en.wiktionary.org/wiki/%E3%81%9F%E3%81%A1" TargetMode="External"/><Relationship Id="rId4014" Type="http://schemas.openxmlformats.org/officeDocument/2006/relationships/hyperlink" Target="https://en.wiktionary.org/wiki/%E7%90%89%E7%90%83" TargetMode="External"/><Relationship Id="rId5348" Type="http://schemas.openxmlformats.org/officeDocument/2006/relationships/hyperlink" Target="https://en.wiktionary.org/wiki/%E3%81%9D%E3%81%B0" TargetMode="External"/><Relationship Id="rId6679" Type="http://schemas.openxmlformats.org/officeDocument/2006/relationships/hyperlink" Target="https://en.wiktionary.org/wiki/%E7%B7%B4%E9%A6%AC" TargetMode="External"/><Relationship Id="rId277" Type="http://schemas.openxmlformats.org/officeDocument/2006/relationships/hyperlink" Target="https://en.wiktionary.org/w/index.php?title=%E8%A1%8C%E3%82%8F&amp;action=edit&amp;redlink=1" TargetMode="External"/><Relationship Id="rId4017" Type="http://schemas.openxmlformats.org/officeDocument/2006/relationships/hyperlink" Target="https://en.wiktionary.org/wiki/%E4%BA%88%E7%AE%97" TargetMode="External"/><Relationship Id="rId5345" Type="http://schemas.openxmlformats.org/officeDocument/2006/relationships/hyperlink" Target="https://en.wiktionary.org/wiki/%E3%83%AD%E3%83%BC%E3%82%BA" TargetMode="External"/><Relationship Id="rId6676" Type="http://schemas.openxmlformats.org/officeDocument/2006/relationships/hyperlink" Target="https://en.wiktionary.org/wiki/%E6%95%A3%E6%AD%A9" TargetMode="External"/><Relationship Id="rId276" Type="http://schemas.openxmlformats.org/officeDocument/2006/relationships/hyperlink" Target="https://en.wiktionary.org/wiki/%E3%81%9F%E3%81%A0%E3%81%97" TargetMode="External"/><Relationship Id="rId4016" Type="http://schemas.openxmlformats.org/officeDocument/2006/relationships/hyperlink" Target="https://en.wiktionary.org/wiki/%E6%9D%A5%E3%82%8B" TargetMode="External"/><Relationship Id="rId5346" Type="http://schemas.openxmlformats.org/officeDocument/2006/relationships/hyperlink" Target="https://en.wiktionary.org/wiki/%E6%A9%8B%E6%A2%81" TargetMode="External"/><Relationship Id="rId6677" Type="http://schemas.openxmlformats.org/officeDocument/2006/relationships/hyperlink" Target="https://en.wiktionary.org/w/index.php?title=%E8%BC%89%E3%81%A3&amp;action=edit&amp;redlink=1" TargetMode="External"/><Relationship Id="rId1851" Type="http://schemas.openxmlformats.org/officeDocument/2006/relationships/hyperlink" Target="https://en.wiktionary.org/wiki/%E9%81%BA%E7%94%A3" TargetMode="External"/><Relationship Id="rId1852" Type="http://schemas.openxmlformats.org/officeDocument/2006/relationships/hyperlink" Target="https://en.wiktionary.org/wiki/%E4%BA%AC" TargetMode="External"/><Relationship Id="rId1853" Type="http://schemas.openxmlformats.org/officeDocument/2006/relationships/hyperlink" Target="https://en.wiktionary.org/wiki/%E9%9A%86" TargetMode="External"/><Relationship Id="rId1854" Type="http://schemas.openxmlformats.org/officeDocument/2006/relationships/hyperlink" Target="https://en.wiktionary.org/w/index.php?title=%E6%B0%97%E3%81%AB%E5%85%A5%E3%82%89&amp;action=edit&amp;redlink=1" TargetMode="External"/><Relationship Id="rId1855" Type="http://schemas.openxmlformats.org/officeDocument/2006/relationships/hyperlink" Target="https://en.wiktionary.org/wiki/%E3%83%A9%E3%82%A4%E3%83%B3" TargetMode="External"/><Relationship Id="rId1856" Type="http://schemas.openxmlformats.org/officeDocument/2006/relationships/hyperlink" Target="https://en.wiktionary.org/wiki/%E6%88%A6%E5%BE%8C" TargetMode="External"/><Relationship Id="rId1857" Type="http://schemas.openxmlformats.org/officeDocument/2006/relationships/hyperlink" Target="https://en.wiktionary.org/wiki/%E5%B0%8F%E6%83%91%E6%98%9F" TargetMode="External"/><Relationship Id="rId1858" Type="http://schemas.openxmlformats.org/officeDocument/2006/relationships/hyperlink" Target="https://en.wiktionary.org/wiki/%E3%82%BB%E3%83%83%E3%83%88" TargetMode="External"/><Relationship Id="rId1859" Type="http://schemas.openxmlformats.org/officeDocument/2006/relationships/hyperlink" Target="https://en.wiktionary.org/w/index.php?title=%E3%82%88%E3%82%8C&amp;action=edit&amp;redlink=1" TargetMode="External"/><Relationship Id="rId1850" Type="http://schemas.openxmlformats.org/officeDocument/2006/relationships/hyperlink" Target="https://en.wiktionary.org/wiki/%E5%A4%AA%E9%99%BD" TargetMode="External"/><Relationship Id="rId1840" Type="http://schemas.openxmlformats.org/officeDocument/2006/relationships/hyperlink" Target="https://en.wiktionary.org/wiki/%E5%8F%A4%E5%A2%B3" TargetMode="External"/><Relationship Id="rId1841" Type="http://schemas.openxmlformats.org/officeDocument/2006/relationships/hyperlink" Target="https://en.wiktionary.org/wiki/%E5%A4%A7%E5%9E%8B" TargetMode="External"/><Relationship Id="rId1842" Type="http://schemas.openxmlformats.org/officeDocument/2006/relationships/hyperlink" Target="https://en.wiktionary.org/wiki/%E3%81%84%E3%81%91" TargetMode="External"/><Relationship Id="rId1843" Type="http://schemas.openxmlformats.org/officeDocument/2006/relationships/hyperlink" Target="https://en.wiktionary.org/wiki/%E8%A7%A3%E9%87%88" TargetMode="External"/><Relationship Id="rId1844" Type="http://schemas.openxmlformats.org/officeDocument/2006/relationships/hyperlink" Target="https://en.wiktionary.org/wiki/%E4%BC%9A%E5%A0%B4" TargetMode="External"/><Relationship Id="rId1845" Type="http://schemas.openxmlformats.org/officeDocument/2006/relationships/hyperlink" Target="https://en.wiktionary.org/wiki/%E5%BC%9F" TargetMode="External"/><Relationship Id="rId1846" Type="http://schemas.openxmlformats.org/officeDocument/2006/relationships/hyperlink" Target="https://en.wiktionary.org/wiki/%E3%81%9D%E3%82%8C%E3%82%89" TargetMode="External"/><Relationship Id="rId1847" Type="http://schemas.openxmlformats.org/officeDocument/2006/relationships/hyperlink" Target="https://en.wiktionary.org/wiki/%E8%A3%8F" TargetMode="External"/><Relationship Id="rId1848" Type="http://schemas.openxmlformats.org/officeDocument/2006/relationships/hyperlink" Target="https://en.wiktionary.org/wiki/%E7%94%9F%E5%B9%B4" TargetMode="External"/><Relationship Id="rId1849" Type="http://schemas.openxmlformats.org/officeDocument/2006/relationships/hyperlink" Target="https://en.wiktionary.org/wiki/%E9%AD%9A" TargetMode="External"/><Relationship Id="rId1873" Type="http://schemas.openxmlformats.org/officeDocument/2006/relationships/hyperlink" Target="https://en.wiktionary.org/wiki/%E5%AE%A2" TargetMode="External"/><Relationship Id="rId1874" Type="http://schemas.openxmlformats.org/officeDocument/2006/relationships/hyperlink" Target="https://en.wiktionary.org/wiki/%E5%88%B6%E5%BE%A1" TargetMode="External"/><Relationship Id="rId1875" Type="http://schemas.openxmlformats.org/officeDocument/2006/relationships/hyperlink" Target="https://en.wiktionary.org/wiki/%E7%B4%B0%E8%83%9E" TargetMode="External"/><Relationship Id="rId1876" Type="http://schemas.openxmlformats.org/officeDocument/2006/relationships/hyperlink" Target="https://en.wiktionary.org/wiki/%E3%82%B7%E3%83%86%E3%82%A3" TargetMode="External"/><Relationship Id="rId1877" Type="http://schemas.openxmlformats.org/officeDocument/2006/relationships/hyperlink" Target="https://en.wiktionary.org/wiki/%E3%83%94%E3%82%A2%E3%83%8E" TargetMode="External"/><Relationship Id="rId1878" Type="http://schemas.openxmlformats.org/officeDocument/2006/relationships/hyperlink" Target="https://en.wiktionary.org/wiki/%E7%9A%87%E5%B8%9D" TargetMode="External"/><Relationship Id="rId1879" Type="http://schemas.openxmlformats.org/officeDocument/2006/relationships/hyperlink" Target="https://en.wiktionary.org/wiki/%E6%9C%A8%E6%9D%91" TargetMode="External"/><Relationship Id="rId1870" Type="http://schemas.openxmlformats.org/officeDocument/2006/relationships/hyperlink" Target="https://en.wiktionary.org/wiki/%E7%B7%A8%E5%85%A5" TargetMode="External"/><Relationship Id="rId1871" Type="http://schemas.openxmlformats.org/officeDocument/2006/relationships/hyperlink" Target="https://en.wiktionary.org/wiki/%E6%A8%AA" TargetMode="External"/><Relationship Id="rId1872" Type="http://schemas.openxmlformats.org/officeDocument/2006/relationships/hyperlink" Target="https://en.wiktionary.org/wiki/%E9%87%91%E8%9E%8D" TargetMode="External"/><Relationship Id="rId1862" Type="http://schemas.openxmlformats.org/officeDocument/2006/relationships/hyperlink" Target="https://en.wiktionary.org/wiki/%E7%8A%AC" TargetMode="External"/><Relationship Id="rId1863" Type="http://schemas.openxmlformats.org/officeDocument/2006/relationships/hyperlink" Target="https://en.wiktionary.org/wiki/%E3%83%92%E3%83%83%E3%83%88" TargetMode="External"/><Relationship Id="rId1864" Type="http://schemas.openxmlformats.org/officeDocument/2006/relationships/hyperlink" Target="https://en.wiktionary.org/wiki/%E3%81%A4%E3%81%8D" TargetMode="External"/><Relationship Id="rId1865" Type="http://schemas.openxmlformats.org/officeDocument/2006/relationships/hyperlink" Target="https://en.wiktionary.org/wiki/%E4%B8%8B%E8%A8%98" TargetMode="External"/><Relationship Id="rId1866" Type="http://schemas.openxmlformats.org/officeDocument/2006/relationships/hyperlink" Target="https://en.wiktionary.org/wiki/%E5%85%A5%E3%82%8B" TargetMode="External"/><Relationship Id="rId1867" Type="http://schemas.openxmlformats.org/officeDocument/2006/relationships/hyperlink" Target="https://en.wiktionary.org/wiki/%E7%AB%B9" TargetMode="External"/><Relationship Id="rId1868" Type="http://schemas.openxmlformats.org/officeDocument/2006/relationships/hyperlink" Target="https://en.wiktionary.org/wiki/%E3%81%91" TargetMode="External"/><Relationship Id="rId1869" Type="http://schemas.openxmlformats.org/officeDocument/2006/relationships/hyperlink" Target="https://en.wiktionary.org/wiki/%E8%BA%AB" TargetMode="External"/><Relationship Id="rId1860" Type="http://schemas.openxmlformats.org/officeDocument/2006/relationships/hyperlink" Target="https://en.wiktionary.org/wiki/%E6%88%A6%E5%9B%BD" TargetMode="External"/><Relationship Id="rId1861" Type="http://schemas.openxmlformats.org/officeDocument/2006/relationships/hyperlink" Target="https://en.wiktionary.org/w/index.php?title=%E6%AE%8B%E3%81%97&amp;action=edit&amp;redlink=1" TargetMode="External"/><Relationship Id="rId1810" Type="http://schemas.openxmlformats.org/officeDocument/2006/relationships/hyperlink" Target="https://en.wiktionary.org/wiki/%E8%89%A6%E9%9A%8A" TargetMode="External"/><Relationship Id="rId1811" Type="http://schemas.openxmlformats.org/officeDocument/2006/relationships/hyperlink" Target="https://en.wiktionary.org/wiki/%E5%85%88%E7%94%9F" TargetMode="External"/><Relationship Id="rId1812" Type="http://schemas.openxmlformats.org/officeDocument/2006/relationships/hyperlink" Target="https://en.wiktionary.org/wiki/%E7%B5%8C%E7%94%B1" TargetMode="External"/><Relationship Id="rId1813" Type="http://schemas.openxmlformats.org/officeDocument/2006/relationships/hyperlink" Target="https://en.wiktionary.org/wiki/%E7%94%B0" TargetMode="External"/><Relationship Id="rId1814" Type="http://schemas.openxmlformats.org/officeDocument/2006/relationships/hyperlink" Target="https://en.wiktionary.org/wiki/%E4%BA%A4%E5%B7%AE%E7%82%B9" TargetMode="External"/><Relationship Id="rId1815" Type="http://schemas.openxmlformats.org/officeDocument/2006/relationships/hyperlink" Target="https://en.wiktionary.org/wiki/%E9%AC%BC" TargetMode="External"/><Relationship Id="rId1816" Type="http://schemas.openxmlformats.org/officeDocument/2006/relationships/hyperlink" Target="https://en.wiktionary.org/wiki/%E8%BF%91%E3%81%84" TargetMode="External"/><Relationship Id="rId1817" Type="http://schemas.openxmlformats.org/officeDocument/2006/relationships/hyperlink" Target="https://en.wiktionary.org/wiki/%E6%B3%A2" TargetMode="External"/><Relationship Id="rId1818" Type="http://schemas.openxmlformats.org/officeDocument/2006/relationships/hyperlink" Target="https://en.wiktionary.org/wiki/%E3%81%8B%E3%81%AA%E3%82%8A" TargetMode="External"/><Relationship Id="rId1819" Type="http://schemas.openxmlformats.org/officeDocument/2006/relationships/hyperlink" Target="https://en.wiktionary.org/wiki/%E6%9B%B8%E6%88%BF" TargetMode="External"/><Relationship Id="rId4080" Type="http://schemas.openxmlformats.org/officeDocument/2006/relationships/hyperlink" Target="https://en.wiktionary.org/wiki/%E4%B9%B3" TargetMode="External"/><Relationship Id="rId4082" Type="http://schemas.openxmlformats.org/officeDocument/2006/relationships/hyperlink" Target="https://en.wiktionary.org/wiki/%E6%B4%BB%E6%80%A7" TargetMode="External"/><Relationship Id="rId4081" Type="http://schemas.openxmlformats.org/officeDocument/2006/relationships/hyperlink" Target="https://en.wiktionary.org/wiki/%E4%B8%A1%E8%80%85" TargetMode="External"/><Relationship Id="rId4084" Type="http://schemas.openxmlformats.org/officeDocument/2006/relationships/hyperlink" Target="https://en.wiktionary.org/wiki/%E3%82%B5%E3%82%A6%E3%83%B3%E3%83%89%E3%83%88%E3%83%A9%E3%83%83%E3%82%AF" TargetMode="External"/><Relationship Id="rId4083" Type="http://schemas.openxmlformats.org/officeDocument/2006/relationships/hyperlink" Target="https://en.wiktionary.org/wiki/%E9%9B%BB%E6%B3%A2" TargetMode="External"/><Relationship Id="rId4086" Type="http://schemas.openxmlformats.org/officeDocument/2006/relationships/hyperlink" Target="https://en.wiktionary.org/wiki/%E5%85%B1%E6%9C%89" TargetMode="External"/><Relationship Id="rId4085" Type="http://schemas.openxmlformats.org/officeDocument/2006/relationships/hyperlink" Target="https://en.wiktionary.org/wiki/%E4%BB%98%E4%B8%8E" TargetMode="External"/><Relationship Id="rId4088" Type="http://schemas.openxmlformats.org/officeDocument/2006/relationships/hyperlink" Target="https://en.wiktionary.org/wiki/%E9%8A%85" TargetMode="External"/><Relationship Id="rId4087" Type="http://schemas.openxmlformats.org/officeDocument/2006/relationships/hyperlink" Target="https://en.wiktionary.org/w/index.php?title=%E5%90%84%E9%A7%85&amp;action=edit&amp;redlink=1" TargetMode="External"/><Relationship Id="rId4089" Type="http://schemas.openxmlformats.org/officeDocument/2006/relationships/hyperlink" Target="https://en.wiktionary.org/wiki/%E5%A4%A9%E6%96%87%E5%AD%A6" TargetMode="External"/><Relationship Id="rId1800" Type="http://schemas.openxmlformats.org/officeDocument/2006/relationships/hyperlink" Target="https://en.wiktionary.org/wiki/%E3%81%84%E3%81%A1" TargetMode="External"/><Relationship Id="rId1801" Type="http://schemas.openxmlformats.org/officeDocument/2006/relationships/hyperlink" Target="https://en.wiktionary.org/w/index.php?title=%E9%A0%82%E3%81%8D&amp;action=edit&amp;redlink=1" TargetMode="External"/><Relationship Id="rId1802" Type="http://schemas.openxmlformats.org/officeDocument/2006/relationships/hyperlink" Target="https://en.wiktionary.org/wiki/%E7%90%86%E8%AB%96" TargetMode="External"/><Relationship Id="rId1803" Type="http://schemas.openxmlformats.org/officeDocument/2006/relationships/hyperlink" Target="https://en.wiktionary.org/wiki/%E6%96%B0%E4%BA%BA" TargetMode="External"/><Relationship Id="rId1804" Type="http://schemas.openxmlformats.org/officeDocument/2006/relationships/hyperlink" Target="https://en.wiktionary.org/wiki/%E5%BE%8C%E5%8D%8A" TargetMode="External"/><Relationship Id="rId1805" Type="http://schemas.openxmlformats.org/officeDocument/2006/relationships/hyperlink" Target="https://en.wiktionary.org/w/index.php?title=%E4%BD%9C%E3%82%89&amp;action=edit&amp;redlink=1" TargetMode="External"/><Relationship Id="rId1806" Type="http://schemas.openxmlformats.org/officeDocument/2006/relationships/hyperlink" Target="https://en.wiktionary.org/wiki/%E5%A4%A7%E8%B3%9E" TargetMode="External"/><Relationship Id="rId1807" Type="http://schemas.openxmlformats.org/officeDocument/2006/relationships/hyperlink" Target="https://en.wiktionary.org/wiki/%E9%98%AA%E7%A5%9E" TargetMode="External"/><Relationship Id="rId1808" Type="http://schemas.openxmlformats.org/officeDocument/2006/relationships/hyperlink" Target="https://en.wiktionary.org/wiki/%E6%AE%8B%E5%BF%B5" TargetMode="External"/><Relationship Id="rId1809" Type="http://schemas.openxmlformats.org/officeDocument/2006/relationships/hyperlink" Target="https://en.wiktionary.org/wiki/%E7%B4%94" TargetMode="External"/><Relationship Id="rId4071" Type="http://schemas.openxmlformats.org/officeDocument/2006/relationships/hyperlink" Target="https://en.wiktionary.org/wiki/%E6%A8%AA%E9%A0%88%E8%B3%80" TargetMode="External"/><Relationship Id="rId4070" Type="http://schemas.openxmlformats.org/officeDocument/2006/relationships/hyperlink" Target="https://en.wiktionary.org/wiki/%E3%83%80%E3%82%A6%E3%83%B3" TargetMode="External"/><Relationship Id="rId4073" Type="http://schemas.openxmlformats.org/officeDocument/2006/relationships/hyperlink" Target="https://en.wiktionary.org/wiki/%E3%83%89%E3%83%A9%E3%82%A4%E3%83%96" TargetMode="External"/><Relationship Id="rId4072" Type="http://schemas.openxmlformats.org/officeDocument/2006/relationships/hyperlink" Target="https://en.wiktionary.org/wiki/%E9%AD%94%E5%A5%B3" TargetMode="External"/><Relationship Id="rId4075" Type="http://schemas.openxmlformats.org/officeDocument/2006/relationships/hyperlink" Target="https://en.wiktionary.org/wiki/%E7%89%87" TargetMode="External"/><Relationship Id="rId4074" Type="http://schemas.openxmlformats.org/officeDocument/2006/relationships/hyperlink" Target="https://en.wiktionary.org/wiki/%E6%A3%AE%E7%94%B0" TargetMode="External"/><Relationship Id="rId4077" Type="http://schemas.openxmlformats.org/officeDocument/2006/relationships/hyperlink" Target="https://en.wiktionary.org/wiki/%E5%88%86%E5%AD%90" TargetMode="External"/><Relationship Id="rId4076" Type="http://schemas.openxmlformats.org/officeDocument/2006/relationships/hyperlink" Target="https://en.wiktionary.org/wiki/%E6%AD%A3%E4%BD%93" TargetMode="External"/><Relationship Id="rId4079" Type="http://schemas.openxmlformats.org/officeDocument/2006/relationships/hyperlink" Target="https://en.wiktionary.org/w/index.php?title=%E7%94%B2%E5%AD%90%E5%9C%92&amp;action=edit&amp;redlink=1" TargetMode="External"/><Relationship Id="rId4078" Type="http://schemas.openxmlformats.org/officeDocument/2006/relationships/hyperlink" Target="https://en.wiktionary.org/wiki/%E6%B2%BF%E3%81%84" TargetMode="External"/><Relationship Id="rId1830" Type="http://schemas.openxmlformats.org/officeDocument/2006/relationships/hyperlink" Target="https://en.wiktionary.org/wiki/%E7%89%B9" TargetMode="External"/><Relationship Id="rId1831" Type="http://schemas.openxmlformats.org/officeDocument/2006/relationships/hyperlink" Target="https://en.wiktionary.org/wiki/%E5%85%B1" TargetMode="External"/><Relationship Id="rId1832" Type="http://schemas.openxmlformats.org/officeDocument/2006/relationships/hyperlink" Target="https://en.wiktionary.org/wiki/%E3%82%B8%E3%83%A5%E3%83%8B%E3%82%A2" TargetMode="External"/><Relationship Id="rId1833" Type="http://schemas.openxmlformats.org/officeDocument/2006/relationships/hyperlink" Target="https://en.wiktionary.org/wiki/%E5%AF%A9%E8%AD%B0" TargetMode="External"/><Relationship Id="rId1834" Type="http://schemas.openxmlformats.org/officeDocument/2006/relationships/hyperlink" Target="https://en.wiktionary.org/wiki/%E5%BD%93%E9%81%B8" TargetMode="External"/><Relationship Id="rId1835" Type="http://schemas.openxmlformats.org/officeDocument/2006/relationships/hyperlink" Target="https://en.wiktionary.org/wiki/%E3%82%A8%E3%83%AA%E3%82%A2" TargetMode="External"/><Relationship Id="rId1836" Type="http://schemas.openxmlformats.org/officeDocument/2006/relationships/hyperlink" Target="https://en.wiktionary.org/wiki/%E5%85%B7%E4%BD%93" TargetMode="External"/><Relationship Id="rId1837" Type="http://schemas.openxmlformats.org/officeDocument/2006/relationships/hyperlink" Target="https://en.wiktionary.org/wiki/%E4%BA%A4%E6%B5%81" TargetMode="External"/><Relationship Id="rId1838" Type="http://schemas.openxmlformats.org/officeDocument/2006/relationships/hyperlink" Target="https://en.wiktionary.org/wiki/%E9%80%B2%E5%87%BA" TargetMode="External"/><Relationship Id="rId1839" Type="http://schemas.openxmlformats.org/officeDocument/2006/relationships/hyperlink" Target="https://en.wiktionary.org/wiki/%E8%BF%91%E3%81%8F" TargetMode="External"/><Relationship Id="rId1820" Type="http://schemas.openxmlformats.org/officeDocument/2006/relationships/hyperlink" Target="https://en.wiktionary.org/wiki/%E3%81%A9%E3%81%A1%E3%82%89" TargetMode="External"/><Relationship Id="rId1821" Type="http://schemas.openxmlformats.org/officeDocument/2006/relationships/hyperlink" Target="https://en.wiktionary.org/wiki/%E3%83%88%E3%83%B3" TargetMode="External"/><Relationship Id="rId1822" Type="http://schemas.openxmlformats.org/officeDocument/2006/relationships/hyperlink" Target="https://en.wiktionary.org/wiki/%E5%89%8D%E5%BE%8C" TargetMode="External"/><Relationship Id="rId1823" Type="http://schemas.openxmlformats.org/officeDocument/2006/relationships/hyperlink" Target="https://en.wiktionary.org/wiki/%E3%82%A4%E3%83%A1%E3%83%BC%E3%82%B8" TargetMode="External"/><Relationship Id="rId1824" Type="http://schemas.openxmlformats.org/officeDocument/2006/relationships/hyperlink" Target="https://en.wiktionary.org/wiki/%E5%8F%A4" TargetMode="External"/><Relationship Id="rId1825" Type="http://schemas.openxmlformats.org/officeDocument/2006/relationships/hyperlink" Target="https://en.wiktionary.org/wiki/%E6%9C%89" TargetMode="External"/><Relationship Id="rId1826" Type="http://schemas.openxmlformats.org/officeDocument/2006/relationships/hyperlink" Target="https://en.wiktionary.org/wiki/%E9%80%9A%E7%A7%B0" TargetMode="External"/><Relationship Id="rId1827" Type="http://schemas.openxmlformats.org/officeDocument/2006/relationships/hyperlink" Target="https://en.wiktionary.org/wiki/%E3%81%97%E3%82%93" TargetMode="External"/><Relationship Id="rId1828" Type="http://schemas.openxmlformats.org/officeDocument/2006/relationships/hyperlink" Target="https://en.wiktionary.org/wiki/%E4%BF%A1" TargetMode="External"/><Relationship Id="rId1829" Type="http://schemas.openxmlformats.org/officeDocument/2006/relationships/hyperlink" Target="https://en.wiktionary.org/wiki/%E3%82%B3%E3%83%9F%E3%83%83%E3%82%AF" TargetMode="External"/><Relationship Id="rId4091" Type="http://schemas.openxmlformats.org/officeDocument/2006/relationships/hyperlink" Target="https://en.wiktionary.org/wiki/%E6%AD%A6%E5%B0%86" TargetMode="External"/><Relationship Id="rId4090" Type="http://schemas.openxmlformats.org/officeDocument/2006/relationships/hyperlink" Target="https://en.wiktionary.org/wiki/%E5%8D%BF" TargetMode="External"/><Relationship Id="rId4093" Type="http://schemas.openxmlformats.org/officeDocument/2006/relationships/hyperlink" Target="https://en.wiktionary.org/wiki/%E8%A4%87%E9%9B%91" TargetMode="External"/><Relationship Id="rId4092" Type="http://schemas.openxmlformats.org/officeDocument/2006/relationships/hyperlink" Target="https://en.wiktionary.org/wiki/%E3%83%97%E3%83%BC%E3%83%AB" TargetMode="External"/><Relationship Id="rId4095" Type="http://schemas.openxmlformats.org/officeDocument/2006/relationships/hyperlink" Target="https://en.wiktionary.org/w/index.php?title=%E3%81%BE%E3%81%95&amp;action=edit&amp;redlink=1" TargetMode="External"/><Relationship Id="rId4094" Type="http://schemas.openxmlformats.org/officeDocument/2006/relationships/hyperlink" Target="https://en.wiktionary.org/wiki/%E3%82%BF%E3%83%83%E3%82%B0" TargetMode="External"/><Relationship Id="rId4097" Type="http://schemas.openxmlformats.org/officeDocument/2006/relationships/hyperlink" Target="https://en.wiktionary.org/wiki/%E7%81%AF" TargetMode="External"/><Relationship Id="rId4096" Type="http://schemas.openxmlformats.org/officeDocument/2006/relationships/hyperlink" Target="https://en.wiktionary.org/wiki/%E6%97%A5%E9%87%8E" TargetMode="External"/><Relationship Id="rId4099" Type="http://schemas.openxmlformats.org/officeDocument/2006/relationships/hyperlink" Target="https://en.wiktionary.org/wiki/%E8%BF%B7%E6%83%91" TargetMode="External"/><Relationship Id="rId4098" Type="http://schemas.openxmlformats.org/officeDocument/2006/relationships/hyperlink" Target="https://en.wiktionary.org/wiki/%E5%8B%A7%E3%82%81" TargetMode="External"/><Relationship Id="rId1895" Type="http://schemas.openxmlformats.org/officeDocument/2006/relationships/hyperlink" Target="https://en.wiktionary.org/wiki/%E3%82%A8%E3%83%B3%E3%83%87%E3%82%A3%E3%83%B3%E3%82%B0" TargetMode="External"/><Relationship Id="rId1896" Type="http://schemas.openxmlformats.org/officeDocument/2006/relationships/hyperlink" Target="https://en.wiktionary.org/wiki/%E3%83%A9%E3%83%B3%E3%82%AD%E3%83%B3%E3%82%B0" TargetMode="External"/><Relationship Id="rId1897" Type="http://schemas.openxmlformats.org/officeDocument/2006/relationships/hyperlink" Target="https://en.wiktionary.org/wiki/%E8%AA%8D%E8%AD%98" TargetMode="External"/><Relationship Id="rId1898" Type="http://schemas.openxmlformats.org/officeDocument/2006/relationships/hyperlink" Target="https://en.wiktionary.org/wiki/%E8%A8%80%E5%8F%8A" TargetMode="External"/><Relationship Id="rId1899" Type="http://schemas.openxmlformats.org/officeDocument/2006/relationships/hyperlink" Target="https://en.wiktionary.org/wiki/%E5%91%A8" TargetMode="External"/><Relationship Id="rId1890" Type="http://schemas.openxmlformats.org/officeDocument/2006/relationships/hyperlink" Target="https://en.wiktionary.org/wiki/%E3%82%B9%E3%82%BF%E3%83%BC%E3%83%88" TargetMode="External"/><Relationship Id="rId1891" Type="http://schemas.openxmlformats.org/officeDocument/2006/relationships/hyperlink" Target="https://en.wiktionary.org/wiki/%E4%B8%AD%E6%AD%A2" TargetMode="External"/><Relationship Id="rId1892" Type="http://schemas.openxmlformats.org/officeDocument/2006/relationships/hyperlink" Target="https://en.wiktionary.org/wiki/%E3%83%AC" TargetMode="External"/><Relationship Id="rId1893" Type="http://schemas.openxmlformats.org/officeDocument/2006/relationships/hyperlink" Target="https://en.wiktionary.org/wiki/%E9%80%B1" TargetMode="External"/><Relationship Id="rId1894" Type="http://schemas.openxmlformats.org/officeDocument/2006/relationships/hyperlink" Target="https://en.wiktionary.org/wiki/%E9%9A%A3%E6%8E%A5" TargetMode="External"/><Relationship Id="rId1884" Type="http://schemas.openxmlformats.org/officeDocument/2006/relationships/hyperlink" Target="https://en.wiktionary.org/wiki/%E7%88%B6%E8%A6%AA" TargetMode="External"/><Relationship Id="rId1885" Type="http://schemas.openxmlformats.org/officeDocument/2006/relationships/hyperlink" Target="https://en.wiktionary.org/wiki/%E3%81%A8%E3%81%86" TargetMode="External"/><Relationship Id="rId1886" Type="http://schemas.openxmlformats.org/officeDocument/2006/relationships/hyperlink" Target="https://en.wiktionary.org/wiki/%E9%95%B7%E5%AE%98" TargetMode="External"/><Relationship Id="rId1887" Type="http://schemas.openxmlformats.org/officeDocument/2006/relationships/hyperlink" Target="https://en.wiktionary.org/wiki/%E8%B3%87%E6%A0%BC" TargetMode="External"/><Relationship Id="rId1888" Type="http://schemas.openxmlformats.org/officeDocument/2006/relationships/hyperlink" Target="https://en.wiktionary.org/wiki/%E6%A8%A9%E9%99%90" TargetMode="External"/><Relationship Id="rId1889" Type="http://schemas.openxmlformats.org/officeDocument/2006/relationships/hyperlink" Target="https://en.wiktionary.org/wiki/%E7%9B%B8%E5%BD%93" TargetMode="External"/><Relationship Id="rId1880" Type="http://schemas.openxmlformats.org/officeDocument/2006/relationships/hyperlink" Target="https://en.wiktionary.org/wiki/%E4%BC%BC" TargetMode="External"/><Relationship Id="rId1881" Type="http://schemas.openxmlformats.org/officeDocument/2006/relationships/hyperlink" Target="https://en.wiktionary.org/wiki/%E5%8C%97%E4%BA%AC" TargetMode="External"/><Relationship Id="rId1882" Type="http://schemas.openxmlformats.org/officeDocument/2006/relationships/hyperlink" Target="https://en.wiktionary.org/wiki/%E5%B8%82%E5%86%85" TargetMode="External"/><Relationship Id="rId1883" Type="http://schemas.openxmlformats.org/officeDocument/2006/relationships/hyperlink" Target="https://en.wiktionary.org/wiki/%E9%8C%B2" TargetMode="External"/><Relationship Id="rId5417" Type="http://schemas.openxmlformats.org/officeDocument/2006/relationships/hyperlink" Target="https://en.wiktionary.org/wiki/%E4%BD%BF" TargetMode="External"/><Relationship Id="rId6748" Type="http://schemas.openxmlformats.org/officeDocument/2006/relationships/hyperlink" Target="https://en.wiktionary.org/wiki/%E9%99%B0%E8%AC%80" TargetMode="External"/><Relationship Id="rId5418" Type="http://schemas.openxmlformats.org/officeDocument/2006/relationships/hyperlink" Target="https://en.wiktionary.org/w/index.php?title=%E7%9F%AD%E3%81%8F&amp;action=edit&amp;redlink=1" TargetMode="External"/><Relationship Id="rId6749" Type="http://schemas.openxmlformats.org/officeDocument/2006/relationships/hyperlink" Target="https://en.wiktionary.org/wiki/%E3%83%8E%E3%83%83%E3%83%88" TargetMode="External"/><Relationship Id="rId5415" Type="http://schemas.openxmlformats.org/officeDocument/2006/relationships/hyperlink" Target="https://en.wiktionary.org/wiki/%E3%81%A1%E3%81%8F" TargetMode="External"/><Relationship Id="rId6746" Type="http://schemas.openxmlformats.org/officeDocument/2006/relationships/hyperlink" Target="https://en.wiktionary.org/wiki/%E6%85%8E" TargetMode="External"/><Relationship Id="rId5416" Type="http://schemas.openxmlformats.org/officeDocument/2006/relationships/hyperlink" Target="https://en.wiktionary.org/wiki/%E3%82%AA%E3%83%97%E3%82%B7%E3%83%A7%E3%83%B3" TargetMode="External"/><Relationship Id="rId6747" Type="http://schemas.openxmlformats.org/officeDocument/2006/relationships/hyperlink" Target="https://en.wiktionary.org/wiki/%E3%82%AD%E3%83%A0" TargetMode="External"/><Relationship Id="rId5419" Type="http://schemas.openxmlformats.org/officeDocument/2006/relationships/hyperlink" Target="https://en.wiktionary.org/wiki/%E6%95%85%E9%9A%9C" TargetMode="External"/><Relationship Id="rId228" Type="http://schemas.openxmlformats.org/officeDocument/2006/relationships/hyperlink" Target="https://en.wiktionary.org/wiki/%E9%AB%98%E7%AD%89" TargetMode="External"/><Relationship Id="rId227" Type="http://schemas.openxmlformats.org/officeDocument/2006/relationships/hyperlink" Target="https://en.wiktionary.org/w/index.php?title=%E3%81%A0%E3%81%A3&amp;action=edit&amp;redlink=1" TargetMode="External"/><Relationship Id="rId226" Type="http://schemas.openxmlformats.org/officeDocument/2006/relationships/hyperlink" Target="https://en.wiktionary.org/wiki/%E6%AC%A1" TargetMode="External"/><Relationship Id="rId225" Type="http://schemas.openxmlformats.org/officeDocument/2006/relationships/hyperlink" Target="https://en.wiktionary.org/wiki/%E6%B0%8F" TargetMode="External"/><Relationship Id="rId229" Type="http://schemas.openxmlformats.org/officeDocument/2006/relationships/hyperlink" Target="https://en.wiktionary.org/wiki/%E6%99%82%E9%96%93" TargetMode="External"/><Relationship Id="rId220" Type="http://schemas.openxmlformats.org/officeDocument/2006/relationships/hyperlink" Target="https://en.wiktionary.org/wiki/%E7%99%BB%E5%A0%B4" TargetMode="External"/><Relationship Id="rId6740" Type="http://schemas.openxmlformats.org/officeDocument/2006/relationships/hyperlink" Target="https://en.wiktionary.org/wiki/%E5%86%B7%E9%9D%99" TargetMode="External"/><Relationship Id="rId5410" Type="http://schemas.openxmlformats.org/officeDocument/2006/relationships/hyperlink" Target="https://en.wiktionary.org/wiki/%E9%B9%BF" TargetMode="External"/><Relationship Id="rId6741" Type="http://schemas.openxmlformats.org/officeDocument/2006/relationships/hyperlink" Target="https://en.wiktionary.org/wiki/%E4%B8%8A%E5%8E%9F" TargetMode="External"/><Relationship Id="rId224" Type="http://schemas.openxmlformats.org/officeDocument/2006/relationships/hyperlink" Target="https://en.wiktionary.org/wiki/%E7%9B%A3%E7%9D%A3" TargetMode="External"/><Relationship Id="rId5413" Type="http://schemas.openxmlformats.org/officeDocument/2006/relationships/hyperlink" Target="https://en.wiktionary.org/wiki/%E3%83%9E%E3%82%A4%E3%82%AF" TargetMode="External"/><Relationship Id="rId6744" Type="http://schemas.openxmlformats.org/officeDocument/2006/relationships/hyperlink" Target="https://en.wiktionary.org/wiki/%E9%83%A8%E5%93%A1" TargetMode="External"/><Relationship Id="rId223" Type="http://schemas.openxmlformats.org/officeDocument/2006/relationships/hyperlink" Target="https://en.wiktionary.org/wiki/%E7%89%B9%E5%88%A5" TargetMode="External"/><Relationship Id="rId5414" Type="http://schemas.openxmlformats.org/officeDocument/2006/relationships/hyperlink" Target="https://en.wiktionary.org/wiki/%E5%B1%9E%E6%80%A7" TargetMode="External"/><Relationship Id="rId6745" Type="http://schemas.openxmlformats.org/officeDocument/2006/relationships/hyperlink" Target="https://en.wiktionary.org/wiki/%E9%AB%98%E5%B1%A4" TargetMode="External"/><Relationship Id="rId222" Type="http://schemas.openxmlformats.org/officeDocument/2006/relationships/hyperlink" Target="https://en.wiktionary.org/wiki/%E7%B3%BB" TargetMode="External"/><Relationship Id="rId5411" Type="http://schemas.openxmlformats.org/officeDocument/2006/relationships/hyperlink" Target="https://en.wiktionary.org/wiki/%E3%83%9E%E3%82%B8%E3%83%83%E3%82%AF" TargetMode="External"/><Relationship Id="rId6742" Type="http://schemas.openxmlformats.org/officeDocument/2006/relationships/hyperlink" Target="https://en.wiktionary.org/wiki/%E5%88%A4%E4%BE%8B" TargetMode="External"/><Relationship Id="rId221" Type="http://schemas.openxmlformats.org/officeDocument/2006/relationships/hyperlink" Target="https://en.wiktionary.org/wiki/%E7%AD%89" TargetMode="External"/><Relationship Id="rId5412" Type="http://schemas.openxmlformats.org/officeDocument/2006/relationships/hyperlink" Target="https://en.wiktionary.org/wiki/%E6%96%BD%E5%B7%A5" TargetMode="External"/><Relationship Id="rId6743" Type="http://schemas.openxmlformats.org/officeDocument/2006/relationships/hyperlink" Target="https://en.wiktionary.org/w/index.php?title=%E6%8D%89%E3%81%88&amp;action=edit&amp;redlink=1" TargetMode="External"/><Relationship Id="rId5406" Type="http://schemas.openxmlformats.org/officeDocument/2006/relationships/hyperlink" Target="https://en.wiktionary.org/wiki/%E3%83%95%E3%82%A3%E3%83%BC%E3%83%88" TargetMode="External"/><Relationship Id="rId6737" Type="http://schemas.openxmlformats.org/officeDocument/2006/relationships/hyperlink" Target="https://en.wiktionary.org/wiki/%E6%AD%A6%E8%94%B5%E9%87%8E" TargetMode="External"/><Relationship Id="rId5407" Type="http://schemas.openxmlformats.org/officeDocument/2006/relationships/hyperlink" Target="https://en.wiktionary.org/wiki/%E6%95%99%E9%A4%8A" TargetMode="External"/><Relationship Id="rId6738" Type="http://schemas.openxmlformats.org/officeDocument/2006/relationships/hyperlink" Target="https://en.wiktionary.org/wiki/%E9%AB%98%E9%9B%84" TargetMode="External"/><Relationship Id="rId5404" Type="http://schemas.openxmlformats.org/officeDocument/2006/relationships/hyperlink" Target="https://en.wiktionary.org/wiki/%E5%A4%A7%E6%A3%AE" TargetMode="External"/><Relationship Id="rId6735" Type="http://schemas.openxmlformats.org/officeDocument/2006/relationships/hyperlink" Target="https://en.wiktionary.org/wiki/%E9%80%B2%E3%82%81%E3%82%8B" TargetMode="External"/><Relationship Id="rId5405" Type="http://schemas.openxmlformats.org/officeDocument/2006/relationships/hyperlink" Target="https://en.wiktionary.org/wiki/%E6%9D%89%E5%B1%B1" TargetMode="External"/><Relationship Id="rId6736" Type="http://schemas.openxmlformats.org/officeDocument/2006/relationships/hyperlink" Target="https://en.wiktionary.org/wiki/%E6%AD%A3%E8%A7%A3" TargetMode="External"/><Relationship Id="rId5408" Type="http://schemas.openxmlformats.org/officeDocument/2006/relationships/hyperlink" Target="https://en.wiktionary.org/wiki/%E7%AE%87%E6%9D%A1" TargetMode="External"/><Relationship Id="rId6739" Type="http://schemas.openxmlformats.org/officeDocument/2006/relationships/hyperlink" Target="https://en.wiktionary.org/wiki/%E7%A0%82%E6%BC%A0" TargetMode="External"/><Relationship Id="rId5409" Type="http://schemas.openxmlformats.org/officeDocument/2006/relationships/hyperlink" Target="https://en.wiktionary.org/wiki/%E3%82%A6%E3%83%83%E3%83%89" TargetMode="External"/><Relationship Id="rId217" Type="http://schemas.openxmlformats.org/officeDocument/2006/relationships/hyperlink" Target="https://en.wiktionary.org/wiki/%E5%85%AC%E5%BC%8F" TargetMode="External"/><Relationship Id="rId216" Type="http://schemas.openxmlformats.org/officeDocument/2006/relationships/hyperlink" Target="https://en.wiktionary.org/wiki/%E6%88%A6" TargetMode="External"/><Relationship Id="rId215" Type="http://schemas.openxmlformats.org/officeDocument/2006/relationships/hyperlink" Target="https://en.wiktionary.org/wiki/%E7%A7%81" TargetMode="External"/><Relationship Id="rId214" Type="http://schemas.openxmlformats.org/officeDocument/2006/relationships/hyperlink" Target="https://en.wiktionary.org/wiki/%E3%83%96%E3%83%AD%E3%83%83%E3%82%AF" TargetMode="External"/><Relationship Id="rId219" Type="http://schemas.openxmlformats.org/officeDocument/2006/relationships/hyperlink" Target="https://en.wiktionary.org/wiki/%E5%8F%AF%E8%83%BD" TargetMode="External"/><Relationship Id="rId218" Type="http://schemas.openxmlformats.org/officeDocument/2006/relationships/hyperlink" Target="https://en.wiktionary.org/wiki/%E5%87%BA%E6%BC%94" TargetMode="External"/><Relationship Id="rId6730" Type="http://schemas.openxmlformats.org/officeDocument/2006/relationships/hyperlink" Target="https://en.wiktionary.org/wiki/%E9%A3%AF" TargetMode="External"/><Relationship Id="rId213" Type="http://schemas.openxmlformats.org/officeDocument/2006/relationships/hyperlink" Target="https://en.wiktionary.org/wiki/%E3%81%9F%E3%82%8A" TargetMode="External"/><Relationship Id="rId5402" Type="http://schemas.openxmlformats.org/officeDocument/2006/relationships/hyperlink" Target="https://en.wiktionary.org/wiki/%E5%9B%BD%E5%90%8D" TargetMode="External"/><Relationship Id="rId6733" Type="http://schemas.openxmlformats.org/officeDocument/2006/relationships/hyperlink" Target="https://en.wiktionary.org/wiki/%E5%B9%BB%E6%83%B3" TargetMode="External"/><Relationship Id="rId212" Type="http://schemas.openxmlformats.org/officeDocument/2006/relationships/hyperlink" Target="https://en.wiktionary.org/wiki/%E3%81%B9%E3%81%8D" TargetMode="External"/><Relationship Id="rId5403" Type="http://schemas.openxmlformats.org/officeDocument/2006/relationships/hyperlink" Target="https://en.wiktionary.org/wiki/%E7%B5%90" TargetMode="External"/><Relationship Id="rId6734" Type="http://schemas.openxmlformats.org/officeDocument/2006/relationships/hyperlink" Target="https://en.wiktionary.org/wiki/%E7%B2%BE" TargetMode="External"/><Relationship Id="rId211" Type="http://schemas.openxmlformats.org/officeDocument/2006/relationships/hyperlink" Target="https://en.wiktionary.org/w/index.php?title=%E6%9B%B8%E3%81%8B&amp;action=edit&amp;redlink=1" TargetMode="External"/><Relationship Id="rId5400" Type="http://schemas.openxmlformats.org/officeDocument/2006/relationships/hyperlink" Target="https://en.wiktionary.org/wiki/%E5%BF%8D%E8%80%85" TargetMode="External"/><Relationship Id="rId6731" Type="http://schemas.openxmlformats.org/officeDocument/2006/relationships/hyperlink" Target="https://en.wiktionary.org/wiki/%E9%9A%BC" TargetMode="External"/><Relationship Id="rId210" Type="http://schemas.openxmlformats.org/officeDocument/2006/relationships/hyperlink" Target="https://en.wiktionary.org/wiki/%E3%81%BF" TargetMode="External"/><Relationship Id="rId5401" Type="http://schemas.openxmlformats.org/officeDocument/2006/relationships/hyperlink" Target="https://en.wiktionary.org/wiki/%E5%B7%9D%E8%B6%8A" TargetMode="External"/><Relationship Id="rId6732" Type="http://schemas.openxmlformats.org/officeDocument/2006/relationships/hyperlink" Target="https://en.wiktionary.org/wiki/%E5%B6%BA" TargetMode="External"/><Relationship Id="rId4107" Type="http://schemas.openxmlformats.org/officeDocument/2006/relationships/hyperlink" Target="https://en.wiktionary.org/wiki/%E5%A7%94%E8%A8%97" TargetMode="External"/><Relationship Id="rId5439" Type="http://schemas.openxmlformats.org/officeDocument/2006/relationships/hyperlink" Target="https://en.wiktionary.org/wiki/%E6%9D%B1%E5%81%B4" TargetMode="External"/><Relationship Id="rId4106" Type="http://schemas.openxmlformats.org/officeDocument/2006/relationships/hyperlink" Target="https://en.wiktionary.org/w/index.php?title=%E6%8E%A7%E3%81%88&amp;action=edit&amp;redlink=1" TargetMode="External"/><Relationship Id="rId4109" Type="http://schemas.openxmlformats.org/officeDocument/2006/relationships/hyperlink" Target="https://en.wiktionary.org/wiki/%E5%88%A5%E3%81%AB" TargetMode="External"/><Relationship Id="rId5437" Type="http://schemas.openxmlformats.org/officeDocument/2006/relationships/hyperlink" Target="https://en.wiktionary.org/wiki/%E6%B0%B4%E7%94%A3" TargetMode="External"/><Relationship Id="rId6768" Type="http://schemas.openxmlformats.org/officeDocument/2006/relationships/hyperlink" Target="https://en.wiktionary.org/wiki/%E8%88%9F" TargetMode="External"/><Relationship Id="rId4108" Type="http://schemas.openxmlformats.org/officeDocument/2006/relationships/hyperlink" Target="https://en.wiktionary.org/w/index.php?title=%E3%83%81%E3%83%A3%E3%83%B3%E3%83%94%E3%82%AA%E3%83%B3%E3%82%BA&amp;action=edit&amp;redlink=1" TargetMode="External"/><Relationship Id="rId5438" Type="http://schemas.openxmlformats.org/officeDocument/2006/relationships/hyperlink" Target="https://en.wiktionary.org/wiki/%E5%87%A6%E5%88%91" TargetMode="External"/><Relationship Id="rId6769" Type="http://schemas.openxmlformats.org/officeDocument/2006/relationships/hyperlink" Target="https://en.wiktionary.org/wiki/%E3%83%89%E3%83%A1%E3%82%A4%E3%83%B3" TargetMode="External"/><Relationship Id="rId249" Type="http://schemas.openxmlformats.org/officeDocument/2006/relationships/hyperlink" Target="https://en.wiktionary.org/wiki/%E5%88%A5" TargetMode="External"/><Relationship Id="rId248" Type="http://schemas.openxmlformats.org/officeDocument/2006/relationships/hyperlink" Target="https://en.wiktionary.org/wiki/%E5%85%A8" TargetMode="External"/><Relationship Id="rId247" Type="http://schemas.openxmlformats.org/officeDocument/2006/relationships/hyperlink" Target="https://en.wiktionary.org/wiki/%E5%A0%B4" TargetMode="External"/><Relationship Id="rId242" Type="http://schemas.openxmlformats.org/officeDocument/2006/relationships/hyperlink" Target="https://en.wiktionary.org/wiki/%E5%AD%A6" TargetMode="External"/><Relationship Id="rId5431" Type="http://schemas.openxmlformats.org/officeDocument/2006/relationships/hyperlink" Target="https://en.wiktionary.org/wiki/%E8%8B%A5%E6%89%8B" TargetMode="External"/><Relationship Id="rId6762" Type="http://schemas.openxmlformats.org/officeDocument/2006/relationships/hyperlink" Target="https://en.wiktionary.org/wiki/%E6%B0%B8%E4%B9%85" TargetMode="External"/><Relationship Id="rId241" Type="http://schemas.openxmlformats.org/officeDocument/2006/relationships/hyperlink" Target="https://en.wiktionary.org/wiki/%E7%94%9F%E5%BE%92" TargetMode="External"/><Relationship Id="rId5432" Type="http://schemas.openxmlformats.org/officeDocument/2006/relationships/hyperlink" Target="https://en.wiktionary.org/wiki/%E6%9E%9C" TargetMode="External"/><Relationship Id="rId6763" Type="http://schemas.openxmlformats.org/officeDocument/2006/relationships/hyperlink" Target="https://en.wiktionary.org/wiki/%E9%80%B2%E6%B0%B4" TargetMode="External"/><Relationship Id="rId240" Type="http://schemas.openxmlformats.org/officeDocument/2006/relationships/hyperlink" Target="https://en.wiktionary.org/wiki/%E3%83%9C%E3%83%83%E3%82%AF%E3%82%B9" TargetMode="External"/><Relationship Id="rId4101" Type="http://schemas.openxmlformats.org/officeDocument/2006/relationships/hyperlink" Target="https://en.wiktionary.org/wiki/%E3%81%A9%E3%82%8C" TargetMode="External"/><Relationship Id="rId6760" Type="http://schemas.openxmlformats.org/officeDocument/2006/relationships/hyperlink" Target="https://en.wiktionary.org/w/index.php?title=%E6%8A%9C%E3%81%8D&amp;action=edit&amp;redlink=1" TargetMode="External"/><Relationship Id="rId4100" Type="http://schemas.openxmlformats.org/officeDocument/2006/relationships/hyperlink" Target="https://en.wiktionary.org/wiki/%E3%83%A9%E3%83%86%E3%83%B3" TargetMode="External"/><Relationship Id="rId5430" Type="http://schemas.openxmlformats.org/officeDocument/2006/relationships/hyperlink" Target="https://en.wiktionary.org/wiki/%E9%A3%9F%E3%81%B9%E3%82%8B" TargetMode="External"/><Relationship Id="rId6761" Type="http://schemas.openxmlformats.org/officeDocument/2006/relationships/hyperlink" Target="https://en.wiktionary.org/wiki/%E4%B8%8B%E6%97%AC" TargetMode="External"/><Relationship Id="rId246" Type="http://schemas.openxmlformats.org/officeDocument/2006/relationships/hyperlink" Target="https://en.wiktionary.org/wiki/%EF%BC%81" TargetMode="External"/><Relationship Id="rId4103" Type="http://schemas.openxmlformats.org/officeDocument/2006/relationships/hyperlink" Target="https://en.wiktionary.org/wiki/%E3%83%A9%E3%83%B3%E3%82%AF" TargetMode="External"/><Relationship Id="rId5435" Type="http://schemas.openxmlformats.org/officeDocument/2006/relationships/hyperlink" Target="https://en.wiktionary.org/wiki/%E3%82%B0%E3%83%A9%E3%83%93%E3%82%A2" TargetMode="External"/><Relationship Id="rId6766" Type="http://schemas.openxmlformats.org/officeDocument/2006/relationships/hyperlink" Target="https://en.wiktionary.org/wiki/%E8%A6%96%E8%A6%9A" TargetMode="External"/><Relationship Id="rId245" Type="http://schemas.openxmlformats.org/officeDocument/2006/relationships/hyperlink" Target="https://en.wiktionary.org/wiki/%E4%B8%87" TargetMode="External"/><Relationship Id="rId4102" Type="http://schemas.openxmlformats.org/officeDocument/2006/relationships/hyperlink" Target="https://en.wiktionary.org/wiki/%E3%82%B4%E3%82%B8%E3%83%A9" TargetMode="External"/><Relationship Id="rId5436" Type="http://schemas.openxmlformats.org/officeDocument/2006/relationships/hyperlink" Target="https://en.wiktionary.org/wiki/%E7%9F%A2%E9%87%8E" TargetMode="External"/><Relationship Id="rId6767" Type="http://schemas.openxmlformats.org/officeDocument/2006/relationships/hyperlink" Target="https://en.wiktionary.org/wiki/%E3%83%AD%E3%83%9E%E3%83%B3" TargetMode="External"/><Relationship Id="rId244" Type="http://schemas.openxmlformats.org/officeDocument/2006/relationships/hyperlink" Target="https://en.wiktionary.org/wiki/%E8%BB%8D" TargetMode="External"/><Relationship Id="rId4105" Type="http://schemas.openxmlformats.org/officeDocument/2006/relationships/hyperlink" Target="https://en.wiktionary.org/wiki/%E4%BE%8B%E5%A4%96" TargetMode="External"/><Relationship Id="rId5433" Type="http://schemas.openxmlformats.org/officeDocument/2006/relationships/hyperlink" Target="https://en.wiktionary.org/wiki/%E7%97%87%E7%8A%B6" TargetMode="External"/><Relationship Id="rId6764" Type="http://schemas.openxmlformats.org/officeDocument/2006/relationships/hyperlink" Target="https://en.wiktionary.org/wiki/%E5%BA%AB" TargetMode="External"/><Relationship Id="rId243" Type="http://schemas.openxmlformats.org/officeDocument/2006/relationships/hyperlink" Target="https://en.wiktionary.org/wiki/%E8%A8%98%E9%8C%B2" TargetMode="External"/><Relationship Id="rId4104" Type="http://schemas.openxmlformats.org/officeDocument/2006/relationships/hyperlink" Target="https://en.wiktionary.org/wiki/%E6%97%A2%E5%AD%98" TargetMode="External"/><Relationship Id="rId5434" Type="http://schemas.openxmlformats.org/officeDocument/2006/relationships/hyperlink" Target="https://en.wiktionary.org/wiki/%E8%B3%9B%E5%90%8C" TargetMode="External"/><Relationship Id="rId6765" Type="http://schemas.openxmlformats.org/officeDocument/2006/relationships/hyperlink" Target="https://en.wiktionary.org/wiki/%E7%90%86%E5%BF%B5" TargetMode="External"/><Relationship Id="rId5428" Type="http://schemas.openxmlformats.org/officeDocument/2006/relationships/hyperlink" Target="https://en.wiktionary.org/wiki/%E6%8E%A5%E8%BF%91" TargetMode="External"/><Relationship Id="rId6759" Type="http://schemas.openxmlformats.org/officeDocument/2006/relationships/hyperlink" Target="https://en.wiktionary.org/w/index.php?title=%E3%83%97%E3%83%A9%E3%82%A4%E3%83%A0&amp;action=edit&amp;redlink=1" TargetMode="External"/><Relationship Id="rId5429" Type="http://schemas.openxmlformats.org/officeDocument/2006/relationships/hyperlink" Target="https://en.wiktionary.org/wiki/%E3%82%B3%E3%83%B3%E3%83%86" TargetMode="External"/><Relationship Id="rId5426" Type="http://schemas.openxmlformats.org/officeDocument/2006/relationships/hyperlink" Target="https://en.wiktionary.org/wiki/%E5%91%A8%E6%9C%9F" TargetMode="External"/><Relationship Id="rId6757" Type="http://schemas.openxmlformats.org/officeDocument/2006/relationships/hyperlink" Target="https://en.wiktionary.org/wiki/%E3%83%92%E3%83%88%E3%83%A9%E3%83%BC" TargetMode="External"/><Relationship Id="rId5427" Type="http://schemas.openxmlformats.org/officeDocument/2006/relationships/hyperlink" Target="https://en.wiktionary.org/wiki/%E3%82%B3%E3%82%B9%E3%83%88" TargetMode="External"/><Relationship Id="rId6758" Type="http://schemas.openxmlformats.org/officeDocument/2006/relationships/hyperlink" Target="https://en.wiktionary.org/wiki/%E8%90%A9%E5%8E%9F" TargetMode="External"/><Relationship Id="rId239" Type="http://schemas.openxmlformats.org/officeDocument/2006/relationships/hyperlink" Target="https://en.wiktionary.org/w/index.php?title=%E3%81%AA%E3%81%8B%E3%81%A3&amp;action=edit&amp;redlink=1" TargetMode="External"/><Relationship Id="rId238" Type="http://schemas.openxmlformats.org/officeDocument/2006/relationships/hyperlink" Target="https://en.wiktionary.org/wiki/%E8%AA%9E" TargetMode="External"/><Relationship Id="rId237" Type="http://schemas.openxmlformats.org/officeDocument/2006/relationships/hyperlink" Target="https://en.wiktionary.org/wiki/%E3%81%A0%E3%81%91" TargetMode="External"/><Relationship Id="rId236" Type="http://schemas.openxmlformats.org/officeDocument/2006/relationships/hyperlink" Target="https://en.wiktionary.org/wiki/%E7%99%BA%E5%A3%B2" TargetMode="External"/><Relationship Id="rId231" Type="http://schemas.openxmlformats.org/officeDocument/2006/relationships/hyperlink" Target="https://en.wiktionary.org/wiki/%EF%BD%9E" TargetMode="External"/><Relationship Id="rId5420" Type="http://schemas.openxmlformats.org/officeDocument/2006/relationships/hyperlink" Target="https://en.wiktionary.org/wiki/%E3%83%8A%E3%83%81%E3%82%B9" TargetMode="External"/><Relationship Id="rId6751" Type="http://schemas.openxmlformats.org/officeDocument/2006/relationships/hyperlink" Target="https://en.wiktionary.org/wiki/%E7%99%BA%E8%A6%9A" TargetMode="External"/><Relationship Id="rId230" Type="http://schemas.openxmlformats.org/officeDocument/2006/relationships/hyperlink" Target="https://en.wiktionary.org/wiki/%E3%81%8D" TargetMode="External"/><Relationship Id="rId5421" Type="http://schemas.openxmlformats.org/officeDocument/2006/relationships/hyperlink" Target="https://en.wiktionary.org/wiki/%E6%86%B2" TargetMode="External"/><Relationship Id="rId6752" Type="http://schemas.openxmlformats.org/officeDocument/2006/relationships/hyperlink" Target="https://en.wiktionary.org/wiki/%E6%B0%B4%E5%B9%B3" TargetMode="External"/><Relationship Id="rId6750" Type="http://schemas.openxmlformats.org/officeDocument/2006/relationships/hyperlink" Target="https://en.wiktionary.org/w/index.php?title=%E5%91%BC%E3%81%B3%E3%81%8B%E3%81%91&amp;action=edit&amp;redlink=1" TargetMode="External"/><Relationship Id="rId235" Type="http://schemas.openxmlformats.org/officeDocument/2006/relationships/hyperlink" Target="https://en.wiktionary.org/wiki/%E6%89%80" TargetMode="External"/><Relationship Id="rId5424" Type="http://schemas.openxmlformats.org/officeDocument/2006/relationships/hyperlink" Target="https://en.wiktionary.org/w/index.php?title=%E6%AD%8C%E5%90%88%E6%88%A6&amp;action=edit&amp;redlink=1" TargetMode="External"/><Relationship Id="rId6755" Type="http://schemas.openxmlformats.org/officeDocument/2006/relationships/hyperlink" Target="https://en.wiktionary.org/w/index.php?title=%E3%81%A1%E3%81%AA%E3%82%93&amp;action=edit&amp;redlink=1" TargetMode="External"/><Relationship Id="rId234" Type="http://schemas.openxmlformats.org/officeDocument/2006/relationships/hyperlink" Target="https://en.wiktionary.org/wiki/%E6%AD%B4%E5%8F%B2" TargetMode="External"/><Relationship Id="rId5425" Type="http://schemas.openxmlformats.org/officeDocument/2006/relationships/hyperlink" Target="https://en.wiktionary.org/wiki/%E3%82%BB%E3%83%B3%E3%83%88" TargetMode="External"/><Relationship Id="rId6756" Type="http://schemas.openxmlformats.org/officeDocument/2006/relationships/hyperlink" Target="https://en.wiktionary.org/wiki/%E5%80%9F%E3%82%8A" TargetMode="External"/><Relationship Id="rId233" Type="http://schemas.openxmlformats.org/officeDocument/2006/relationships/hyperlink" Target="https://en.wiktionary.org/wiki/%E9%9F%B3%E6%A5%BD" TargetMode="External"/><Relationship Id="rId5422" Type="http://schemas.openxmlformats.org/officeDocument/2006/relationships/hyperlink" Target="https://en.wiktionary.org/w/index.php?title=%E3%82%B7%E3%83%B3&amp;action=edit&amp;redlink=1" TargetMode="External"/><Relationship Id="rId6753" Type="http://schemas.openxmlformats.org/officeDocument/2006/relationships/hyperlink" Target="https://en.wiktionary.org/wiki/%E6%8E%A2%E6%9F%BB" TargetMode="External"/><Relationship Id="rId232" Type="http://schemas.openxmlformats.org/officeDocument/2006/relationships/hyperlink" Target="https://en.wiktionary.org/wiki/%E5%86%85" TargetMode="External"/><Relationship Id="rId5423" Type="http://schemas.openxmlformats.org/officeDocument/2006/relationships/hyperlink" Target="https://en.wiktionary.org/wiki/%E7%A9%BA%E8%A5%B2" TargetMode="External"/><Relationship Id="rId6754" Type="http://schemas.openxmlformats.org/officeDocument/2006/relationships/hyperlink" Target="https://en.wiktionary.org/wiki/%E5%A4%A9%E6%96%87%E5%8F%B0" TargetMode="External"/><Relationship Id="rId6704" Type="http://schemas.openxmlformats.org/officeDocument/2006/relationships/hyperlink" Target="https://en.wiktionary.org/wiki/%E6%B0%B4%E9%9D%A2" TargetMode="External"/><Relationship Id="rId6705" Type="http://schemas.openxmlformats.org/officeDocument/2006/relationships/hyperlink" Target="https://en.wiktionary.org/wiki/%E3%83%97%E3%83%A9%E3%83%B3" TargetMode="External"/><Relationship Id="rId6702" Type="http://schemas.openxmlformats.org/officeDocument/2006/relationships/hyperlink" Target="https://en.wiktionary.org/wiki/%E4%B8%80%E5%B8%AF" TargetMode="External"/><Relationship Id="rId6703" Type="http://schemas.openxmlformats.org/officeDocument/2006/relationships/hyperlink" Target="https://en.wiktionary.org/wiki/%E6%A7%8D" TargetMode="External"/><Relationship Id="rId6708" Type="http://schemas.openxmlformats.org/officeDocument/2006/relationships/hyperlink" Target="https://en.wiktionary.org/wiki/%E7%AC%91%E9%A1%94" TargetMode="External"/><Relationship Id="rId6709" Type="http://schemas.openxmlformats.org/officeDocument/2006/relationships/hyperlink" Target="https://en.wiktionary.org/wiki/%E7%B9%8A%E7%B6%AD" TargetMode="External"/><Relationship Id="rId6706" Type="http://schemas.openxmlformats.org/officeDocument/2006/relationships/hyperlink" Target="https://en.wiktionary.org/wiki/%E3%82%B7%E3%82%A7%E3%82%A2" TargetMode="External"/><Relationship Id="rId6707" Type="http://schemas.openxmlformats.org/officeDocument/2006/relationships/hyperlink" Target="https://en.wiktionary.org/wiki/%E7%88%86%E7%AC%91" TargetMode="External"/><Relationship Id="rId6700" Type="http://schemas.openxmlformats.org/officeDocument/2006/relationships/hyperlink" Target="https://en.wiktionary.org/wiki/%E6%AE%86%E3%81%A9" TargetMode="External"/><Relationship Id="rId6701" Type="http://schemas.openxmlformats.org/officeDocument/2006/relationships/hyperlink" Target="https://en.wiktionary.org/wiki/%E4%BF%9D%E7%95%99" TargetMode="External"/><Relationship Id="rId6726" Type="http://schemas.openxmlformats.org/officeDocument/2006/relationships/hyperlink" Target="https://en.wiktionary.org/wiki/%E6%95%91%E3%81%86" TargetMode="External"/><Relationship Id="rId6727" Type="http://schemas.openxmlformats.org/officeDocument/2006/relationships/hyperlink" Target="https://en.wiktionary.org/wiki/%E3%82%A8%E3%83%B3%E3%82%BF%E3%83%BC%E3%83%86%E3%82%A4%E3%83%B3%E3%83%A1%E3%83%B3%E3%83%88" TargetMode="External"/><Relationship Id="rId6724" Type="http://schemas.openxmlformats.org/officeDocument/2006/relationships/hyperlink" Target="https://en.wiktionary.org/wiki/%E6%80%A5%E9%80%9F" TargetMode="External"/><Relationship Id="rId6725" Type="http://schemas.openxmlformats.org/officeDocument/2006/relationships/hyperlink" Target="https://en.wiktionary.org/wiki/%E6%B3%95%E6%A1%88" TargetMode="External"/><Relationship Id="rId6728" Type="http://schemas.openxmlformats.org/officeDocument/2006/relationships/hyperlink" Target="https://en.wiktionary.org/wiki/%E5%85%8B" TargetMode="External"/><Relationship Id="rId6729" Type="http://schemas.openxmlformats.org/officeDocument/2006/relationships/hyperlink" Target="https://en.wiktionary.org/wiki/%E3%83%A2%E3%83%BC%E3%82%BF%E3%83%BC" TargetMode="External"/><Relationship Id="rId206" Type="http://schemas.openxmlformats.org/officeDocument/2006/relationships/hyperlink" Target="https://en.wiktionary.org/wiki/%E5%A4%A7%E4%BC%9A" TargetMode="External"/><Relationship Id="rId205" Type="http://schemas.openxmlformats.org/officeDocument/2006/relationships/hyperlink" Target="https://en.wiktionary.org/wiki/%E3%82%B5%E3%83%83%E3%82%AB%E3%83%BC" TargetMode="External"/><Relationship Id="rId204" Type="http://schemas.openxmlformats.org/officeDocument/2006/relationships/hyperlink" Target="https://en.wiktionary.org/wiki/%E3%81%A7%E3%81%97%E3%82%87" TargetMode="External"/><Relationship Id="rId203" Type="http://schemas.openxmlformats.org/officeDocument/2006/relationships/hyperlink" Target="https://en.wiktionary.org/wiki/%E5%9E%8B" TargetMode="External"/><Relationship Id="rId209" Type="http://schemas.openxmlformats.org/officeDocument/2006/relationships/hyperlink" Target="https://en.wiktionary.org/wiki/%E3%81%AE%E3%81%BF" TargetMode="External"/><Relationship Id="rId208" Type="http://schemas.openxmlformats.org/officeDocument/2006/relationships/hyperlink" Target="https://en.wiktionary.org/wiki/%E5%9C%B0" TargetMode="External"/><Relationship Id="rId207" Type="http://schemas.openxmlformats.org/officeDocument/2006/relationships/hyperlink" Target="https://en.wiktionary.org/wiki/%E3%82%AC%E3%82%A4%E3%83%89%E3%83%96%E3%83%83%E3%82%AF" TargetMode="External"/><Relationship Id="rId202" Type="http://schemas.openxmlformats.org/officeDocument/2006/relationships/hyperlink" Target="https://en.wiktionary.org/wiki/%E9%96%93" TargetMode="External"/><Relationship Id="rId6722" Type="http://schemas.openxmlformats.org/officeDocument/2006/relationships/hyperlink" Target="https://en.wiktionary.org/w/index.php?title=%E6%8E%A5%E3%81%97&amp;action=edit&amp;redlink=1" TargetMode="External"/><Relationship Id="rId201" Type="http://schemas.openxmlformats.org/officeDocument/2006/relationships/hyperlink" Target="https://en.wiktionary.org/wiki/%E9%81%93" TargetMode="External"/><Relationship Id="rId6723" Type="http://schemas.openxmlformats.org/officeDocument/2006/relationships/hyperlink" Target="https://en.wiktionary.org/wiki/%E3%81%B5%E3%81%97" TargetMode="External"/><Relationship Id="rId200" Type="http://schemas.openxmlformats.org/officeDocument/2006/relationships/hyperlink" Target="https://en.wiktionary.org/wiki/%E5%9F%B7%E7%AD%86" TargetMode="External"/><Relationship Id="rId6720" Type="http://schemas.openxmlformats.org/officeDocument/2006/relationships/hyperlink" Target="https://en.wiktionary.org/w/index.php?title=%E5%8F%96%E3%82%8C&amp;action=edit&amp;redlink=1" TargetMode="External"/><Relationship Id="rId6721" Type="http://schemas.openxmlformats.org/officeDocument/2006/relationships/hyperlink" Target="https://en.wiktionary.org/wiki/%E3%83%A9%E3%82%A4" TargetMode="External"/><Relationship Id="rId6715" Type="http://schemas.openxmlformats.org/officeDocument/2006/relationships/hyperlink" Target="https://en.wiktionary.org/wiki/%E7%B5%90%E3%81%B3" TargetMode="External"/><Relationship Id="rId6716" Type="http://schemas.openxmlformats.org/officeDocument/2006/relationships/hyperlink" Target="https://en.wiktionary.org/wiki/%E8%90%BD%E5%90%88" TargetMode="External"/><Relationship Id="rId6713" Type="http://schemas.openxmlformats.org/officeDocument/2006/relationships/hyperlink" Target="https://en.wiktionary.org/w/index.php?title=%E7%94%BA%E5%86%85&amp;action=edit&amp;redlink=1" TargetMode="External"/><Relationship Id="rId6714" Type="http://schemas.openxmlformats.org/officeDocument/2006/relationships/hyperlink" Target="https://en.wiktionary.org/wiki/%E3%81%93%E3%81%84" TargetMode="External"/><Relationship Id="rId6719" Type="http://schemas.openxmlformats.org/officeDocument/2006/relationships/hyperlink" Target="https://en.wiktionary.org/wiki/%E5%90%89%E6%9D%91" TargetMode="External"/><Relationship Id="rId6717" Type="http://schemas.openxmlformats.org/officeDocument/2006/relationships/hyperlink" Target="https://en.wiktionary.org/wiki/%E5%9F%BA%E9%87%91" TargetMode="External"/><Relationship Id="rId6718" Type="http://schemas.openxmlformats.org/officeDocument/2006/relationships/hyperlink" Target="https://en.wiktionary.org/wiki/%E4%BC%91" TargetMode="External"/><Relationship Id="rId6711" Type="http://schemas.openxmlformats.org/officeDocument/2006/relationships/hyperlink" Target="https://en.wiktionary.org/wiki/%E3%82%A6%E3%82%A7%E3%83%BC%E3%83%AB%E3%82%BA" TargetMode="External"/><Relationship Id="rId6712" Type="http://schemas.openxmlformats.org/officeDocument/2006/relationships/hyperlink" Target="https://en.wiktionary.org/w/index.php?title=%E3%83%91%E3%82%B7%E3%83%95%E3%82%A3%E3%83%83%E3%82%AF&amp;action=edit&amp;redlink=1" TargetMode="External"/><Relationship Id="rId6710" Type="http://schemas.openxmlformats.org/officeDocument/2006/relationships/hyperlink" Target="https://en.wiktionary.org/wiki/%E3%81%8D%E3%81%BF" TargetMode="External"/><Relationship Id="rId5490" Type="http://schemas.openxmlformats.org/officeDocument/2006/relationships/hyperlink" Target="https://en.wiktionary.org/wiki/%E6%AD%A3%E7%9B%B4" TargetMode="External"/><Relationship Id="rId4161" Type="http://schemas.openxmlformats.org/officeDocument/2006/relationships/hyperlink" Target="https://en.wiktionary.org/w/index.php?title=%E6%B6%88%E3%81%88&amp;action=edit&amp;redlink=1" TargetMode="External"/><Relationship Id="rId5493" Type="http://schemas.openxmlformats.org/officeDocument/2006/relationships/hyperlink" Target="https://en.wiktionary.org/wiki/%E6%95%85%E9%83%B7" TargetMode="External"/><Relationship Id="rId4160" Type="http://schemas.openxmlformats.org/officeDocument/2006/relationships/hyperlink" Target="https://en.wiktionary.org/w/index.php?title=%E8%A6%8B%E3%81%A4%E3%81%91&amp;action=edit&amp;redlink=1" TargetMode="External"/><Relationship Id="rId5494" Type="http://schemas.openxmlformats.org/officeDocument/2006/relationships/hyperlink" Target="https://en.wiktionary.org/wiki/%E3%83%AA%E3%83%88%E3%83%AB" TargetMode="External"/><Relationship Id="rId4163" Type="http://schemas.openxmlformats.org/officeDocument/2006/relationships/hyperlink" Target="https://en.wiktionary.org/wiki/%E3%83%81%E3%83%A3%E3%83%AC%E3%83%B3%E3%82%B8" TargetMode="External"/><Relationship Id="rId5491" Type="http://schemas.openxmlformats.org/officeDocument/2006/relationships/hyperlink" Target="https://en.wiktionary.org/wiki/%E4%BF%9D%E8%A8%BC" TargetMode="External"/><Relationship Id="rId4162" Type="http://schemas.openxmlformats.org/officeDocument/2006/relationships/hyperlink" Target="https://en.wiktionary.org/wiki/%E5%AE%B9%E6%98%93" TargetMode="External"/><Relationship Id="rId5492" Type="http://schemas.openxmlformats.org/officeDocument/2006/relationships/hyperlink" Target="https://en.wiktionary.org/w/index.php?title=%E3%81%AB%E9%9A%9B%E3%81%97%E3%81%A6&amp;action=edit&amp;redlink=1" TargetMode="External"/><Relationship Id="rId4165" Type="http://schemas.openxmlformats.org/officeDocument/2006/relationships/hyperlink" Target="https://en.wiktionary.org/wiki/%E6%B3%95%E5%AD%A6%E9%83%A8" TargetMode="External"/><Relationship Id="rId5497" Type="http://schemas.openxmlformats.org/officeDocument/2006/relationships/hyperlink" Target="https://en.wiktionary.org/wiki/%E8%92%BC" TargetMode="External"/><Relationship Id="rId4164" Type="http://schemas.openxmlformats.org/officeDocument/2006/relationships/hyperlink" Target="https://en.wiktionary.org/wiki/%E9%80%A3%E3%82%8C" TargetMode="External"/><Relationship Id="rId5498" Type="http://schemas.openxmlformats.org/officeDocument/2006/relationships/hyperlink" Target="https://en.wiktionary.org/wiki/%E6%9D%B1%E5%A4%A7" TargetMode="External"/><Relationship Id="rId4167" Type="http://schemas.openxmlformats.org/officeDocument/2006/relationships/hyperlink" Target="https://en.wiktionary.org/wiki/%E3%82%B7%E3%83%8A%E3%83%AA%E3%82%AA" TargetMode="External"/><Relationship Id="rId5495" Type="http://schemas.openxmlformats.org/officeDocument/2006/relationships/hyperlink" Target="https://en.wiktionary.org/wiki/%E5%9B%9E%E5%8F%8E" TargetMode="External"/><Relationship Id="rId4166" Type="http://schemas.openxmlformats.org/officeDocument/2006/relationships/hyperlink" Target="https://en.wiktionary.org/wiki/%E8%93%AE" TargetMode="External"/><Relationship Id="rId5496" Type="http://schemas.openxmlformats.org/officeDocument/2006/relationships/hyperlink" Target="https://en.wiktionary.org/wiki/%E4%BA%A4%E7%82%B9" TargetMode="External"/><Relationship Id="rId4169" Type="http://schemas.openxmlformats.org/officeDocument/2006/relationships/hyperlink" Target="https://en.wiktionary.org/wiki/%E4%BD%8F%E3%82%80" TargetMode="External"/><Relationship Id="rId4168" Type="http://schemas.openxmlformats.org/officeDocument/2006/relationships/hyperlink" Target="https://en.wiktionary.org/wiki/%E5%BF%9C%E7%94%A8" TargetMode="External"/><Relationship Id="rId5499" Type="http://schemas.openxmlformats.org/officeDocument/2006/relationships/hyperlink" Target="https://en.wiktionary.org/wiki/%E7%A8%94" TargetMode="External"/><Relationship Id="rId4150" Type="http://schemas.openxmlformats.org/officeDocument/2006/relationships/hyperlink" Target="https://en.wiktionary.org/w/index.php?title=%E5%91%BD%E3%81%98&amp;action=edit&amp;redlink=1" TargetMode="External"/><Relationship Id="rId5482" Type="http://schemas.openxmlformats.org/officeDocument/2006/relationships/hyperlink" Target="https://en.wiktionary.org/wiki/%E3%81%B5%E3%81%9F%E3%82%8A" TargetMode="External"/><Relationship Id="rId5483" Type="http://schemas.openxmlformats.org/officeDocument/2006/relationships/hyperlink" Target="https://en.wiktionary.org/wiki/%E9%9A%8A%E5%93%A1" TargetMode="External"/><Relationship Id="rId4152" Type="http://schemas.openxmlformats.org/officeDocument/2006/relationships/hyperlink" Target="https://en.wiktionary.org/wiki/%E9%BB%92%E3%81%84" TargetMode="External"/><Relationship Id="rId5480" Type="http://schemas.openxmlformats.org/officeDocument/2006/relationships/hyperlink" Target="https://en.wiktionary.org/wiki/%E9%85%8D%E5%B8%83" TargetMode="External"/><Relationship Id="rId4151" Type="http://schemas.openxmlformats.org/officeDocument/2006/relationships/hyperlink" Target="https://en.wiktionary.org/wiki/%E3%82%B1%E3%83%BC%E3%83%96%E3%83%AB" TargetMode="External"/><Relationship Id="rId5481" Type="http://schemas.openxmlformats.org/officeDocument/2006/relationships/hyperlink" Target="https://en.wiktionary.org/wiki/%E3%82%AF%E3%83%AA%E3%82%B9" TargetMode="External"/><Relationship Id="rId4154" Type="http://schemas.openxmlformats.org/officeDocument/2006/relationships/hyperlink" Target="https://en.wiktionary.org/wiki/%E3%83%A1%E3%83%80%E3%83%AB" TargetMode="External"/><Relationship Id="rId5486" Type="http://schemas.openxmlformats.org/officeDocument/2006/relationships/hyperlink" Target="https://en.wiktionary.org/wiki/%E3%83%B4%E3%82%A1%E3%82%A4%E3%82%AA%E3%83%AA%E3%83%B3" TargetMode="External"/><Relationship Id="rId4153" Type="http://schemas.openxmlformats.org/officeDocument/2006/relationships/hyperlink" Target="https://en.wiktionary.org/wiki/%E3%82%89%E3%81%84" TargetMode="External"/><Relationship Id="rId5487" Type="http://schemas.openxmlformats.org/officeDocument/2006/relationships/hyperlink" Target="https://en.wiktionary.org/wiki/%E4%B8%8B%E9%99%A2" TargetMode="External"/><Relationship Id="rId4156" Type="http://schemas.openxmlformats.org/officeDocument/2006/relationships/hyperlink" Target="https://en.wiktionary.org/wiki/%E6%9D%B1%E8%A5%BF" TargetMode="External"/><Relationship Id="rId5484" Type="http://schemas.openxmlformats.org/officeDocument/2006/relationships/hyperlink" Target="https://en.wiktionary.org/wiki/%E3%82%AF%E3%83%AD%E3%82%A2%E3%83%81%E3%82%A2" TargetMode="External"/><Relationship Id="rId4155" Type="http://schemas.openxmlformats.org/officeDocument/2006/relationships/hyperlink" Target="https://en.wiktionary.org/wiki/%E3%83%93%E3%83%83%E3%82%B0" TargetMode="External"/><Relationship Id="rId5485" Type="http://schemas.openxmlformats.org/officeDocument/2006/relationships/hyperlink" Target="https://en.wiktionary.org/wiki/%E7%91%9E" TargetMode="External"/><Relationship Id="rId4158" Type="http://schemas.openxmlformats.org/officeDocument/2006/relationships/hyperlink" Target="https://en.wiktionary.org/wiki/%E7%B4%97" TargetMode="External"/><Relationship Id="rId4157" Type="http://schemas.openxmlformats.org/officeDocument/2006/relationships/hyperlink" Target="https://en.wiktionary.org/wiki/%E3%81%8B%E3%81%9F" TargetMode="External"/><Relationship Id="rId5488" Type="http://schemas.openxmlformats.org/officeDocument/2006/relationships/hyperlink" Target="https://en.wiktionary.org/wiki/%E9%96%8B%E6%8B%93" TargetMode="External"/><Relationship Id="rId4159" Type="http://schemas.openxmlformats.org/officeDocument/2006/relationships/hyperlink" Target="https://en.wiktionary.org/wiki/%E3%81%82%E3%82%89%E3%81%8B%E3%81%98%E3%82%81" TargetMode="External"/><Relationship Id="rId5489" Type="http://schemas.openxmlformats.org/officeDocument/2006/relationships/hyperlink" Target="https://en.wiktionary.org/wiki/%E7%AD%89%E7%B4%9A" TargetMode="External"/><Relationship Id="rId1910" Type="http://schemas.openxmlformats.org/officeDocument/2006/relationships/hyperlink" Target="https://en.wiktionary.org/w/index.php?title=%E8%A8%80%E3%81%88&amp;action=edit&amp;redlink=1" TargetMode="External"/><Relationship Id="rId1911" Type="http://schemas.openxmlformats.org/officeDocument/2006/relationships/hyperlink" Target="https://en.wiktionary.org/wiki/%E9%87%91%E6%9B%9C" TargetMode="External"/><Relationship Id="rId1912" Type="http://schemas.openxmlformats.org/officeDocument/2006/relationships/hyperlink" Target="https://en.wiktionary.org/wiki/%E9%85%8D%E7%BD%AE" TargetMode="External"/><Relationship Id="rId1913" Type="http://schemas.openxmlformats.org/officeDocument/2006/relationships/hyperlink" Target="https://en.wiktionary.org/wiki/%E5%B0%86%E8%BB%8D" TargetMode="External"/><Relationship Id="rId1914" Type="http://schemas.openxmlformats.org/officeDocument/2006/relationships/hyperlink" Target="https://en.wiktionary.org/wiki/%E7%BE%A9" TargetMode="External"/><Relationship Id="rId1915" Type="http://schemas.openxmlformats.org/officeDocument/2006/relationships/hyperlink" Target="https://en.wiktionary.org/wiki/%E5%BC%B7%E5%8C%96" TargetMode="External"/><Relationship Id="rId1916" Type="http://schemas.openxmlformats.org/officeDocument/2006/relationships/hyperlink" Target="https://en.wiktionary.org/wiki/%E6%B5%81%E3%82%8C" TargetMode="External"/><Relationship Id="rId1917" Type="http://schemas.openxmlformats.org/officeDocument/2006/relationships/hyperlink" Target="https://en.wiktionary.org/wiki/%E6%8C%91%E6%88%A6" TargetMode="External"/><Relationship Id="rId1918" Type="http://schemas.openxmlformats.org/officeDocument/2006/relationships/hyperlink" Target="https://en.wiktionary.org/wiki/%E6%9C%AC%E5%BA%97" TargetMode="External"/><Relationship Id="rId1919" Type="http://schemas.openxmlformats.org/officeDocument/2006/relationships/hyperlink" Target="https://en.wiktionary.org/wiki/%E3%82%AB%E3%83%A9%E3%83%BC" TargetMode="External"/><Relationship Id="rId4181" Type="http://schemas.openxmlformats.org/officeDocument/2006/relationships/hyperlink" Target="https://en.wiktionary.org/wiki/%E7%B6%9A%E3%81%8D" TargetMode="External"/><Relationship Id="rId4180" Type="http://schemas.openxmlformats.org/officeDocument/2006/relationships/hyperlink" Target="https://en.wiktionary.org/wiki/%E9%A7%90" TargetMode="External"/><Relationship Id="rId4183" Type="http://schemas.openxmlformats.org/officeDocument/2006/relationships/hyperlink" Target="https://en.wiktionary.org/wiki/%E3%82%A2%E3%83%89%E3%83%AC%E3%82%B9" TargetMode="External"/><Relationship Id="rId4182" Type="http://schemas.openxmlformats.org/officeDocument/2006/relationships/hyperlink" Target="https://en.wiktionary.org/wiki/%E4%BE%B5%E5%85%A5" TargetMode="External"/><Relationship Id="rId4185" Type="http://schemas.openxmlformats.org/officeDocument/2006/relationships/hyperlink" Target="https://en.wiktionary.org/wiki/%E6%82%AA%E3%81%8F" TargetMode="External"/><Relationship Id="rId4184" Type="http://schemas.openxmlformats.org/officeDocument/2006/relationships/hyperlink" Target="https://en.wiktionary.org/wiki/%E6%9B%BF" TargetMode="External"/><Relationship Id="rId4187" Type="http://schemas.openxmlformats.org/officeDocument/2006/relationships/hyperlink" Target="https://en.wiktionary.org/w/index.php?title=%E5%85%B5%E8%A1%9B&amp;action=edit&amp;redlink=1" TargetMode="External"/><Relationship Id="rId4186" Type="http://schemas.openxmlformats.org/officeDocument/2006/relationships/hyperlink" Target="https://en.wiktionary.org/wiki/%E3%81%BF%E3%81%A9%E3%82%8A" TargetMode="External"/><Relationship Id="rId4189" Type="http://schemas.openxmlformats.org/officeDocument/2006/relationships/hyperlink" Target="https://en.wiktionary.org/wiki/%E5%8B%89%E5%BC%B7" TargetMode="External"/><Relationship Id="rId4188" Type="http://schemas.openxmlformats.org/officeDocument/2006/relationships/hyperlink" Target="https://en.wiktionary.org/wiki/%E8%AA%B2%E9%A1%8C" TargetMode="External"/><Relationship Id="rId1900" Type="http://schemas.openxmlformats.org/officeDocument/2006/relationships/hyperlink" Target="https://en.wiktionary.org/wiki/%E5%88%A9%E7%9B%8A" TargetMode="External"/><Relationship Id="rId1901" Type="http://schemas.openxmlformats.org/officeDocument/2006/relationships/hyperlink" Target="https://en.wiktionary.org/wiki/%E3%81%AF%E3%81%9A" TargetMode="External"/><Relationship Id="rId1902" Type="http://schemas.openxmlformats.org/officeDocument/2006/relationships/hyperlink" Target="https://en.wiktionary.org/wiki/%E5%85%84" TargetMode="External"/><Relationship Id="rId1903" Type="http://schemas.openxmlformats.org/officeDocument/2006/relationships/hyperlink" Target="https://en.wiktionary.org/wiki/%E7%BD%B2" TargetMode="External"/><Relationship Id="rId1904" Type="http://schemas.openxmlformats.org/officeDocument/2006/relationships/hyperlink" Target="https://en.wiktionary.org/wiki/%E6%9C%AC%E6%9D%A5" TargetMode="External"/><Relationship Id="rId1905" Type="http://schemas.openxmlformats.org/officeDocument/2006/relationships/hyperlink" Target="https://en.wiktionary.org/wiki/%E7%B7%8A%E6%80%A5" TargetMode="External"/><Relationship Id="rId1906" Type="http://schemas.openxmlformats.org/officeDocument/2006/relationships/hyperlink" Target="https://en.wiktionary.org/wiki/%E3%81%9F%E3%81%8F" TargetMode="External"/><Relationship Id="rId1907" Type="http://schemas.openxmlformats.org/officeDocument/2006/relationships/hyperlink" Target="https://en.wiktionary.org/wiki/%E6%88%90%E9%95%B7" TargetMode="External"/><Relationship Id="rId1908" Type="http://schemas.openxmlformats.org/officeDocument/2006/relationships/hyperlink" Target="https://en.wiktionary.org/wiki/%E6%84%9F" TargetMode="External"/><Relationship Id="rId1909" Type="http://schemas.openxmlformats.org/officeDocument/2006/relationships/hyperlink" Target="https://en.wiktionary.org/wiki/%E9%9B%86%E5%9B%A3" TargetMode="External"/><Relationship Id="rId4170" Type="http://schemas.openxmlformats.org/officeDocument/2006/relationships/hyperlink" Target="https://en.wiktionary.org/wiki/%E5%A4%A9%E6%89%8D" TargetMode="External"/><Relationship Id="rId4172" Type="http://schemas.openxmlformats.org/officeDocument/2006/relationships/hyperlink" Target="https://en.wiktionary.org/wiki/%E7%99%BD%E7%9F%B3" TargetMode="External"/><Relationship Id="rId4171" Type="http://schemas.openxmlformats.org/officeDocument/2006/relationships/hyperlink" Target="https://en.wiktionary.org/wiki/%E3%83%86%E3%83%B3" TargetMode="External"/><Relationship Id="rId4174" Type="http://schemas.openxmlformats.org/officeDocument/2006/relationships/hyperlink" Target="https://en.wiktionary.org/wiki/%E3%81%92" TargetMode="External"/><Relationship Id="rId4173" Type="http://schemas.openxmlformats.org/officeDocument/2006/relationships/hyperlink" Target="https://en.wiktionary.org/wiki/%E4%BC%9A%E8%A6%8B" TargetMode="External"/><Relationship Id="rId4176" Type="http://schemas.openxmlformats.org/officeDocument/2006/relationships/hyperlink" Target="https://en.wiktionary.org/wiki/%E3%81%84%E3%81%A4" TargetMode="External"/><Relationship Id="rId4175" Type="http://schemas.openxmlformats.org/officeDocument/2006/relationships/hyperlink" Target="https://en.wiktionary.org/wiki/%E3%83%9C%E3%83%A9%E3%83%B3%E3%83%86%E3%82%A3%E3%82%A2" TargetMode="External"/><Relationship Id="rId4178" Type="http://schemas.openxmlformats.org/officeDocument/2006/relationships/hyperlink" Target="https://en.wiktionary.org/wiki/%E9%87%8D%E3%81%AD" TargetMode="External"/><Relationship Id="rId4177" Type="http://schemas.openxmlformats.org/officeDocument/2006/relationships/hyperlink" Target="https://en.wiktionary.org/wiki/%E8%A1%A3" TargetMode="External"/><Relationship Id="rId4179" Type="http://schemas.openxmlformats.org/officeDocument/2006/relationships/hyperlink" Target="https://en.wiktionary.org/wiki/%E5%89%B5%E4%BD%9C" TargetMode="External"/><Relationship Id="rId4129" Type="http://schemas.openxmlformats.org/officeDocument/2006/relationships/hyperlink" Target="https://en.wiktionary.org/wiki/%E5%9F%8B%E8%91%AC" TargetMode="External"/><Relationship Id="rId4128" Type="http://schemas.openxmlformats.org/officeDocument/2006/relationships/hyperlink" Target="https://en.wiktionary.org/w/index.php?title=%E2%94%80&amp;action=edit&amp;redlink=1" TargetMode="External"/><Relationship Id="rId5459" Type="http://schemas.openxmlformats.org/officeDocument/2006/relationships/hyperlink" Target="https://en.wiktionary.org/wiki/%E6%8B%9B%E5%BE%85" TargetMode="External"/><Relationship Id="rId6780" Type="http://schemas.openxmlformats.org/officeDocument/2006/relationships/hyperlink" Target="https://en.wiktionary.org/wiki/%E8%BB%A2%E3%81%98" TargetMode="External"/><Relationship Id="rId5450" Type="http://schemas.openxmlformats.org/officeDocument/2006/relationships/hyperlink" Target="https://en.wiktionary.org/w/index.php?title=%E6%96%87%E8%97%9D%E6%98%A5%E7%A7%8B&amp;action=edit&amp;redlink=1" TargetMode="External"/><Relationship Id="rId6781" Type="http://schemas.openxmlformats.org/officeDocument/2006/relationships/hyperlink" Target="https://en.wiktionary.org/wiki/%E9%95%B7%E8%B7%9D%E9%9B%A2" TargetMode="External"/><Relationship Id="rId4121" Type="http://schemas.openxmlformats.org/officeDocument/2006/relationships/hyperlink" Target="https://en.wiktionary.org/wiki/%E3%83%9C%E3%83%BC%E3%83%89" TargetMode="External"/><Relationship Id="rId5453" Type="http://schemas.openxmlformats.org/officeDocument/2006/relationships/hyperlink" Target="https://en.wiktionary.org/wiki/%E3%83%95%E3%82%A9%E3%83%B3%E3%83%88" TargetMode="External"/><Relationship Id="rId6784" Type="http://schemas.openxmlformats.org/officeDocument/2006/relationships/hyperlink" Target="https://en.wiktionary.org/wiki/%E3%81%B5%E3%82%8B" TargetMode="External"/><Relationship Id="rId4120" Type="http://schemas.openxmlformats.org/officeDocument/2006/relationships/hyperlink" Target="https://en.wiktionary.org/wiki/%E3%83%9E%E3%83%A9%E3%82%BD%E3%83%B3" TargetMode="External"/><Relationship Id="rId5454" Type="http://schemas.openxmlformats.org/officeDocument/2006/relationships/hyperlink" Target="https://en.wiktionary.org/wiki/%E7%B2%92%E5%AD%90" TargetMode="External"/><Relationship Id="rId6785" Type="http://schemas.openxmlformats.org/officeDocument/2006/relationships/hyperlink" Target="https://en.wiktionary.org/wiki/%E3%81%86%E3%82%93" TargetMode="External"/><Relationship Id="rId4123" Type="http://schemas.openxmlformats.org/officeDocument/2006/relationships/hyperlink" Target="https://en.wiktionary.org/wiki/%E3%81%93%E3%82%93%E3%81%AA" TargetMode="External"/><Relationship Id="rId5451" Type="http://schemas.openxmlformats.org/officeDocument/2006/relationships/hyperlink" Target="https://en.wiktionary.org/wiki/%E8%A3%9C%E4%BD%90" TargetMode="External"/><Relationship Id="rId6782" Type="http://schemas.openxmlformats.org/officeDocument/2006/relationships/hyperlink" Target="https://en.wiktionary.org/wiki/%E5%89%8D%E7%B7%A8" TargetMode="External"/><Relationship Id="rId4122" Type="http://schemas.openxmlformats.org/officeDocument/2006/relationships/hyperlink" Target="https://en.wiktionary.org/wiki/%E7%94%9F%E6%81%AF" TargetMode="External"/><Relationship Id="rId5452" Type="http://schemas.openxmlformats.org/officeDocument/2006/relationships/hyperlink" Target="https://en.wiktionary.org/wiki/%E3%83%81%E3%83%99%E3%83%83%E3%83%88" TargetMode="External"/><Relationship Id="rId6783" Type="http://schemas.openxmlformats.org/officeDocument/2006/relationships/hyperlink" Target="https://en.wiktionary.org/wiki/%E4%BC%B8%E3%81%B3" TargetMode="External"/><Relationship Id="rId4125" Type="http://schemas.openxmlformats.org/officeDocument/2006/relationships/hyperlink" Target="https://en.wiktionary.org/wiki/%E5%8C%97%E9%99%B8" TargetMode="External"/><Relationship Id="rId5457" Type="http://schemas.openxmlformats.org/officeDocument/2006/relationships/hyperlink" Target="https://en.wiktionary.org/w/index.php?title=%E6%96%87%E5%8C%96%E6%94%BE%E9%80%81&amp;action=edit&amp;redlink=1" TargetMode="External"/><Relationship Id="rId6788" Type="http://schemas.openxmlformats.org/officeDocument/2006/relationships/hyperlink" Target="https://en.wiktionary.org/wiki/%E7%9D%80%E9%99%B8" TargetMode="External"/><Relationship Id="rId4124" Type="http://schemas.openxmlformats.org/officeDocument/2006/relationships/hyperlink" Target="https://en.wiktionary.org/wiki/%E3%81%8F%E3%82%8A" TargetMode="External"/><Relationship Id="rId5458" Type="http://schemas.openxmlformats.org/officeDocument/2006/relationships/hyperlink" Target="https://en.wiktionary.org/wiki/%E6%88%90%E5%BD%A2" TargetMode="External"/><Relationship Id="rId6789" Type="http://schemas.openxmlformats.org/officeDocument/2006/relationships/hyperlink" Target="https://en.wiktionary.org/wiki/%E6%A0%A1%E6%AD%8C" TargetMode="External"/><Relationship Id="rId4127" Type="http://schemas.openxmlformats.org/officeDocument/2006/relationships/hyperlink" Target="https://en.wiktionary.org/wiki/%E8%B2%A1%E6%94%BF" TargetMode="External"/><Relationship Id="rId5455" Type="http://schemas.openxmlformats.org/officeDocument/2006/relationships/hyperlink" Target="https://en.wiktionary.org/wiki/%E4%B9%97%E5%93%A1" TargetMode="External"/><Relationship Id="rId6786" Type="http://schemas.openxmlformats.org/officeDocument/2006/relationships/hyperlink" Target="https://en.wiktionary.org/wiki/%E5%8F%97%E5%AE%B9" TargetMode="External"/><Relationship Id="rId4126" Type="http://schemas.openxmlformats.org/officeDocument/2006/relationships/hyperlink" Target="https://en.wiktionary.org/wiki/%E3%81%A0%E3%81%8C" TargetMode="External"/><Relationship Id="rId5456" Type="http://schemas.openxmlformats.org/officeDocument/2006/relationships/hyperlink" Target="https://en.wiktionary.org/wiki/%E6%9A%B4%E8%B5%B0" TargetMode="External"/><Relationship Id="rId6787" Type="http://schemas.openxmlformats.org/officeDocument/2006/relationships/hyperlink" Target="https://en.wiktionary.org/wiki/%E6%B4%BB" TargetMode="External"/><Relationship Id="rId4118" Type="http://schemas.openxmlformats.org/officeDocument/2006/relationships/hyperlink" Target="https://en.wiktionary.org/wiki/%E5%B1%85" TargetMode="External"/><Relationship Id="rId4117" Type="http://schemas.openxmlformats.org/officeDocument/2006/relationships/hyperlink" Target="https://en.wiktionary.org/wiki/%E6%A7%8B%E7%AF%89" TargetMode="External"/><Relationship Id="rId5448" Type="http://schemas.openxmlformats.org/officeDocument/2006/relationships/hyperlink" Target="https://en.wiktionary.org/wiki/%E5%BD%93%E4%BA%8B%E8%80%85" TargetMode="External"/><Relationship Id="rId6779" Type="http://schemas.openxmlformats.org/officeDocument/2006/relationships/hyperlink" Target="https://en.wiktionary.org/wiki/%E9%8A%98" TargetMode="External"/><Relationship Id="rId4119" Type="http://schemas.openxmlformats.org/officeDocument/2006/relationships/hyperlink" Target="https://en.wiktionary.org/wiki/%E6%AD%BB%E5%BE%8C" TargetMode="External"/><Relationship Id="rId5449" Type="http://schemas.openxmlformats.org/officeDocument/2006/relationships/hyperlink" Target="https://en.wiktionary.org/wiki/%E5%90%B9%E3%81%8D%E6%9B%BF%E3%81%88" TargetMode="External"/><Relationship Id="rId6770" Type="http://schemas.openxmlformats.org/officeDocument/2006/relationships/hyperlink" Target="https://en.wiktionary.org/w/index.php?title=%E3%82%A8%E3%82%AF%E3%82%B9%E3%83%97%E3%83%AC%E3%82%B9&amp;action=edit&amp;redlink=1" TargetMode="External"/><Relationship Id="rId4110" Type="http://schemas.openxmlformats.org/officeDocument/2006/relationships/hyperlink" Target="https://en.wiktionary.org/wiki/%E5%B7%A1" TargetMode="External"/><Relationship Id="rId5442" Type="http://schemas.openxmlformats.org/officeDocument/2006/relationships/hyperlink" Target="https://en.wiktionary.org/wiki/%E5%A4%89%E5%BD%A2" TargetMode="External"/><Relationship Id="rId6773" Type="http://schemas.openxmlformats.org/officeDocument/2006/relationships/hyperlink" Target="https://en.wiktionary.org/wiki/%CF%89" TargetMode="External"/><Relationship Id="rId5443" Type="http://schemas.openxmlformats.org/officeDocument/2006/relationships/hyperlink" Target="https://en.wiktionary.org/wiki/%E9%99%90%E7%95%8C" TargetMode="External"/><Relationship Id="rId6774" Type="http://schemas.openxmlformats.org/officeDocument/2006/relationships/hyperlink" Target="https://en.wiktionary.org/wiki/%E9%9B%86%E8%A8%88" TargetMode="External"/><Relationship Id="rId4112" Type="http://schemas.openxmlformats.org/officeDocument/2006/relationships/hyperlink" Target="https://en.wiktionary.org/wiki/%E3%83%9E%E3%83%B3%E3%82%AC" TargetMode="External"/><Relationship Id="rId5440" Type="http://schemas.openxmlformats.org/officeDocument/2006/relationships/hyperlink" Target="https://en.wiktionary.org/wiki/%E5%83%8D%E3%81%8F" TargetMode="External"/><Relationship Id="rId6771" Type="http://schemas.openxmlformats.org/officeDocument/2006/relationships/hyperlink" Target="https://en.wiktionary.org/wiki/%E6%AC%A7%E7%B1%B3" TargetMode="External"/><Relationship Id="rId4111" Type="http://schemas.openxmlformats.org/officeDocument/2006/relationships/hyperlink" Target="https://en.wiktionary.org/wiki/%E6%B1%BA%E8%AD%B0" TargetMode="External"/><Relationship Id="rId5441" Type="http://schemas.openxmlformats.org/officeDocument/2006/relationships/hyperlink" Target="https://en.wiktionary.org/wiki/%E5%92%8C%E6%B3%89" TargetMode="External"/><Relationship Id="rId6772" Type="http://schemas.openxmlformats.org/officeDocument/2006/relationships/hyperlink" Target="https://en.wiktionary.org/wiki/%E7%99%8C" TargetMode="External"/><Relationship Id="rId4114" Type="http://schemas.openxmlformats.org/officeDocument/2006/relationships/hyperlink" Target="https://en.wiktionary.org/wiki/%E7%A8%8E" TargetMode="External"/><Relationship Id="rId5446" Type="http://schemas.openxmlformats.org/officeDocument/2006/relationships/hyperlink" Target="https://en.wiktionary.org/wiki/%E3%82%B8%E3%83%A3%E3%83%BC%E3%83%8A%E3%83%AB" TargetMode="External"/><Relationship Id="rId6777" Type="http://schemas.openxmlformats.org/officeDocument/2006/relationships/hyperlink" Target="https://en.wiktionary.org/wiki/%E3%83%97%E3%83%AA%E3%83%B3%E3%82%B9" TargetMode="External"/><Relationship Id="rId4113" Type="http://schemas.openxmlformats.org/officeDocument/2006/relationships/hyperlink" Target="https://en.wiktionary.org/wiki/%E5%88%A5%E5%86%8A" TargetMode="External"/><Relationship Id="rId5447" Type="http://schemas.openxmlformats.org/officeDocument/2006/relationships/hyperlink" Target="https://en.wiktionary.org/wiki/%E3%83%99%E3%82%A4" TargetMode="External"/><Relationship Id="rId6778" Type="http://schemas.openxmlformats.org/officeDocument/2006/relationships/hyperlink" Target="https://en.wiktionary.org/wiki/%E5%88%BA%E6%BF%80" TargetMode="External"/><Relationship Id="rId4116" Type="http://schemas.openxmlformats.org/officeDocument/2006/relationships/hyperlink" Target="https://en.wiktionary.org/wiki/%E5%89%B5%E9%80%A0" TargetMode="External"/><Relationship Id="rId5444" Type="http://schemas.openxmlformats.org/officeDocument/2006/relationships/hyperlink" Target="https://en.wiktionary.org/wiki/%E5%A2%93%E6%89%80" TargetMode="External"/><Relationship Id="rId6775" Type="http://schemas.openxmlformats.org/officeDocument/2006/relationships/hyperlink" Target="https://en.wiktionary.org/wiki/%E6%99%AF%E8%A6%B3" TargetMode="External"/><Relationship Id="rId4115" Type="http://schemas.openxmlformats.org/officeDocument/2006/relationships/hyperlink" Target="https://en.wiktionary.org/wiki/%E3%81%8F%E3%81%BE" TargetMode="External"/><Relationship Id="rId5445" Type="http://schemas.openxmlformats.org/officeDocument/2006/relationships/hyperlink" Target="https://en.wiktionary.org/w/index.php?title=%E8%A6%8B%E3%81%AA%E3%81%95&amp;action=edit&amp;redlink=1" TargetMode="External"/><Relationship Id="rId6776" Type="http://schemas.openxmlformats.org/officeDocument/2006/relationships/hyperlink" Target="https://en.wiktionary.org/wiki/%E3%81%84%E3%81%8D%E3%81%AA%E3%82%8A" TargetMode="External"/><Relationship Id="rId5471" Type="http://schemas.openxmlformats.org/officeDocument/2006/relationships/hyperlink" Target="https://en.wiktionary.org/wiki/%E3%83%97%E3%83%AD%E3%82%B0%E3%83%A9%E3%83%9F%E3%83%B3%E3%82%B0" TargetMode="External"/><Relationship Id="rId5472" Type="http://schemas.openxmlformats.org/officeDocument/2006/relationships/hyperlink" Target="https://en.wiktionary.org/wiki/%E6%95%91%E6%80%A5" TargetMode="External"/><Relationship Id="rId4141" Type="http://schemas.openxmlformats.org/officeDocument/2006/relationships/hyperlink" Target="https://en.wiktionary.org/wiki/%E3%81%BB%E3%81%97%E3%81%84" TargetMode="External"/><Relationship Id="rId4140" Type="http://schemas.openxmlformats.org/officeDocument/2006/relationships/hyperlink" Target="https://en.wiktionary.org/wiki/%E6%97%AD" TargetMode="External"/><Relationship Id="rId5470" Type="http://schemas.openxmlformats.org/officeDocument/2006/relationships/hyperlink" Target="https://en.wiktionary.org/wiki/%E8%89%A6%E9%95%B7" TargetMode="External"/><Relationship Id="rId4143" Type="http://schemas.openxmlformats.org/officeDocument/2006/relationships/hyperlink" Target="https://en.wiktionary.org/wiki/%E7%A7%BB%E4%BD%8F" TargetMode="External"/><Relationship Id="rId5475" Type="http://schemas.openxmlformats.org/officeDocument/2006/relationships/hyperlink" Target="https://en.wiktionary.org/w/index.php?title=%E7%B5%84%E3%82%93&amp;action=edit&amp;redlink=1" TargetMode="External"/><Relationship Id="rId4142" Type="http://schemas.openxmlformats.org/officeDocument/2006/relationships/hyperlink" Target="https://en.wiktionary.org/wiki/%E6%9C%B1" TargetMode="External"/><Relationship Id="rId5476" Type="http://schemas.openxmlformats.org/officeDocument/2006/relationships/hyperlink" Target="https://en.wiktionary.org/wiki/%E4%BC%91%E6%97%A5" TargetMode="External"/><Relationship Id="rId4145" Type="http://schemas.openxmlformats.org/officeDocument/2006/relationships/hyperlink" Target="https://en.wiktionary.org/wiki/%E6%A9%98" TargetMode="External"/><Relationship Id="rId5473" Type="http://schemas.openxmlformats.org/officeDocument/2006/relationships/hyperlink" Target="https://en.wiktionary.org/wiki/%E4%BF%AE%E9%81%93%E9%99%A2" TargetMode="External"/><Relationship Id="rId4144" Type="http://schemas.openxmlformats.org/officeDocument/2006/relationships/hyperlink" Target="https://en.wiktionary.org/wiki/%E3%82%A4%E3%83%B3%E3%83%89%E3%83%8D%E3%82%B7%E3%82%A2" TargetMode="External"/><Relationship Id="rId5474" Type="http://schemas.openxmlformats.org/officeDocument/2006/relationships/hyperlink" Target="https://en.wiktionary.org/w/index.php?title=%E3%81%AB%E5%BE%93%E3%81%A3%E3%81%A6&amp;action=edit&amp;redlink=1" TargetMode="External"/><Relationship Id="rId4147" Type="http://schemas.openxmlformats.org/officeDocument/2006/relationships/hyperlink" Target="https://en.wiktionary.org/wiki/%E7%B0%A1%E6%98%93" TargetMode="External"/><Relationship Id="rId5479" Type="http://schemas.openxmlformats.org/officeDocument/2006/relationships/hyperlink" Target="https://en.wiktionary.org/wiki/%E3%82%BF%E3%83%B3%E3%83%91%E3%82%AF%E8%B3%AA" TargetMode="External"/><Relationship Id="rId4146" Type="http://schemas.openxmlformats.org/officeDocument/2006/relationships/hyperlink" Target="https://en.wiktionary.org/wiki/%E3%81%82%E3%81%8F%E3%81%BE%E3%81%A7" TargetMode="External"/><Relationship Id="rId4149" Type="http://schemas.openxmlformats.org/officeDocument/2006/relationships/hyperlink" Target="https://en.wiktionary.org/wiki/%E8%B7%A1%E5%9C%B0" TargetMode="External"/><Relationship Id="rId5477" Type="http://schemas.openxmlformats.org/officeDocument/2006/relationships/hyperlink" Target="https://en.wiktionary.org/wiki/%E6%A8%AA%E6%96%AD" TargetMode="External"/><Relationship Id="rId4148" Type="http://schemas.openxmlformats.org/officeDocument/2006/relationships/hyperlink" Target="https://en.wiktionary.org/wiki/%E5%8D%97%E8%A5%BF" TargetMode="External"/><Relationship Id="rId5478" Type="http://schemas.openxmlformats.org/officeDocument/2006/relationships/hyperlink" Target="https://en.wiktionary.org/w/index.php?title=%E6%8D%A8%E3%81%A6&amp;action=edit&amp;redlink=1" TargetMode="External"/><Relationship Id="rId4139" Type="http://schemas.openxmlformats.org/officeDocument/2006/relationships/hyperlink" Target="https://en.wiktionary.org/wiki/%E6%88%A6%E7%B7%9A" TargetMode="External"/><Relationship Id="rId5460" Type="http://schemas.openxmlformats.org/officeDocument/2006/relationships/hyperlink" Target="https://en.wiktionary.org/wiki/%E4%BB%A3%E8%A1%8C" TargetMode="External"/><Relationship Id="rId6791" Type="http://schemas.openxmlformats.org/officeDocument/2006/relationships/hyperlink" Target="https://en.wiktionary.org/wiki/%E9%81%AD%E9%81%87" TargetMode="External"/><Relationship Id="rId5461" Type="http://schemas.openxmlformats.org/officeDocument/2006/relationships/hyperlink" Target="https://en.wiktionary.org/wiki/%E6%94%B9%E5%A4%89" TargetMode="External"/><Relationship Id="rId6792" Type="http://schemas.openxmlformats.org/officeDocument/2006/relationships/hyperlink" Target="https://en.wiktionary.org/wiki/%E3%83%A1%E3%83%8B%E3%83%A5%E3%83%BC" TargetMode="External"/><Relationship Id="rId4130" Type="http://schemas.openxmlformats.org/officeDocument/2006/relationships/hyperlink" Target="https://en.wiktionary.org/wiki/%E3%83%96%E3%83%AB%E3%83%BC%E3%82%B9" TargetMode="External"/><Relationship Id="rId6790" Type="http://schemas.openxmlformats.org/officeDocument/2006/relationships/hyperlink" Target="https://en.wiktionary.org/wiki/%E7%88%B6%E6%AF%8D" TargetMode="External"/><Relationship Id="rId4132" Type="http://schemas.openxmlformats.org/officeDocument/2006/relationships/hyperlink" Target="https://en.wiktionary.org/wiki/%E7%9A%87%E5%90%8E" TargetMode="External"/><Relationship Id="rId5464" Type="http://schemas.openxmlformats.org/officeDocument/2006/relationships/hyperlink" Target="https://en.wiktionary.org/wiki/%E8%A6%AA%E5%8F%8B" TargetMode="External"/><Relationship Id="rId6795" Type="http://schemas.openxmlformats.org/officeDocument/2006/relationships/hyperlink" Target="https://en.wiktionary.org/wiki/%E5%8C%96%E7%B2%A7" TargetMode="External"/><Relationship Id="rId4131" Type="http://schemas.openxmlformats.org/officeDocument/2006/relationships/hyperlink" Target="https://en.wiktionary.org/wiki/%E3%81%84%E3%81%97" TargetMode="External"/><Relationship Id="rId5465" Type="http://schemas.openxmlformats.org/officeDocument/2006/relationships/hyperlink" Target="https://en.wiktionary.org/wiki/%E5%89%B5%E5%BB%BA" TargetMode="External"/><Relationship Id="rId6796" Type="http://schemas.openxmlformats.org/officeDocument/2006/relationships/hyperlink" Target="https://en.wiktionary.org/w/index.php?title=%E3%83%90%E3%83%AC&amp;action=edit&amp;redlink=1" TargetMode="External"/><Relationship Id="rId4134" Type="http://schemas.openxmlformats.org/officeDocument/2006/relationships/hyperlink" Target="https://en.wiktionary.org/wiki/%E7%85%A7" TargetMode="External"/><Relationship Id="rId5462" Type="http://schemas.openxmlformats.org/officeDocument/2006/relationships/hyperlink" Target="https://en.wiktionary.org/wiki/%E3%81%84%E3%81%99" TargetMode="External"/><Relationship Id="rId6793" Type="http://schemas.openxmlformats.org/officeDocument/2006/relationships/hyperlink" Target="https://en.wiktionary.org/wiki/%E6%9A%97%E9%BB%92" TargetMode="External"/><Relationship Id="rId4133" Type="http://schemas.openxmlformats.org/officeDocument/2006/relationships/hyperlink" Target="https://en.wiktionary.org/wiki/%E5%BD%B0" TargetMode="External"/><Relationship Id="rId5463" Type="http://schemas.openxmlformats.org/officeDocument/2006/relationships/hyperlink" Target="https://en.wiktionary.org/wiki/%E3%83%8F%E3%83%B3%E3%83%89%E3%83%9C%E3%83%BC%E3%83%AB" TargetMode="External"/><Relationship Id="rId6794" Type="http://schemas.openxmlformats.org/officeDocument/2006/relationships/hyperlink" Target="https://en.wiktionary.org/wiki/%E6%A8%A9%E5%A8%81" TargetMode="External"/><Relationship Id="rId4136" Type="http://schemas.openxmlformats.org/officeDocument/2006/relationships/hyperlink" Target="https://en.wiktionary.org/wiki/%E6%89%8B%E5%BC%95%E3%81%8D" TargetMode="External"/><Relationship Id="rId5468" Type="http://schemas.openxmlformats.org/officeDocument/2006/relationships/hyperlink" Target="https://en.wiktionary.org/wiki/%E7%82%89" TargetMode="External"/><Relationship Id="rId6799" Type="http://schemas.openxmlformats.org/officeDocument/2006/relationships/hyperlink" Target="https://en.wiktionary.org/wiki/%E6%99%A9%E5%B9%B4" TargetMode="External"/><Relationship Id="rId4135" Type="http://schemas.openxmlformats.org/officeDocument/2006/relationships/hyperlink" Target="https://en.wiktionary.org/wiki/%E8%B6%B3%E5%88%A9" TargetMode="External"/><Relationship Id="rId5469" Type="http://schemas.openxmlformats.org/officeDocument/2006/relationships/hyperlink" Target="https://en.wiktionary.org/wiki/%E7%AB%B6%E4%BA%89" TargetMode="External"/><Relationship Id="rId4138" Type="http://schemas.openxmlformats.org/officeDocument/2006/relationships/hyperlink" Target="https://en.wiktionary.org/wiki/%E8%A1%A8%E5%BD%B0" TargetMode="External"/><Relationship Id="rId5466" Type="http://schemas.openxmlformats.org/officeDocument/2006/relationships/hyperlink" Target="https://en.wiktionary.org/wiki/%E6%98%A5%E7%A7%8B" TargetMode="External"/><Relationship Id="rId6797" Type="http://schemas.openxmlformats.org/officeDocument/2006/relationships/hyperlink" Target="https://en.wiktionary.org/wiki/%E7%84%A1%E9%A7%84" TargetMode="External"/><Relationship Id="rId4137" Type="http://schemas.openxmlformats.org/officeDocument/2006/relationships/hyperlink" Target="https://en.wiktionary.org/w/index.php?title=%E3%83%97%E3%83%AC&amp;action=edit&amp;redlink=1" TargetMode="External"/><Relationship Id="rId5467" Type="http://schemas.openxmlformats.org/officeDocument/2006/relationships/hyperlink" Target="https://en.wiktionary.org/w/index.php?title=%E3%82%B8%E3%83%A3%E3%83%BC&amp;action=edit&amp;redlink=1" TargetMode="External"/><Relationship Id="rId6798" Type="http://schemas.openxmlformats.org/officeDocument/2006/relationships/hyperlink" Target="https://en.wiktionary.org/wiki/%E8%B0%B7%E5%B7%9D" TargetMode="External"/><Relationship Id="rId1972" Type="http://schemas.openxmlformats.org/officeDocument/2006/relationships/hyperlink" Target="https://en.wiktionary.org/wiki/%E8%A7%A3%E6%95%A3" TargetMode="External"/><Relationship Id="rId1973" Type="http://schemas.openxmlformats.org/officeDocument/2006/relationships/hyperlink" Target="https://en.wiktionary.org/wiki/%E9%A6%96%E9%83%BD" TargetMode="External"/><Relationship Id="rId1974" Type="http://schemas.openxmlformats.org/officeDocument/2006/relationships/hyperlink" Target="https://en.wiktionary.org/wiki/%E8%B5%B7%E7%82%B9" TargetMode="External"/><Relationship Id="rId1975" Type="http://schemas.openxmlformats.org/officeDocument/2006/relationships/hyperlink" Target="https://en.wiktionary.org/wiki/%E5%8F%B2%E4%B8%8A" TargetMode="External"/><Relationship Id="rId1976" Type="http://schemas.openxmlformats.org/officeDocument/2006/relationships/hyperlink" Target="https://en.wiktionary.org/wiki/%E4%BA%AD" TargetMode="External"/><Relationship Id="rId1977" Type="http://schemas.openxmlformats.org/officeDocument/2006/relationships/hyperlink" Target="https://en.wiktionary.org/wiki/%E8%8A%B8%E8%83%BD" TargetMode="External"/><Relationship Id="rId1978" Type="http://schemas.openxmlformats.org/officeDocument/2006/relationships/hyperlink" Target="https://en.wiktionary.org/wiki/%E7%90%83%E5%9B%A3" TargetMode="External"/><Relationship Id="rId1979" Type="http://schemas.openxmlformats.org/officeDocument/2006/relationships/hyperlink" Target="https://en.wiktionary.org/wiki/%E3%83%89%E3%83%A9%E3%83%95%E3%83%88" TargetMode="External"/><Relationship Id="rId1970" Type="http://schemas.openxmlformats.org/officeDocument/2006/relationships/hyperlink" Target="https://en.wiktionary.org/wiki/%E7%94%B3%E3%81%97" TargetMode="External"/><Relationship Id="rId1971" Type="http://schemas.openxmlformats.org/officeDocument/2006/relationships/hyperlink" Target="https://en.wiktionary.org/wiki/%E9%81%95%E5%8F%8D" TargetMode="External"/><Relationship Id="rId1961" Type="http://schemas.openxmlformats.org/officeDocument/2006/relationships/hyperlink" Target="https://en.wiktionary.org/wiki/%E5%AD%90%E4%BC%9A%E7%A4%BE" TargetMode="External"/><Relationship Id="rId1962" Type="http://schemas.openxmlformats.org/officeDocument/2006/relationships/hyperlink" Target="https://en.wiktionary.org/wiki/%E7%BF%BC" TargetMode="External"/><Relationship Id="rId1963" Type="http://schemas.openxmlformats.org/officeDocument/2006/relationships/hyperlink" Target="https://en.wiktionary.org/wiki/%E5%8C%BB%E5%AD%A6" TargetMode="External"/><Relationship Id="rId1964" Type="http://schemas.openxmlformats.org/officeDocument/2006/relationships/hyperlink" Target="https://en.wiktionary.org/wiki/%E5%8C%BA%E7%94%BB" TargetMode="External"/><Relationship Id="rId1965" Type="http://schemas.openxmlformats.org/officeDocument/2006/relationships/hyperlink" Target="https://en.wiktionary.org/wiki/%E9%83%A8%E9%95%B7" TargetMode="External"/><Relationship Id="rId1966" Type="http://schemas.openxmlformats.org/officeDocument/2006/relationships/hyperlink" Target="https://en.wiktionary.org/wiki/%E9%A6%99%E6%B8%AF" TargetMode="External"/><Relationship Id="rId1967" Type="http://schemas.openxmlformats.org/officeDocument/2006/relationships/hyperlink" Target="https://en.wiktionary.org/wiki/%E5%85%B1%E9%80%9A" TargetMode="External"/><Relationship Id="rId1968" Type="http://schemas.openxmlformats.org/officeDocument/2006/relationships/hyperlink" Target="https://en.wiktionary.org/wiki/%E7%8A%AF%E7%BD%AA" TargetMode="External"/><Relationship Id="rId1969" Type="http://schemas.openxmlformats.org/officeDocument/2006/relationships/hyperlink" Target="https://en.wiktionary.org/wiki/%E3%83%90%E3%83%BC%E3%82%B8%E3%83%A7%E3%83%B3" TargetMode="External"/><Relationship Id="rId1960" Type="http://schemas.openxmlformats.org/officeDocument/2006/relationships/hyperlink" Target="https://en.wiktionary.org/w/index.php?title=%E7%9F%A5%E3%81%A3&amp;action=edit&amp;redlink=1" TargetMode="External"/><Relationship Id="rId1994" Type="http://schemas.openxmlformats.org/officeDocument/2006/relationships/hyperlink" Target="https://en.wiktionary.org/wiki/%E5%B1%95%E7%A4%BA" TargetMode="External"/><Relationship Id="rId1995" Type="http://schemas.openxmlformats.org/officeDocument/2006/relationships/hyperlink" Target="https://en.wiktionary.org/wiki/%E5%88%A4%E5%AE%9A" TargetMode="External"/><Relationship Id="rId1996" Type="http://schemas.openxmlformats.org/officeDocument/2006/relationships/hyperlink" Target="https://en.wiktionary.org/w/index.php?title=%E5%88%86%E3%81%8B%E3%82%8A&amp;action=edit&amp;redlink=1" TargetMode="External"/><Relationship Id="rId1997" Type="http://schemas.openxmlformats.org/officeDocument/2006/relationships/hyperlink" Target="https://en.wiktionary.org/wiki/%E9%B3%A5%E5%8F%96" TargetMode="External"/><Relationship Id="rId1998" Type="http://schemas.openxmlformats.org/officeDocument/2006/relationships/hyperlink" Target="https://en.wiktionary.org/wiki/%E3%82%B3%E3%83%B3%E3%83%93" TargetMode="External"/><Relationship Id="rId1999" Type="http://schemas.openxmlformats.org/officeDocument/2006/relationships/hyperlink" Target="https://en.wiktionary.org/wiki/%E3%81%AE%E3%81%AB" TargetMode="External"/><Relationship Id="rId1990" Type="http://schemas.openxmlformats.org/officeDocument/2006/relationships/hyperlink" Target="https://en.wiktionary.org/wiki/%E5%B0%91%E3%81%97" TargetMode="External"/><Relationship Id="rId1991" Type="http://schemas.openxmlformats.org/officeDocument/2006/relationships/hyperlink" Target="https://en.wiktionary.org/wiki/%E4%BC%AF" TargetMode="External"/><Relationship Id="rId1992" Type="http://schemas.openxmlformats.org/officeDocument/2006/relationships/hyperlink" Target="https://en.wiktionary.org/wiki/%E4%BD%90%E8%B3%80" TargetMode="External"/><Relationship Id="rId1993" Type="http://schemas.openxmlformats.org/officeDocument/2006/relationships/hyperlink" Target="https://en.wiktionary.org/wiki/%E5%BA%B7" TargetMode="External"/><Relationship Id="rId1983" Type="http://schemas.openxmlformats.org/officeDocument/2006/relationships/hyperlink" Target="https://en.wiktionary.org/w/index.php?title=%E8%A8%AD%E3%81%91&amp;action=edit&amp;redlink=1" TargetMode="External"/><Relationship Id="rId1984" Type="http://schemas.openxmlformats.org/officeDocument/2006/relationships/hyperlink" Target="https://en.wiktionary.org/wiki/%E3%82%88%E3%81%97" TargetMode="External"/><Relationship Id="rId1985" Type="http://schemas.openxmlformats.org/officeDocument/2006/relationships/hyperlink" Target="https://en.wiktionary.org/w/index.php?title=%E6%B1%BA%E3%82%81&amp;action=edit&amp;redlink=1" TargetMode="External"/><Relationship Id="rId1986" Type="http://schemas.openxmlformats.org/officeDocument/2006/relationships/hyperlink" Target="https://en.wiktionary.org/wiki/%E6%9C%80" TargetMode="External"/><Relationship Id="rId1987" Type="http://schemas.openxmlformats.org/officeDocument/2006/relationships/hyperlink" Target="https://en.wiktionary.org/wiki/%E5%B7%A5%E5%AD%A6" TargetMode="External"/><Relationship Id="rId1988" Type="http://schemas.openxmlformats.org/officeDocument/2006/relationships/hyperlink" Target="https://en.wiktionary.org/wiki/%E5%8A%A9" TargetMode="External"/><Relationship Id="rId1989" Type="http://schemas.openxmlformats.org/officeDocument/2006/relationships/hyperlink" Target="https://en.wiktionary.org/wiki/%E6%8B%A0%E7%82%B9" TargetMode="External"/><Relationship Id="rId1980" Type="http://schemas.openxmlformats.org/officeDocument/2006/relationships/hyperlink" Target="https://en.wiktionary.org/wiki/%E8%AB%96%E6%96%87" TargetMode="External"/><Relationship Id="rId1981" Type="http://schemas.openxmlformats.org/officeDocument/2006/relationships/hyperlink" Target="https://en.wiktionary.org/wiki/%E3%82%AA%E3%83%B3%E3%83%A9%E3%82%A4%E3%83%B3" TargetMode="External"/><Relationship Id="rId1982" Type="http://schemas.openxmlformats.org/officeDocument/2006/relationships/hyperlink" Target="https://en.wiktionary.org/wiki/%E7%8C%AB" TargetMode="External"/><Relationship Id="rId1930" Type="http://schemas.openxmlformats.org/officeDocument/2006/relationships/hyperlink" Target="https://en.wiktionary.org/wiki/%E9%80%B2%E8%A1%8C" TargetMode="External"/><Relationship Id="rId1931" Type="http://schemas.openxmlformats.org/officeDocument/2006/relationships/hyperlink" Target="https://en.wiktionary.org/wiki/%E8%BB%A2%E8%BC%89" TargetMode="External"/><Relationship Id="rId1932" Type="http://schemas.openxmlformats.org/officeDocument/2006/relationships/hyperlink" Target="https://en.wiktionary.org/wiki/%E9%80%9A%E9%81%8E" TargetMode="External"/><Relationship Id="rId1933" Type="http://schemas.openxmlformats.org/officeDocument/2006/relationships/hyperlink" Target="https://en.wiktionary.org/wiki/%E3%81%84%E3%81%88" TargetMode="External"/><Relationship Id="rId1934" Type="http://schemas.openxmlformats.org/officeDocument/2006/relationships/hyperlink" Target="https://en.wiktionary.org/wiki/%E3%82%A2%E3%83%BC%E3%83%86%E3%82%A3%E3%82%B9%E3%83%88" TargetMode="External"/><Relationship Id="rId1935" Type="http://schemas.openxmlformats.org/officeDocument/2006/relationships/hyperlink" Target="https://en.wiktionary.org/wiki/%E9%81%A9%E7%94%A8" TargetMode="External"/><Relationship Id="rId1936" Type="http://schemas.openxmlformats.org/officeDocument/2006/relationships/hyperlink" Target="https://en.wiktionary.org/wiki/%E3%81%8B%E3%82%93" TargetMode="External"/><Relationship Id="rId1937" Type="http://schemas.openxmlformats.org/officeDocument/2006/relationships/hyperlink" Target="https://en.wiktionary.org/wiki/%E6%B8%9B%E3%82%89%E3%81%99" TargetMode="External"/><Relationship Id="rId1938" Type="http://schemas.openxmlformats.org/officeDocument/2006/relationships/hyperlink" Target="https://en.wiktionary.org/wiki/%E5%92%8C%E6%AD%8C%E5%B1%B1" TargetMode="External"/><Relationship Id="rId1939" Type="http://schemas.openxmlformats.org/officeDocument/2006/relationships/hyperlink" Target="https://en.wiktionary.org/wiki/%E5%93%B2%E5%AD%A6" TargetMode="External"/><Relationship Id="rId1920" Type="http://schemas.openxmlformats.org/officeDocument/2006/relationships/hyperlink" Target="https://en.wiktionary.org/wiki/%E9%9B%BB" TargetMode="External"/><Relationship Id="rId1921" Type="http://schemas.openxmlformats.org/officeDocument/2006/relationships/hyperlink" Target="https://en.wiktionary.org/wiki/%E3%81%BE%E3%81%A8%E3%82%81" TargetMode="External"/><Relationship Id="rId1922" Type="http://schemas.openxmlformats.org/officeDocument/2006/relationships/hyperlink" Target="https://en.wiktionary.org/wiki/%E3%82%A6%E3%82%A4%E3%83%AB%E3%82%B9" TargetMode="External"/><Relationship Id="rId1923" Type="http://schemas.openxmlformats.org/officeDocument/2006/relationships/hyperlink" Target="https://en.wiktionary.org/wiki/%E9%85%8D%E5%81%B6" TargetMode="External"/><Relationship Id="rId1924" Type="http://schemas.openxmlformats.org/officeDocument/2006/relationships/hyperlink" Target="https://en.wiktionary.org/wiki/%E5%AE%9F%E6%A5%AD" TargetMode="External"/><Relationship Id="rId1925" Type="http://schemas.openxmlformats.org/officeDocument/2006/relationships/hyperlink" Target="https://en.wiktionary.org/wiki/%E8%83%8C%E6%99%AF" TargetMode="External"/><Relationship Id="rId1926" Type="http://schemas.openxmlformats.org/officeDocument/2006/relationships/hyperlink" Target="https://en.wiktionary.org/wiki/%E3%83%96%E3%83%A9%E3%82%B8%E3%83%AB" TargetMode="External"/><Relationship Id="rId1927" Type="http://schemas.openxmlformats.org/officeDocument/2006/relationships/hyperlink" Target="https://en.wiktionary.org/wiki/%E6%9C%89%E5%90%8D" TargetMode="External"/><Relationship Id="rId1928" Type="http://schemas.openxmlformats.org/officeDocument/2006/relationships/hyperlink" Target="https://en.wiktionary.org/wiki/%E8%A8%B1%E5%8F%AF" TargetMode="External"/><Relationship Id="rId1929" Type="http://schemas.openxmlformats.org/officeDocument/2006/relationships/hyperlink" Target="https://en.wiktionary.org/wiki/%E3%81%AA%E3%81%9C" TargetMode="External"/><Relationship Id="rId4190" Type="http://schemas.openxmlformats.org/officeDocument/2006/relationships/hyperlink" Target="https://en.wiktionary.org/wiki/%E5%B0%8F%E5%B3%B6" TargetMode="External"/><Relationship Id="rId4192" Type="http://schemas.openxmlformats.org/officeDocument/2006/relationships/hyperlink" Target="https://en.wiktionary.org/wiki/%E5%B9%BC%E5%B0%91" TargetMode="External"/><Relationship Id="rId4191" Type="http://schemas.openxmlformats.org/officeDocument/2006/relationships/hyperlink" Target="https://en.wiktionary.org/wiki/%E7%AB%AF%E6%9C%AB" TargetMode="External"/><Relationship Id="rId4194" Type="http://schemas.openxmlformats.org/officeDocument/2006/relationships/hyperlink" Target="https://en.wiktionary.org/wiki/%E3%81%82%E3%82%86%E3%81%BF" TargetMode="External"/><Relationship Id="rId4193" Type="http://schemas.openxmlformats.org/officeDocument/2006/relationships/hyperlink" Target="https://en.wiktionary.org/wiki/%E9%81%BA%E4%BC%9D%E5%AD%90" TargetMode="External"/><Relationship Id="rId4196" Type="http://schemas.openxmlformats.org/officeDocument/2006/relationships/hyperlink" Target="https://en.wiktionary.org/wiki/%E3%81%BE%E3%82%8A" TargetMode="External"/><Relationship Id="rId4195" Type="http://schemas.openxmlformats.org/officeDocument/2006/relationships/hyperlink" Target="https://en.wiktionary.org/wiki/%E6%95%B0%E5%80%A4" TargetMode="External"/><Relationship Id="rId4198" Type="http://schemas.openxmlformats.org/officeDocument/2006/relationships/hyperlink" Target="https://en.wiktionary.org/wiki/%E5%B2%B8" TargetMode="External"/><Relationship Id="rId4197" Type="http://schemas.openxmlformats.org/officeDocument/2006/relationships/hyperlink" Target="https://en.wiktionary.org/wiki/%E5%B0%8F%E5%AD%A6" TargetMode="External"/><Relationship Id="rId4199" Type="http://schemas.openxmlformats.org/officeDocument/2006/relationships/hyperlink" Target="https://en.wiktionary.org/w/index.php?title=%E8%B5%B7%E3%81%93%E3%81%A3&amp;action=edit&amp;redlink=1" TargetMode="External"/><Relationship Id="rId1950" Type="http://schemas.openxmlformats.org/officeDocument/2006/relationships/hyperlink" Target="https://en.wiktionary.org/wiki/%E8%B2%A8%E7%89%A9" TargetMode="External"/><Relationship Id="rId1951" Type="http://schemas.openxmlformats.org/officeDocument/2006/relationships/hyperlink" Target="https://en.wiktionary.org/wiki/%E9%81%94%E6%88%90" TargetMode="External"/><Relationship Id="rId1952" Type="http://schemas.openxmlformats.org/officeDocument/2006/relationships/hyperlink" Target="https://en.wiktionary.org/wiki/%E9%96%A2" TargetMode="External"/><Relationship Id="rId1953" Type="http://schemas.openxmlformats.org/officeDocument/2006/relationships/hyperlink" Target="https://en.wiktionary.org/wiki/%E6%AD%BB%E6%B2%A1" TargetMode="External"/><Relationship Id="rId1954" Type="http://schemas.openxmlformats.org/officeDocument/2006/relationships/hyperlink" Target="https://en.wiktionary.org/wiki/%E6%A8%B9" TargetMode="External"/><Relationship Id="rId1955" Type="http://schemas.openxmlformats.org/officeDocument/2006/relationships/hyperlink" Target="https://en.wiktionary.org/wiki/%E6%94%BF%E6%A8%A9" TargetMode="External"/><Relationship Id="rId1956" Type="http://schemas.openxmlformats.org/officeDocument/2006/relationships/hyperlink" Target="https://en.wiktionary.org/wiki/%E5%88%86%E9%9B%A2" TargetMode="External"/><Relationship Id="rId1957" Type="http://schemas.openxmlformats.org/officeDocument/2006/relationships/hyperlink" Target="https://en.wiktionary.org/wiki/%EF%BC%9E" TargetMode="External"/><Relationship Id="rId1958" Type="http://schemas.openxmlformats.org/officeDocument/2006/relationships/hyperlink" Target="https://en.wiktionary.org/wiki/%E3%83%9B%E3%83%86%E3%83%AB" TargetMode="External"/><Relationship Id="rId1959" Type="http://schemas.openxmlformats.org/officeDocument/2006/relationships/hyperlink" Target="https://en.wiktionary.org/wiki/%E5%9C%A8" TargetMode="External"/><Relationship Id="rId1940" Type="http://schemas.openxmlformats.org/officeDocument/2006/relationships/hyperlink" Target="https://en.wiktionary.org/wiki/%E6%AD%A6%E5%99%A8" TargetMode="External"/><Relationship Id="rId1941" Type="http://schemas.openxmlformats.org/officeDocument/2006/relationships/hyperlink" Target="https://en.wiktionary.org/wiki/%E6%AE%B5%E9%9A%8E" TargetMode="External"/><Relationship Id="rId1942" Type="http://schemas.openxmlformats.org/officeDocument/2006/relationships/hyperlink" Target="https://en.wiktionary.org/wiki/%E8%A1%9D%E7%AA%81" TargetMode="External"/><Relationship Id="rId1943" Type="http://schemas.openxmlformats.org/officeDocument/2006/relationships/hyperlink" Target="https://en.wiktionary.org/wiki/%E5%87%BA%E3%81%99" TargetMode="External"/><Relationship Id="rId1944" Type="http://schemas.openxmlformats.org/officeDocument/2006/relationships/hyperlink" Target="https://en.wiktionary.org/wiki/%E5%88%B6%E9%99%90" TargetMode="External"/><Relationship Id="rId1945" Type="http://schemas.openxmlformats.org/officeDocument/2006/relationships/hyperlink" Target="https://en.wiktionary.org/w/index.php?title=%E7%B6%9A%E3%81%84&amp;action=edit&amp;redlink=1" TargetMode="External"/><Relationship Id="rId1946" Type="http://schemas.openxmlformats.org/officeDocument/2006/relationships/hyperlink" Target="https://en.wiktionary.org/w/index.php?title=%E6%8F%8F%E3%81%8B&amp;action=edit&amp;redlink=1" TargetMode="External"/><Relationship Id="rId1947" Type="http://schemas.openxmlformats.org/officeDocument/2006/relationships/hyperlink" Target="https://en.wiktionary.org/wiki/%E3%82%A2%E3%83%95%E3%83%AA%E3%82%AB" TargetMode="External"/><Relationship Id="rId1948" Type="http://schemas.openxmlformats.org/officeDocument/2006/relationships/hyperlink" Target="https://en.wiktionary.org/wiki/%E4%B8%89%E9%87%8D" TargetMode="External"/><Relationship Id="rId1949" Type="http://schemas.openxmlformats.org/officeDocument/2006/relationships/hyperlink" Target="https://en.wiktionary.org/wiki/%E9%B3%A5" TargetMode="External"/><Relationship Id="rId509" Type="http://schemas.openxmlformats.org/officeDocument/2006/relationships/hyperlink" Target="https://en.wiktionary.org/wiki/%E8%A5%BF" TargetMode="External"/><Relationship Id="rId508" Type="http://schemas.openxmlformats.org/officeDocument/2006/relationships/hyperlink" Target="https://en.wiktionary.org/w/index.php?title=%E5%91%BC%E3%81%B0&amp;action=edit&amp;redlink=1" TargetMode="External"/><Relationship Id="rId9061" Type="http://schemas.openxmlformats.org/officeDocument/2006/relationships/hyperlink" Target="https://en.wiktionary.org/wiki/%E8%82%B2%E3%81%A1" TargetMode="External"/><Relationship Id="rId9060" Type="http://schemas.openxmlformats.org/officeDocument/2006/relationships/hyperlink" Target="https://en.wiktionary.org/wiki/%E4%BC%8A%E4%BD%90" TargetMode="External"/><Relationship Id="rId503" Type="http://schemas.openxmlformats.org/officeDocument/2006/relationships/hyperlink" Target="https://en.wiktionary.org/wiki/%E5%90%8D%E5%8F%A4%E5%B1%8B" TargetMode="External"/><Relationship Id="rId9054" Type="http://schemas.openxmlformats.org/officeDocument/2006/relationships/hyperlink" Target="https://en.wiktionary.org/w/index.php?title=%E7%9F%B3%E5%B7%BB&amp;action=edit&amp;redlink=1" TargetMode="External"/><Relationship Id="rId502" Type="http://schemas.openxmlformats.org/officeDocument/2006/relationships/hyperlink" Target="https://en.wiktionary.org/wiki/%E4%BF%AE%E6%AD%A3" TargetMode="External"/><Relationship Id="rId9053" Type="http://schemas.openxmlformats.org/officeDocument/2006/relationships/hyperlink" Target="https://en.wiktionary.org/wiki/%E3%82%A2%E3%83%AA%E3%82%BE%E3%83%8A" TargetMode="External"/><Relationship Id="rId501" Type="http://schemas.openxmlformats.org/officeDocument/2006/relationships/hyperlink" Target="https://en.wiktionary.org/wiki/%E7%AF%80" TargetMode="External"/><Relationship Id="rId9052" Type="http://schemas.openxmlformats.org/officeDocument/2006/relationships/hyperlink" Target="https://en.wiktionary.org/wiki/%E5%86%8D%E5%A9%9A" TargetMode="External"/><Relationship Id="rId500" Type="http://schemas.openxmlformats.org/officeDocument/2006/relationships/hyperlink" Target="https://en.wiktionary.org/w/index.php?title=%E3%81%AB%E5%AF%BE%E3%81%97%E3%81%A6&amp;action=edit&amp;redlink=1" TargetMode="External"/><Relationship Id="rId9051" Type="http://schemas.openxmlformats.org/officeDocument/2006/relationships/hyperlink" Target="https://en.wiktionary.org/wiki/%E3%82%B9%E3%83%94%E3%83%B3" TargetMode="External"/><Relationship Id="rId507" Type="http://schemas.openxmlformats.org/officeDocument/2006/relationships/hyperlink" Target="https://en.wiktionary.org/wiki/%E9%80%A3%E7%B6%9A" TargetMode="External"/><Relationship Id="rId9058" Type="http://schemas.openxmlformats.org/officeDocument/2006/relationships/hyperlink" Target="https://en.wiktionary.org/wiki/%E4%BF%8A%E4%B8%80" TargetMode="External"/><Relationship Id="rId506" Type="http://schemas.openxmlformats.org/officeDocument/2006/relationships/hyperlink" Target="https://en.wiktionary.org/wiki/%E5%BA%9C" TargetMode="External"/><Relationship Id="rId9057" Type="http://schemas.openxmlformats.org/officeDocument/2006/relationships/hyperlink" Target="https://en.wiktionary.org/wiki/%E9%96%93%E6%8E%A5" TargetMode="External"/><Relationship Id="rId505" Type="http://schemas.openxmlformats.org/officeDocument/2006/relationships/hyperlink" Target="https://en.wiktionary.org/wiki/%E3%81%AA%E3%81%8C%E3%82%89" TargetMode="External"/><Relationship Id="rId9056" Type="http://schemas.openxmlformats.org/officeDocument/2006/relationships/hyperlink" Target="https://en.wiktionary.org/wiki/%E7%9C%9F%E5%A4%8F" TargetMode="External"/><Relationship Id="rId504" Type="http://schemas.openxmlformats.org/officeDocument/2006/relationships/hyperlink" Target="https://en.wiktionary.org/wiki/%E5%85%A8%E5%9B%BD" TargetMode="External"/><Relationship Id="rId9055" Type="http://schemas.openxmlformats.org/officeDocument/2006/relationships/hyperlink" Target="https://en.wiktionary.org/wiki/%E3%83%81%E3%83%A7%E3%82%B3%E3%83%AC%E3%83%BC%E3%83%88" TargetMode="External"/><Relationship Id="rId9059" Type="http://schemas.openxmlformats.org/officeDocument/2006/relationships/hyperlink" Target="https://en.wiktionary.org/wiki/%E3%83%88%E3%83%9F%E3%83%BC" TargetMode="External"/><Relationship Id="rId9050" Type="http://schemas.openxmlformats.org/officeDocument/2006/relationships/hyperlink" Target="https://en.wiktionary.org/w/index.php?title=%E7%94%9F%E3%81%88&amp;action=edit&amp;redlink=1" TargetMode="External"/><Relationship Id="rId9043" Type="http://schemas.openxmlformats.org/officeDocument/2006/relationships/hyperlink" Target="https://en.wiktionary.org/wiki/%E4%BB%AE%E5%AE%9A" TargetMode="External"/><Relationship Id="rId9042" Type="http://schemas.openxmlformats.org/officeDocument/2006/relationships/hyperlink" Target="https://en.wiktionary.org/wiki/%E3%82%AB%E3%83%BC%E3%83%88" TargetMode="External"/><Relationship Id="rId9041" Type="http://schemas.openxmlformats.org/officeDocument/2006/relationships/hyperlink" Target="https://en.wiktionary.org/w/index.php?title=%E3%82%B5%E3%83%B3%E3%82%B7%E3%83%A3%E3%82%A4%E3%83%B3&amp;action=edit&amp;redlink=1" TargetMode="External"/><Relationship Id="rId9040" Type="http://schemas.openxmlformats.org/officeDocument/2006/relationships/hyperlink" Target="https://en.wiktionary.org/wiki/%E5%8F%AF%E6%B1%BA" TargetMode="External"/><Relationship Id="rId9047" Type="http://schemas.openxmlformats.org/officeDocument/2006/relationships/hyperlink" Target="https://en.wiktionary.org/w/index.php?title=%E3%82%BF%E3%82%A4%E3%83%A0%E3%82%BA&amp;action=edit&amp;redlink=1" TargetMode="External"/><Relationship Id="rId9046" Type="http://schemas.openxmlformats.org/officeDocument/2006/relationships/hyperlink" Target="https://en.wiktionary.org/wiki/%E3%81%AA%E3%81%82" TargetMode="External"/><Relationship Id="rId9045" Type="http://schemas.openxmlformats.org/officeDocument/2006/relationships/hyperlink" Target="https://en.wiktionary.org/wiki/%E9%81%A9%E5%90%88" TargetMode="External"/><Relationship Id="rId9044" Type="http://schemas.openxmlformats.org/officeDocument/2006/relationships/hyperlink" Target="https://en.wiktionary.org/w/index.php?title=%E8%88%88%E4%BF%A1%E9%8C%B2&amp;action=edit&amp;redlink=1" TargetMode="External"/><Relationship Id="rId9049" Type="http://schemas.openxmlformats.org/officeDocument/2006/relationships/hyperlink" Target="https://en.wiktionary.org/wiki/%E6%98%8E%E5%AD%90" TargetMode="External"/><Relationship Id="rId9048" Type="http://schemas.openxmlformats.org/officeDocument/2006/relationships/hyperlink" Target="https://en.wiktionary.org/wiki/%E6%94%AF%E3%81%88%E3%82%8B" TargetMode="External"/><Relationship Id="rId6803" Type="http://schemas.openxmlformats.org/officeDocument/2006/relationships/hyperlink" Target="https://en.wiktionary.org/w/index.php?title=%E5%AD%A6%E7%A0%94&amp;action=edit&amp;redlink=1" TargetMode="External"/><Relationship Id="rId6804" Type="http://schemas.openxmlformats.org/officeDocument/2006/relationships/hyperlink" Target="https://en.wiktionary.org/wiki/%E5%8A%9B%E5%AD%A6" TargetMode="External"/><Relationship Id="rId6801" Type="http://schemas.openxmlformats.org/officeDocument/2006/relationships/hyperlink" Target="https://en.wiktionary.org/wiki/%E7%9B%AE%E9%8C%B2" TargetMode="External"/><Relationship Id="rId6802" Type="http://schemas.openxmlformats.org/officeDocument/2006/relationships/hyperlink" Target="https://en.wiktionary.org/wiki/%E6%9C%AC%E8%B3%AA" TargetMode="External"/><Relationship Id="rId6807" Type="http://schemas.openxmlformats.org/officeDocument/2006/relationships/hyperlink" Target="https://en.wiktionary.org/wiki/%E5%AE%A4%E5%86%85" TargetMode="External"/><Relationship Id="rId6808" Type="http://schemas.openxmlformats.org/officeDocument/2006/relationships/hyperlink" Target="https://en.wiktionary.org/wiki/%E4%BC%8A%E4%BA%88" TargetMode="External"/><Relationship Id="rId6805" Type="http://schemas.openxmlformats.org/officeDocument/2006/relationships/hyperlink" Target="https://en.wiktionary.org/wiki/%E6%B8%93" TargetMode="External"/><Relationship Id="rId6806" Type="http://schemas.openxmlformats.org/officeDocument/2006/relationships/hyperlink" Target="https://en.wiktionary.org/wiki/%E9%A3%AF%E5%A1%9A" TargetMode="External"/><Relationship Id="rId6809" Type="http://schemas.openxmlformats.org/officeDocument/2006/relationships/hyperlink" Target="https://en.wiktionary.org/wiki/%E4%BC%8A%E8%B3%80" TargetMode="External"/><Relationship Id="rId9083" Type="http://schemas.openxmlformats.org/officeDocument/2006/relationships/hyperlink" Target="https://en.wiktionary.org/w/index.php?title=%E6%AD%A9%E3%81%8D&amp;action=edit&amp;redlink=1" TargetMode="External"/><Relationship Id="rId9082" Type="http://schemas.openxmlformats.org/officeDocument/2006/relationships/hyperlink" Target="https://en.wiktionary.org/wiki/%E9%95%B7%E7%94%B0" TargetMode="External"/><Relationship Id="rId9081" Type="http://schemas.openxmlformats.org/officeDocument/2006/relationships/hyperlink" Target="https://en.wiktionary.org/wiki/%E6%95%85%E3%81%AB" TargetMode="External"/><Relationship Id="rId9080" Type="http://schemas.openxmlformats.org/officeDocument/2006/relationships/hyperlink" Target="https://en.wiktionary.org/wiki/%E5%AF%84%E4%B8%8E" TargetMode="External"/><Relationship Id="rId525" Type="http://schemas.openxmlformats.org/officeDocument/2006/relationships/hyperlink" Target="https://en.wiktionary.org/wiki/%E6%8A%BC%E3%81%99" TargetMode="External"/><Relationship Id="rId9076" Type="http://schemas.openxmlformats.org/officeDocument/2006/relationships/hyperlink" Target="https://en.wiktionary.org/wiki/%E3%81%8F%E3%81%A0%E3%81%95%E3%82%8B" TargetMode="External"/><Relationship Id="rId524" Type="http://schemas.openxmlformats.org/officeDocument/2006/relationships/hyperlink" Target="https://en.wiktionary.org/wiki/%E4%BA%BA%E5%8F%A3" TargetMode="External"/><Relationship Id="rId9075" Type="http://schemas.openxmlformats.org/officeDocument/2006/relationships/hyperlink" Target="https://en.wiktionary.org/wiki/%E8%A8%AD%E3%81%91%E3%82%8B" TargetMode="External"/><Relationship Id="rId523" Type="http://schemas.openxmlformats.org/officeDocument/2006/relationships/hyperlink" Target="https://en.wiktionary.org/wiki/%E3%81%84%E3%81%84" TargetMode="External"/><Relationship Id="rId9074" Type="http://schemas.openxmlformats.org/officeDocument/2006/relationships/hyperlink" Target="https://en.wiktionary.org/w/index.php?title=%E8%A8%B1%E3%81%97&amp;action=edit&amp;redlink=1" TargetMode="External"/><Relationship Id="rId522" Type="http://schemas.openxmlformats.org/officeDocument/2006/relationships/hyperlink" Target="https://en.wiktionary.org/wiki/%E9%81%93%E8%B7%AF" TargetMode="External"/><Relationship Id="rId9073" Type="http://schemas.openxmlformats.org/officeDocument/2006/relationships/hyperlink" Target="https://en.wiktionary.org/wiki/%E3%83%A2%E3%83%B3%E3%83%88%E3%83%AA%E3%82%AA%E3%83%BC%E3%83%AB" TargetMode="External"/><Relationship Id="rId529" Type="http://schemas.openxmlformats.org/officeDocument/2006/relationships/hyperlink" Target="https://en.wiktionary.org/wiki/%E8%A1%8C%E7%82%BA" TargetMode="External"/><Relationship Id="rId528" Type="http://schemas.openxmlformats.org/officeDocument/2006/relationships/hyperlink" Target="https://en.wiktionary.org/wiki/%E5%80%8B%E4%BA%BA" TargetMode="External"/><Relationship Id="rId9079" Type="http://schemas.openxmlformats.org/officeDocument/2006/relationships/hyperlink" Target="https://en.wiktionary.org/wiki/%E9%9A%A0%E5%B1%85" TargetMode="External"/><Relationship Id="rId527" Type="http://schemas.openxmlformats.org/officeDocument/2006/relationships/hyperlink" Target="https://en.wiktionary.org/wiki/%E5%90%8C%E6%A7%98" TargetMode="External"/><Relationship Id="rId9078" Type="http://schemas.openxmlformats.org/officeDocument/2006/relationships/hyperlink" Target="https://en.wiktionary.org/wiki/%E6%B1%A0%E4%B8%8A" TargetMode="External"/><Relationship Id="rId526" Type="http://schemas.openxmlformats.org/officeDocument/2006/relationships/hyperlink" Target="https://en.wiktionary.org/wiki/%E9%9A%A3" TargetMode="External"/><Relationship Id="rId9077" Type="http://schemas.openxmlformats.org/officeDocument/2006/relationships/hyperlink" Target="https://en.wiktionary.org/wiki/%E3%82%B5%E3%83%BC" TargetMode="External"/><Relationship Id="rId521" Type="http://schemas.openxmlformats.org/officeDocument/2006/relationships/hyperlink" Target="https://en.wiktionary.org/wiki/%E4%BD%93" TargetMode="External"/><Relationship Id="rId520" Type="http://schemas.openxmlformats.org/officeDocument/2006/relationships/hyperlink" Target="https://en.wiktionary.org/wiki/%E9%83%B5%E4%BE%BF" TargetMode="External"/><Relationship Id="rId6800" Type="http://schemas.openxmlformats.org/officeDocument/2006/relationships/hyperlink" Target="https://en.wiktionary.org/wiki/%E5%9B%9B%E9%83%8E" TargetMode="External"/><Relationship Id="rId519" Type="http://schemas.openxmlformats.org/officeDocument/2006/relationships/hyperlink" Target="https://en.wiktionary.org/w/index.php?title=%E3%81%AA%E3%81%91%E3%82%8C&amp;action=edit&amp;redlink=1" TargetMode="External"/><Relationship Id="rId9072" Type="http://schemas.openxmlformats.org/officeDocument/2006/relationships/hyperlink" Target="https://en.wiktionary.org/wiki/%E5%BE%AE" TargetMode="External"/><Relationship Id="rId9071" Type="http://schemas.openxmlformats.org/officeDocument/2006/relationships/hyperlink" Target="https://en.wiktionary.org/wiki/%E5%90%88%E9%87%91" TargetMode="External"/><Relationship Id="rId9070" Type="http://schemas.openxmlformats.org/officeDocument/2006/relationships/hyperlink" Target="https://en.wiktionary.org/wiki/%E5%8E%9F%E7%A8%BF" TargetMode="External"/><Relationship Id="rId514" Type="http://schemas.openxmlformats.org/officeDocument/2006/relationships/hyperlink" Target="https://en.wiktionary.org/wiki/%E5%9B%9E%E7%AD%94" TargetMode="External"/><Relationship Id="rId9065" Type="http://schemas.openxmlformats.org/officeDocument/2006/relationships/hyperlink" Target="https://en.wiktionary.org/w/index.php?title=%E6%BB%9D%E6%B2%A2&amp;action=edit&amp;redlink=1" TargetMode="External"/><Relationship Id="rId513" Type="http://schemas.openxmlformats.org/officeDocument/2006/relationships/hyperlink" Target="https://en.wiktionary.org/wiki/%E3%81%9D%E3%81%86" TargetMode="External"/><Relationship Id="rId9064" Type="http://schemas.openxmlformats.org/officeDocument/2006/relationships/hyperlink" Target="https://en.wiktionary.org/wiki/%E6%8E%A7%E8%A8%B4" TargetMode="External"/><Relationship Id="rId512" Type="http://schemas.openxmlformats.org/officeDocument/2006/relationships/hyperlink" Target="https://en.wiktionary.org/wiki/%E7%B7%8F" TargetMode="External"/><Relationship Id="rId9063" Type="http://schemas.openxmlformats.org/officeDocument/2006/relationships/hyperlink" Target="https://en.wiktionary.org/wiki/%E6%B2%99%E7%B9%94" TargetMode="External"/><Relationship Id="rId511" Type="http://schemas.openxmlformats.org/officeDocument/2006/relationships/hyperlink" Target="https://en.wiktionary.org/wiki/%E3%82%B7%E3%83%BC%E3%82%BA%E3%83%B3" TargetMode="External"/><Relationship Id="rId9062" Type="http://schemas.openxmlformats.org/officeDocument/2006/relationships/hyperlink" Target="https://en.wiktionary.org/wiki/%E5%BE%8C%E9%80%80" TargetMode="External"/><Relationship Id="rId518" Type="http://schemas.openxmlformats.org/officeDocument/2006/relationships/hyperlink" Target="https://en.wiktionary.org/wiki/%E4%BD%8D%E7%BD%AE" TargetMode="External"/><Relationship Id="rId9069" Type="http://schemas.openxmlformats.org/officeDocument/2006/relationships/hyperlink" Target="https://en.wiktionary.org/wiki/%E3%82%BB%E3%83%B3%E3%83%81" TargetMode="External"/><Relationship Id="rId517" Type="http://schemas.openxmlformats.org/officeDocument/2006/relationships/hyperlink" Target="https://en.wiktionary.org/wiki/%E8%B7%AF%E7%B7%9A" TargetMode="External"/><Relationship Id="rId9068" Type="http://schemas.openxmlformats.org/officeDocument/2006/relationships/hyperlink" Target="https://en.wiktionary.org/wiki/%E3%82%AB%E5%9B%BD" TargetMode="External"/><Relationship Id="rId516" Type="http://schemas.openxmlformats.org/officeDocument/2006/relationships/hyperlink" Target="https://en.wiktionary.org/wiki/%E5%AF%BE%E8%B1%A1" TargetMode="External"/><Relationship Id="rId9067" Type="http://schemas.openxmlformats.org/officeDocument/2006/relationships/hyperlink" Target="https://en.wiktionary.org/wiki/%E7%AB%8B%E3%81%A6%E3%82%8B" TargetMode="External"/><Relationship Id="rId515" Type="http://schemas.openxmlformats.org/officeDocument/2006/relationships/hyperlink" Target="https://en.wiktionary.org/wiki/%E3%81%AF%E3%81%98%E3%82%81%E3%81%BE%E3%81%97%E3%81%A6" TargetMode="External"/><Relationship Id="rId9066" Type="http://schemas.openxmlformats.org/officeDocument/2006/relationships/hyperlink" Target="https://en.wiktionary.org/w/index.php?title=%E5%8C%97%E6%B5%B7%E9%81%93%E6%97%85%E5%AE%A2%E9%89%84%E9%81%93&amp;action=edit&amp;redlink=1" TargetMode="External"/><Relationship Id="rId510" Type="http://schemas.openxmlformats.org/officeDocument/2006/relationships/hyperlink" Target="https://en.wiktionary.org/wiki/%E8%AD%B0%E5%93%A1" TargetMode="External"/><Relationship Id="rId9010" Type="http://schemas.openxmlformats.org/officeDocument/2006/relationships/hyperlink" Target="https://en.wiktionary.org/wiki/%E8%83%8C%E5%BE%8C" TargetMode="External"/><Relationship Id="rId9014" Type="http://schemas.openxmlformats.org/officeDocument/2006/relationships/hyperlink" Target="https://en.wiktionary.org/wiki/%E5%9F%BA%E5%B9%B9" TargetMode="External"/><Relationship Id="rId9013" Type="http://schemas.openxmlformats.org/officeDocument/2006/relationships/hyperlink" Target="https://en.wiktionary.org/wiki/%E5%B7%A1%E5%9B%9E" TargetMode="External"/><Relationship Id="rId9012" Type="http://schemas.openxmlformats.org/officeDocument/2006/relationships/hyperlink" Target="https://en.wiktionary.org/wiki/%E3%82%A2%E3%83%B3%E3%83%80%E3%83%BC%E3%82%BD%E3%83%B3" TargetMode="External"/><Relationship Id="rId9011" Type="http://schemas.openxmlformats.org/officeDocument/2006/relationships/hyperlink" Target="https://en.wiktionary.org/wiki/%E6%95%B4%E5%90%88" TargetMode="External"/><Relationship Id="rId9018" Type="http://schemas.openxmlformats.org/officeDocument/2006/relationships/hyperlink" Target="https://en.wiktionary.org/wiki/%E7%9F%AD%E8%AA%BF" TargetMode="External"/><Relationship Id="rId9017" Type="http://schemas.openxmlformats.org/officeDocument/2006/relationships/hyperlink" Target="https://en.wiktionary.org/wiki/%E3%83%A9%E3%83%83%E3%82%BB%E3%83%AB" TargetMode="External"/><Relationship Id="rId9016" Type="http://schemas.openxmlformats.org/officeDocument/2006/relationships/hyperlink" Target="https://en.wiktionary.org/w/index.php?title=%E7%B7%8F%E9%9B%86%E7%B7%A8&amp;action=edit&amp;redlink=1" TargetMode="External"/><Relationship Id="rId9015" Type="http://schemas.openxmlformats.org/officeDocument/2006/relationships/hyperlink" Target="https://en.wiktionary.org/wiki/%E3%83%95%E3%83%AD%E3%82%A2" TargetMode="External"/><Relationship Id="rId9019" Type="http://schemas.openxmlformats.org/officeDocument/2006/relationships/hyperlink" Target="https://en.wiktionary.org/wiki/%E3%82%B5%E3%82%A6%E3%82%B8%E3%82%A2%E3%83%A9%E3%83%93%E3%82%A2" TargetMode="External"/><Relationship Id="rId9003" Type="http://schemas.openxmlformats.org/officeDocument/2006/relationships/hyperlink" Target="https://en.wiktionary.org/wiki/%E6%82%B2%E3%81%97%E3%81%BF" TargetMode="External"/><Relationship Id="rId9002" Type="http://schemas.openxmlformats.org/officeDocument/2006/relationships/hyperlink" Target="https://en.wiktionary.org/wiki/%E6%B4%8B%E4%B8%80" TargetMode="External"/><Relationship Id="rId9001" Type="http://schemas.openxmlformats.org/officeDocument/2006/relationships/hyperlink" Target="https://en.wiktionary.org/wiki/%E7%B4%A2" TargetMode="External"/><Relationship Id="rId9000" Type="http://schemas.openxmlformats.org/officeDocument/2006/relationships/hyperlink" Target="https://en.wiktionary.org/wiki/%E6%AD%A6%E8%A1%93" TargetMode="External"/><Relationship Id="rId9007" Type="http://schemas.openxmlformats.org/officeDocument/2006/relationships/hyperlink" Target="https://en.wiktionary.org/wiki/%E5%B9%B3%E5%8E%9F" TargetMode="External"/><Relationship Id="rId9006" Type="http://schemas.openxmlformats.org/officeDocument/2006/relationships/hyperlink" Target="https://en.wiktionary.org/w/index.php?title=%E3%81%AA%E3%82%8D&amp;action=edit&amp;redlink=1" TargetMode="External"/><Relationship Id="rId9005" Type="http://schemas.openxmlformats.org/officeDocument/2006/relationships/hyperlink" Target="https://en.wiktionary.org/wiki/%E6%82%AA%E3%81%97%E3%81%8B%E3%82%89%E3%81%9A" TargetMode="External"/><Relationship Id="rId9004" Type="http://schemas.openxmlformats.org/officeDocument/2006/relationships/hyperlink" Target="https://en.wiktionary.org/wiki/%E5%B7%AE%E7%95%B0" TargetMode="External"/><Relationship Id="rId9009" Type="http://schemas.openxmlformats.org/officeDocument/2006/relationships/hyperlink" Target="https://en.wiktionary.org/wiki/%E5%AE%9F%E6%88%A6" TargetMode="External"/><Relationship Id="rId9008" Type="http://schemas.openxmlformats.org/officeDocument/2006/relationships/hyperlink" Target="https://en.wiktionary.org/wiki/%E6%B0%97%E5%9C%A7" TargetMode="External"/><Relationship Id="rId9032" Type="http://schemas.openxmlformats.org/officeDocument/2006/relationships/hyperlink" Target="https://en.wiktionary.org/wiki/%E8%AC%9B%E7%BF%92" TargetMode="External"/><Relationship Id="rId9031" Type="http://schemas.openxmlformats.org/officeDocument/2006/relationships/hyperlink" Target="https://en.wiktionary.org/wiki/%E8%BF%BD%E8%AA%8D" TargetMode="External"/><Relationship Id="rId9030" Type="http://schemas.openxmlformats.org/officeDocument/2006/relationships/hyperlink" Target="https://en.wiktionary.org/w/index.php?title=%E6%AD%8C%E3%81%84&amp;action=edit&amp;redlink=1" TargetMode="External"/><Relationship Id="rId9036" Type="http://schemas.openxmlformats.org/officeDocument/2006/relationships/hyperlink" Target="https://en.wiktionary.org/wiki/%E5%BD%93%E7%A4%BE" TargetMode="External"/><Relationship Id="rId9035" Type="http://schemas.openxmlformats.org/officeDocument/2006/relationships/hyperlink" Target="https://en.wiktionary.org/wiki/%E5%A3%B2%E8%B2%B7" TargetMode="External"/><Relationship Id="rId9034" Type="http://schemas.openxmlformats.org/officeDocument/2006/relationships/hyperlink" Target="https://en.wiktionary.org/wiki/%E7%86%B1%E6%B5%B7" TargetMode="External"/><Relationship Id="rId9033" Type="http://schemas.openxmlformats.org/officeDocument/2006/relationships/hyperlink" Target="https://en.wiktionary.org/w/index.php?title=%E4%BC%B8%E3%81%B0%E3%81%97&amp;action=edit&amp;redlink=1" TargetMode="External"/><Relationship Id="rId9039" Type="http://schemas.openxmlformats.org/officeDocument/2006/relationships/hyperlink" Target="https://en.wiktionary.org/wiki/%E4%B8%AD%E5%9E%8B" TargetMode="External"/><Relationship Id="rId9038" Type="http://schemas.openxmlformats.org/officeDocument/2006/relationships/hyperlink" Target="https://en.wiktionary.org/wiki/%E4%B8%8D%E5%AE%89%E5%AE%9A" TargetMode="External"/><Relationship Id="rId9037" Type="http://schemas.openxmlformats.org/officeDocument/2006/relationships/hyperlink" Target="https://en.wiktionary.org/wiki/%E3%82%AB%E6%9C%88" TargetMode="External"/><Relationship Id="rId9021" Type="http://schemas.openxmlformats.org/officeDocument/2006/relationships/hyperlink" Target="https://en.wiktionary.org/w/index.php?title=%E3%82%89%E3%81%97&amp;action=edit&amp;redlink=1" TargetMode="External"/><Relationship Id="rId9020" Type="http://schemas.openxmlformats.org/officeDocument/2006/relationships/hyperlink" Target="https://en.wiktionary.org/wiki/%E6%96%87%E5%8F%A5" TargetMode="External"/><Relationship Id="rId9025" Type="http://schemas.openxmlformats.org/officeDocument/2006/relationships/hyperlink" Target="https://en.wiktionary.org/wiki/%E3%81%AA%E3%81%B9" TargetMode="External"/><Relationship Id="rId9024" Type="http://schemas.openxmlformats.org/officeDocument/2006/relationships/hyperlink" Target="https://en.wiktionary.org/wiki/%E5%96%9C%E3%81%B3" TargetMode="External"/><Relationship Id="rId9023" Type="http://schemas.openxmlformats.org/officeDocument/2006/relationships/hyperlink" Target="https://en.wiktionary.org/wiki/%E6%88%91%E3%81%8C" TargetMode="External"/><Relationship Id="rId9022" Type="http://schemas.openxmlformats.org/officeDocument/2006/relationships/hyperlink" Target="https://en.wiktionary.org/wiki/%E8%85%AB%E7%98%8D" TargetMode="External"/><Relationship Id="rId9029" Type="http://schemas.openxmlformats.org/officeDocument/2006/relationships/hyperlink" Target="https://en.wiktionary.org/wiki/%E5%85%88%E4%BD%8F%E6%B0%91" TargetMode="External"/><Relationship Id="rId9028" Type="http://schemas.openxmlformats.org/officeDocument/2006/relationships/hyperlink" Target="https://en.wiktionary.org/wiki/%E8%A8%83%E5%A0%B1" TargetMode="External"/><Relationship Id="rId9027" Type="http://schemas.openxmlformats.org/officeDocument/2006/relationships/hyperlink" Target="https://en.wiktionary.org/w/index.php?title=%E5%8A%AA%E3%82%81&amp;action=edit&amp;redlink=1" TargetMode="External"/><Relationship Id="rId9026" Type="http://schemas.openxmlformats.org/officeDocument/2006/relationships/hyperlink" Target="https://en.wiktionary.org/wiki/%E5%93%B2%E9%83%8E" TargetMode="External"/><Relationship Id="rId4206" Type="http://schemas.openxmlformats.org/officeDocument/2006/relationships/hyperlink" Target="https://en.wiktionary.org/wiki/%E6%97%A5%E5%B8%B8" TargetMode="External"/><Relationship Id="rId5538" Type="http://schemas.openxmlformats.org/officeDocument/2006/relationships/hyperlink" Target="https://en.wiktionary.org/wiki/%E6%84%9F%E3%81%98%E3%82%8B" TargetMode="External"/><Relationship Id="rId6869" Type="http://schemas.openxmlformats.org/officeDocument/2006/relationships/hyperlink" Target="https://en.wiktionary.org/wiki/%E5%80%92%E3%81%99" TargetMode="External"/><Relationship Id="rId4205" Type="http://schemas.openxmlformats.org/officeDocument/2006/relationships/hyperlink" Target="https://en.wiktionary.org/wiki/%E8%BB%8A%E7%A8%AE" TargetMode="External"/><Relationship Id="rId5539" Type="http://schemas.openxmlformats.org/officeDocument/2006/relationships/hyperlink" Target="https://en.wiktionary.org/wiki/%E8%A5%BF%E7%94%B0" TargetMode="External"/><Relationship Id="rId4208" Type="http://schemas.openxmlformats.org/officeDocument/2006/relationships/hyperlink" Target="https://en.wiktionary.org/w/index.php?title=%E9%80%81%E3%81%A3&amp;action=edit&amp;redlink=1" TargetMode="External"/><Relationship Id="rId5536" Type="http://schemas.openxmlformats.org/officeDocument/2006/relationships/hyperlink" Target="https://en.wiktionary.org/wiki/%E4%B8%8B%E9%96%A2" TargetMode="External"/><Relationship Id="rId6867" Type="http://schemas.openxmlformats.org/officeDocument/2006/relationships/hyperlink" Target="https://en.wiktionary.org/wiki/%E7%AF%A0%E5%8E%9F" TargetMode="External"/><Relationship Id="rId4207" Type="http://schemas.openxmlformats.org/officeDocument/2006/relationships/hyperlink" Target="https://en.wiktionary.org/wiki/%E9%81%8E%E5%89%B0" TargetMode="External"/><Relationship Id="rId5537" Type="http://schemas.openxmlformats.org/officeDocument/2006/relationships/hyperlink" Target="https://en.wiktionary.org/wiki/%E5%BA%83%E7%80%AC" TargetMode="External"/><Relationship Id="rId6868" Type="http://schemas.openxmlformats.org/officeDocument/2006/relationships/hyperlink" Target="https://en.wiktionary.org/w/index.php?title=%E7%AD%91%E6%B3%A2%E5%A4%A7%E5%AD%A6&amp;action=edit&amp;redlink=1" TargetMode="External"/><Relationship Id="rId590" Type="http://schemas.openxmlformats.org/officeDocument/2006/relationships/hyperlink" Target="https://en.wiktionary.org/wiki/%E5%A4%9A%E3%81%84" TargetMode="External"/><Relationship Id="rId4209" Type="http://schemas.openxmlformats.org/officeDocument/2006/relationships/hyperlink" Target="https://en.wiktionary.org/wiki/%E7%A4%BC" TargetMode="External"/><Relationship Id="rId589" Type="http://schemas.openxmlformats.org/officeDocument/2006/relationships/hyperlink" Target="https://en.wiktionary.org/wiki/%E5%86%99%E7%9C%9F" TargetMode="External"/><Relationship Id="rId588" Type="http://schemas.openxmlformats.org/officeDocument/2006/relationships/hyperlink" Target="https://en.wiktionary.org/w/index.php?title=%E3%82%8F%E3%81%8B%E3%82%89&amp;action=edit&amp;redlink=1" TargetMode="External"/><Relationship Id="rId583" Type="http://schemas.openxmlformats.org/officeDocument/2006/relationships/hyperlink" Target="https://en.wiktionary.org/wiki/%E3%83%A1%E3%83%B3%E3%83%90%E3%83%BC" TargetMode="External"/><Relationship Id="rId5530" Type="http://schemas.openxmlformats.org/officeDocument/2006/relationships/hyperlink" Target="https://en.wiktionary.org/wiki/%E3%83%95%E3%82%A9%E3%83%AF%E3%83%BC%E3%83%89" TargetMode="External"/><Relationship Id="rId6861" Type="http://schemas.openxmlformats.org/officeDocument/2006/relationships/hyperlink" Target="https://en.wiktionary.org/w/index.php?title=%E3%83%8A%E3%82%AB&amp;action=edit&amp;redlink=1" TargetMode="External"/><Relationship Id="rId582" Type="http://schemas.openxmlformats.org/officeDocument/2006/relationships/hyperlink" Target="https://en.wiktionary.org/wiki/%E5%8B%9D" TargetMode="External"/><Relationship Id="rId5531" Type="http://schemas.openxmlformats.org/officeDocument/2006/relationships/hyperlink" Target="https://en.wiktionary.org/wiki/%E6%AC%A1%E3%80%85" TargetMode="External"/><Relationship Id="rId6862" Type="http://schemas.openxmlformats.org/officeDocument/2006/relationships/hyperlink" Target="https://en.wiktionary.org/wiki/%E5%AE%8C" TargetMode="External"/><Relationship Id="rId581" Type="http://schemas.openxmlformats.org/officeDocument/2006/relationships/hyperlink" Target="https://en.wiktionary.org/wiki/%E5%AE%9F%E3%82%8A" TargetMode="External"/><Relationship Id="rId4200" Type="http://schemas.openxmlformats.org/officeDocument/2006/relationships/hyperlink" Target="https://en.wiktionary.org/wiki/%E8%B1%AA" TargetMode="External"/><Relationship Id="rId580" Type="http://schemas.openxmlformats.org/officeDocument/2006/relationships/hyperlink" Target="https://en.wiktionary.org/wiki/%E8%A8%88%E7%94%BB" TargetMode="External"/><Relationship Id="rId6860" Type="http://schemas.openxmlformats.org/officeDocument/2006/relationships/hyperlink" Target="https://en.wiktionary.org/wiki/%E3%82%B5%E3%82%A4%E3%82%A8%E3%83%B3%E3%82%B9" TargetMode="External"/><Relationship Id="rId587" Type="http://schemas.openxmlformats.org/officeDocument/2006/relationships/hyperlink" Target="https://en.wiktionary.org/wiki/%E5%90%8C%E5%B9%B4" TargetMode="External"/><Relationship Id="rId4202" Type="http://schemas.openxmlformats.org/officeDocument/2006/relationships/hyperlink" Target="https://en.wiktionary.org/wiki/%E6%AE%BA" TargetMode="External"/><Relationship Id="rId5534" Type="http://schemas.openxmlformats.org/officeDocument/2006/relationships/hyperlink" Target="https://en.wiktionary.org/wiki/%E6%81%90%E7%AB%9C" TargetMode="External"/><Relationship Id="rId6865" Type="http://schemas.openxmlformats.org/officeDocument/2006/relationships/hyperlink" Target="https://en.wiktionary.org/wiki/%E9%80%9A%E5%A0%B1" TargetMode="External"/><Relationship Id="rId586" Type="http://schemas.openxmlformats.org/officeDocument/2006/relationships/hyperlink" Target="https://en.wiktionary.org/wiki/%E6%96%B0%E8%81%9E" TargetMode="External"/><Relationship Id="rId4201" Type="http://schemas.openxmlformats.org/officeDocument/2006/relationships/hyperlink" Target="https://en.wiktionary.org/wiki/%E3%83%94%E3%82%AF%E3%82%BB%E3%83%AB" TargetMode="External"/><Relationship Id="rId5535" Type="http://schemas.openxmlformats.org/officeDocument/2006/relationships/hyperlink" Target="https://en.wiktionary.org/wiki/%E7%A9%8D" TargetMode="External"/><Relationship Id="rId6866" Type="http://schemas.openxmlformats.org/officeDocument/2006/relationships/hyperlink" Target="https://en.wiktionary.org/wiki/%E5%87%A6%E7%BD%AE" TargetMode="External"/><Relationship Id="rId585" Type="http://schemas.openxmlformats.org/officeDocument/2006/relationships/hyperlink" Target="https://en.wiktionary.org/wiki/%E6%9C%80%E7%B5%82" TargetMode="External"/><Relationship Id="rId4204" Type="http://schemas.openxmlformats.org/officeDocument/2006/relationships/hyperlink" Target="https://en.wiktionary.org/wiki/%E5%85%A8%E9%83%A8" TargetMode="External"/><Relationship Id="rId5532" Type="http://schemas.openxmlformats.org/officeDocument/2006/relationships/hyperlink" Target="https://en.wiktionary.org/w/index.php?title=%E6%98%8E%E6%B2%BB%E5%A4%A7%E5%AD%A6&amp;action=edit&amp;redlink=1" TargetMode="External"/><Relationship Id="rId6863" Type="http://schemas.openxmlformats.org/officeDocument/2006/relationships/hyperlink" Target="https://en.wiktionary.org/wiki/%E9%BB%92%E4%BA%BA" TargetMode="External"/><Relationship Id="rId584" Type="http://schemas.openxmlformats.org/officeDocument/2006/relationships/hyperlink" Target="https://en.wiktionary.org/w/index.php?title=%E5%A4%9A%E3%81%8D&amp;action=edit&amp;redlink=1" TargetMode="External"/><Relationship Id="rId4203" Type="http://schemas.openxmlformats.org/officeDocument/2006/relationships/hyperlink" Target="https://en.wiktionary.org/wiki/%E3%82%84%E3%82%8B" TargetMode="External"/><Relationship Id="rId5533" Type="http://schemas.openxmlformats.org/officeDocument/2006/relationships/hyperlink" Target="https://en.wiktionary.org/wiki/%E7%9B%B8%E7%B6%9A" TargetMode="External"/><Relationship Id="rId6864" Type="http://schemas.openxmlformats.org/officeDocument/2006/relationships/hyperlink" Target="https://en.wiktionary.org/wiki/%E3%83%9D%E3%82%B9%E3%82%BF%E3%83%BC" TargetMode="External"/><Relationship Id="rId5527" Type="http://schemas.openxmlformats.org/officeDocument/2006/relationships/hyperlink" Target="https://en.wiktionary.org/wiki/%E5%87%BA%E8%B3%87" TargetMode="External"/><Relationship Id="rId6858" Type="http://schemas.openxmlformats.org/officeDocument/2006/relationships/hyperlink" Target="https://en.wiktionary.org/wiki/%E7%81%AF%E5%8F%B0" TargetMode="External"/><Relationship Id="rId5528" Type="http://schemas.openxmlformats.org/officeDocument/2006/relationships/hyperlink" Target="https://en.wiktionary.org/wiki/%E5%8C%BB%E8%96%AC%E5%93%81" TargetMode="External"/><Relationship Id="rId6859" Type="http://schemas.openxmlformats.org/officeDocument/2006/relationships/hyperlink" Target="https://en.wiktionary.org/w/index.php?title=%E9%80%9A%E3%81%97&amp;action=edit&amp;redlink=1" TargetMode="External"/><Relationship Id="rId5525" Type="http://schemas.openxmlformats.org/officeDocument/2006/relationships/hyperlink" Target="https://en.wiktionary.org/wiki/%E3%81%95%E3%82%88%E3%81%AA%E3%82%89" TargetMode="External"/><Relationship Id="rId6856" Type="http://schemas.openxmlformats.org/officeDocument/2006/relationships/hyperlink" Target="https://en.wiktionary.org/wiki/%E6%B8%A9" TargetMode="External"/><Relationship Id="rId5526" Type="http://schemas.openxmlformats.org/officeDocument/2006/relationships/hyperlink" Target="https://en.wiktionary.org/wiki/%E3%82%B9%E3%83%AD%E3%83%90%E3%82%AD%E3%82%A2" TargetMode="External"/><Relationship Id="rId6857" Type="http://schemas.openxmlformats.org/officeDocument/2006/relationships/hyperlink" Target="https://en.wiktionary.org/w/index.php?title=%E5%AE%9D%E5%A1%9A%E6%AD%8C%E5%8A%87%E5%9B%A3&amp;action=edit&amp;redlink=1" TargetMode="External"/><Relationship Id="rId5529" Type="http://schemas.openxmlformats.org/officeDocument/2006/relationships/hyperlink" Target="https://en.wiktionary.org/wiki/%E7%89%B9%E7%95%AA" TargetMode="External"/><Relationship Id="rId579" Type="http://schemas.openxmlformats.org/officeDocument/2006/relationships/hyperlink" Target="https://en.wiktionary.org/wiki/%E8%AA%BF%E6%9F%BB" TargetMode="External"/><Relationship Id="rId578" Type="http://schemas.openxmlformats.org/officeDocument/2006/relationships/hyperlink" Target="https://en.wiktionary.org/wiki/%E7%8F%BE" TargetMode="External"/><Relationship Id="rId577" Type="http://schemas.openxmlformats.org/officeDocument/2006/relationships/hyperlink" Target="https://en.wiktionary.org/wiki/%E3%81%A8%E3%81%A6%E3%82%82" TargetMode="External"/><Relationship Id="rId572" Type="http://schemas.openxmlformats.org/officeDocument/2006/relationships/hyperlink" Target="https://en.wiktionary.org/wiki/%E3%81%A8%E3%81%93%E3%82%8D" TargetMode="External"/><Relationship Id="rId6850" Type="http://schemas.openxmlformats.org/officeDocument/2006/relationships/hyperlink" Target="https://en.wiktionary.org/wiki/%E5%88%97%E6%8C%99" TargetMode="External"/><Relationship Id="rId571" Type="http://schemas.openxmlformats.org/officeDocument/2006/relationships/hyperlink" Target="https://en.wiktionary.org/wiki/%E5%86%8D" TargetMode="External"/><Relationship Id="rId5520" Type="http://schemas.openxmlformats.org/officeDocument/2006/relationships/hyperlink" Target="https://en.wiktionary.org/wiki/%E5%BC%98%E5%89%8D" TargetMode="External"/><Relationship Id="rId6851" Type="http://schemas.openxmlformats.org/officeDocument/2006/relationships/hyperlink" Target="https://en.wiktionary.org/wiki/%E6%96%B0%E7%89%88" TargetMode="External"/><Relationship Id="rId570" Type="http://schemas.openxmlformats.org/officeDocument/2006/relationships/hyperlink" Target="https://en.wiktionary.org/wiki/%E5%B7%9D" TargetMode="External"/><Relationship Id="rId576" Type="http://schemas.openxmlformats.org/officeDocument/2006/relationships/hyperlink" Target="https://en.wiktionary.org/wiki/%E3%83%A1%E3%83%83%E3%82%BB%E3%83%BC%E3%82%B8" TargetMode="External"/><Relationship Id="rId5523" Type="http://schemas.openxmlformats.org/officeDocument/2006/relationships/hyperlink" Target="https://en.wiktionary.org/wiki/%E6%95%99%E7%A7%91%E6%9B%B8" TargetMode="External"/><Relationship Id="rId6854" Type="http://schemas.openxmlformats.org/officeDocument/2006/relationships/hyperlink" Target="https://en.wiktionary.org/wiki/%E5%AD%A6%E7%B4%9A" TargetMode="External"/><Relationship Id="rId575" Type="http://schemas.openxmlformats.org/officeDocument/2006/relationships/hyperlink" Target="https://en.wiktionary.org/wiki/%E4%B8%8A%E9%83%A8" TargetMode="External"/><Relationship Id="rId5524" Type="http://schemas.openxmlformats.org/officeDocument/2006/relationships/hyperlink" Target="https://en.wiktionary.org/wiki/%E8%BF%91%E9%83%8A" TargetMode="External"/><Relationship Id="rId6855" Type="http://schemas.openxmlformats.org/officeDocument/2006/relationships/hyperlink" Target="https://en.wiktionary.org/wiki/%E6%9C%89%E6%84%8F" TargetMode="External"/><Relationship Id="rId574" Type="http://schemas.openxmlformats.org/officeDocument/2006/relationships/hyperlink" Target="https://en.wiktionary.org/wiki/%E6%98%9F" TargetMode="External"/><Relationship Id="rId5521" Type="http://schemas.openxmlformats.org/officeDocument/2006/relationships/hyperlink" Target="https://en.wiktionary.org/wiki/%E4%BD%90%E4%B8%96%E4%BF%9D" TargetMode="External"/><Relationship Id="rId6852" Type="http://schemas.openxmlformats.org/officeDocument/2006/relationships/hyperlink" Target="https://en.wiktionary.org/w/index.php?title=%E6%8A%9C%E3%81%91&amp;action=edit&amp;redlink=1" TargetMode="External"/><Relationship Id="rId573" Type="http://schemas.openxmlformats.org/officeDocument/2006/relationships/hyperlink" Target="https://en.wiktionary.org/wiki/%E9%9A%8A" TargetMode="External"/><Relationship Id="rId5522" Type="http://schemas.openxmlformats.org/officeDocument/2006/relationships/hyperlink" Target="https://en.wiktionary.org/wiki/%E3%82%84%E3%82%89" TargetMode="External"/><Relationship Id="rId6853" Type="http://schemas.openxmlformats.org/officeDocument/2006/relationships/hyperlink" Target="https://en.wiktionary.org/wiki/%E3%82%B3%E3%83%A9%E3%83%A0" TargetMode="External"/><Relationship Id="rId4228" Type="http://schemas.openxmlformats.org/officeDocument/2006/relationships/hyperlink" Target="https://en.wiktionary.org/wiki/%E3%82%B7%E3%83%BC%E3%83%88" TargetMode="External"/><Relationship Id="rId4227" Type="http://schemas.openxmlformats.org/officeDocument/2006/relationships/hyperlink" Target="https://en.wiktionary.org/wiki/%E9%83%B7%E5%9C%9F" TargetMode="External"/><Relationship Id="rId5558" Type="http://schemas.openxmlformats.org/officeDocument/2006/relationships/hyperlink" Target="https://en.wiktionary.org/w/index.php?title=%E4%B8%80%E4%BA%BA%E7%89%A9&amp;action=edit&amp;redlink=1" TargetMode="External"/><Relationship Id="rId6889" Type="http://schemas.openxmlformats.org/officeDocument/2006/relationships/hyperlink" Target="https://en.wiktionary.org/w/index.php?title=%E3%83%9E%E3%83%AB%E3%83%81&amp;action=edit&amp;redlink=1" TargetMode="External"/><Relationship Id="rId4229" Type="http://schemas.openxmlformats.org/officeDocument/2006/relationships/hyperlink" Target="https://en.wiktionary.org/wiki/%E5%BD%93%E6%97%A5" TargetMode="External"/><Relationship Id="rId5559" Type="http://schemas.openxmlformats.org/officeDocument/2006/relationships/hyperlink" Target="https://en.wiktionary.org/wiki/%E8%88%AA%E8%B7%AF" TargetMode="External"/><Relationship Id="rId6880" Type="http://schemas.openxmlformats.org/officeDocument/2006/relationships/hyperlink" Target="https://en.wiktionary.org/wiki/%E7%99%BD%E4%BA%BA" TargetMode="External"/><Relationship Id="rId4220" Type="http://schemas.openxmlformats.org/officeDocument/2006/relationships/hyperlink" Target="https://en.wiktionary.org/wiki/%E2%80%98" TargetMode="External"/><Relationship Id="rId5552" Type="http://schemas.openxmlformats.org/officeDocument/2006/relationships/hyperlink" Target="https://en.wiktionary.org/wiki/%E5%85%AC%E5%8F%B8" TargetMode="External"/><Relationship Id="rId6883" Type="http://schemas.openxmlformats.org/officeDocument/2006/relationships/hyperlink" Target="https://en.wiktionary.org/wiki/%E5%AF%BA%E7%94%B0" TargetMode="External"/><Relationship Id="rId5553" Type="http://schemas.openxmlformats.org/officeDocument/2006/relationships/hyperlink" Target="https://en.wiktionary.org/wiki/%E7%BE%8E%E4%BA%BA" TargetMode="External"/><Relationship Id="rId6884" Type="http://schemas.openxmlformats.org/officeDocument/2006/relationships/hyperlink" Target="https://en.wiktionary.org/wiki/%E7%B1%B3%E5%AD%90" TargetMode="External"/><Relationship Id="rId4222" Type="http://schemas.openxmlformats.org/officeDocument/2006/relationships/hyperlink" Target="https://en.wiktionary.org/wiki/%E6%8A%95%E5%85%A5" TargetMode="External"/><Relationship Id="rId5550" Type="http://schemas.openxmlformats.org/officeDocument/2006/relationships/hyperlink" Target="https://en.wiktionary.org/wiki/%E6%94%B9%E5%AE%9A" TargetMode="External"/><Relationship Id="rId6881" Type="http://schemas.openxmlformats.org/officeDocument/2006/relationships/hyperlink" Target="https://en.wiktionary.org/wiki/%E8%AB%87" TargetMode="External"/><Relationship Id="rId4221" Type="http://schemas.openxmlformats.org/officeDocument/2006/relationships/hyperlink" Target="https://en.wiktionary.org/wiki/%E8%BC%B8%E5%85%A5" TargetMode="External"/><Relationship Id="rId5551" Type="http://schemas.openxmlformats.org/officeDocument/2006/relationships/hyperlink" Target="https://en.wiktionary.org/wiki/%E5%B3%B6%E6%B4%A5" TargetMode="External"/><Relationship Id="rId6882" Type="http://schemas.openxmlformats.org/officeDocument/2006/relationships/hyperlink" Target="https://en.wiktionary.org/w/index.php?title=%E6%9B%B8%E3%81%91&amp;action=edit&amp;redlink=1" TargetMode="External"/><Relationship Id="rId4224" Type="http://schemas.openxmlformats.org/officeDocument/2006/relationships/hyperlink" Target="https://en.wiktionary.org/wiki/%E7%A0%94" TargetMode="External"/><Relationship Id="rId5556" Type="http://schemas.openxmlformats.org/officeDocument/2006/relationships/hyperlink" Target="https://en.wiktionary.org/wiki/%E7%A2%BA%E5%AE%9F" TargetMode="External"/><Relationship Id="rId6887" Type="http://schemas.openxmlformats.org/officeDocument/2006/relationships/hyperlink" Target="https://en.wiktionary.org/wiki/%E3%83%81%E3%83%BC%E3%83%95" TargetMode="External"/><Relationship Id="rId4223" Type="http://schemas.openxmlformats.org/officeDocument/2006/relationships/hyperlink" Target="https://en.wiktionary.org/wiki/%E9%A4%8A%E6%88%90" TargetMode="External"/><Relationship Id="rId5557" Type="http://schemas.openxmlformats.org/officeDocument/2006/relationships/hyperlink" Target="https://en.wiktionary.org/wiki/%E5%8B%85" TargetMode="External"/><Relationship Id="rId6888" Type="http://schemas.openxmlformats.org/officeDocument/2006/relationships/hyperlink" Target="https://en.wiktionary.org/w/index.php?title=%E9%9B%86%E3%81%BE%E3%81%A3&amp;action=edit&amp;redlink=1" TargetMode="External"/><Relationship Id="rId4226" Type="http://schemas.openxmlformats.org/officeDocument/2006/relationships/hyperlink" Target="https://en.wiktionary.org/w/index.php?title=%E6%B7%B1%E3%81%8F&amp;action=edit&amp;redlink=1" TargetMode="External"/><Relationship Id="rId5554" Type="http://schemas.openxmlformats.org/officeDocument/2006/relationships/hyperlink" Target="https://en.wiktionary.org/wiki/%E5%85%85" TargetMode="External"/><Relationship Id="rId6885" Type="http://schemas.openxmlformats.org/officeDocument/2006/relationships/hyperlink" Target="https://en.wiktionary.org/wiki/%E4%BC%B4" TargetMode="External"/><Relationship Id="rId4225" Type="http://schemas.openxmlformats.org/officeDocument/2006/relationships/hyperlink" Target="https://en.wiktionary.org/wiki/%E6%88%A6%E6%AD%BB" TargetMode="External"/><Relationship Id="rId5555" Type="http://schemas.openxmlformats.org/officeDocument/2006/relationships/hyperlink" Target="https://en.wiktionary.org/wiki/%E6%9B%B8%E8%A8%98" TargetMode="External"/><Relationship Id="rId6886" Type="http://schemas.openxmlformats.org/officeDocument/2006/relationships/hyperlink" Target="https://en.wiktionary.org/wiki/%E7%81%B0" TargetMode="External"/><Relationship Id="rId4217" Type="http://schemas.openxmlformats.org/officeDocument/2006/relationships/hyperlink" Target="https://en.wiktionary.org/wiki/%E5%85%88%E8%BC%A9" TargetMode="External"/><Relationship Id="rId5549" Type="http://schemas.openxmlformats.org/officeDocument/2006/relationships/hyperlink" Target="https://en.wiktionary.org/wiki/%E5%B0%B1%E8%81%B7" TargetMode="External"/><Relationship Id="rId4216" Type="http://schemas.openxmlformats.org/officeDocument/2006/relationships/hyperlink" Target="https://en.wiktionary.org/wiki/%E6%89%80%E8%94%B5" TargetMode="External"/><Relationship Id="rId4219" Type="http://schemas.openxmlformats.org/officeDocument/2006/relationships/hyperlink" Target="https://en.wiktionary.org/wiki/%E3%81%BE%E3%81%82" TargetMode="External"/><Relationship Id="rId5547" Type="http://schemas.openxmlformats.org/officeDocument/2006/relationships/hyperlink" Target="https://en.wiktionary.org/wiki/%E5%8D%98%E7%99%BA" TargetMode="External"/><Relationship Id="rId6878" Type="http://schemas.openxmlformats.org/officeDocument/2006/relationships/hyperlink" Target="https://en.wiktionary.org/w/index.php?title=%E3%82%B0%E3%83%A9%E3%83%9F%E3%83%BC&amp;action=edit&amp;redlink=1" TargetMode="External"/><Relationship Id="rId4218" Type="http://schemas.openxmlformats.org/officeDocument/2006/relationships/hyperlink" Target="https://en.wiktionary.org/wiki/%E8%8F%8A%E6%B1%A0" TargetMode="External"/><Relationship Id="rId5548" Type="http://schemas.openxmlformats.org/officeDocument/2006/relationships/hyperlink" Target="https://en.wiktionary.org/wiki/%E5%B0%81" TargetMode="External"/><Relationship Id="rId6879" Type="http://schemas.openxmlformats.org/officeDocument/2006/relationships/hyperlink" Target="https://en.wiktionary.org/wiki/%E6%85%B0%E5%AE%89" TargetMode="External"/><Relationship Id="rId599" Type="http://schemas.openxmlformats.org/officeDocument/2006/relationships/hyperlink" Target="https://en.wiktionary.org/wiki/%E5%A4%A7%E5%88%87" TargetMode="External"/><Relationship Id="rId594" Type="http://schemas.openxmlformats.org/officeDocument/2006/relationships/hyperlink" Target="https://en.wiktionary.org/wiki/%E6%94%B9%E5%90%8D" TargetMode="External"/><Relationship Id="rId5541" Type="http://schemas.openxmlformats.org/officeDocument/2006/relationships/hyperlink" Target="https://en.wiktionary.org/wiki/%E3%82%A2%E3%83%80%E3%83%AB%E3%83%88" TargetMode="External"/><Relationship Id="rId6872" Type="http://schemas.openxmlformats.org/officeDocument/2006/relationships/hyperlink" Target="https://en.wiktionary.org/wiki/%E3%81%A0%E3%81%8B%E3%82%89" TargetMode="External"/><Relationship Id="rId593" Type="http://schemas.openxmlformats.org/officeDocument/2006/relationships/hyperlink" Target="https://en.wiktionary.org/wiki/%E4%B8%AD%E5%BF%83" TargetMode="External"/><Relationship Id="rId5542" Type="http://schemas.openxmlformats.org/officeDocument/2006/relationships/hyperlink" Target="https://en.wiktionary.org/wiki/%E6%A3%92" TargetMode="External"/><Relationship Id="rId6873" Type="http://schemas.openxmlformats.org/officeDocument/2006/relationships/hyperlink" Target="https://en.wiktionary.org/wiki/%E9%8D%8B" TargetMode="External"/><Relationship Id="rId592" Type="http://schemas.openxmlformats.org/officeDocument/2006/relationships/hyperlink" Target="https://en.wiktionary.org/wiki/%E3%83%95%E3%82%A1%E3%83%BC%E3%82%B9%E3%83%88" TargetMode="External"/><Relationship Id="rId4211" Type="http://schemas.openxmlformats.org/officeDocument/2006/relationships/hyperlink" Target="https://en.wiktionary.org/w/index.php?title=%E5%B9%B3%E5%87%A1%E7%A4%BE&amp;action=edit&amp;redlink=1" TargetMode="External"/><Relationship Id="rId6870" Type="http://schemas.openxmlformats.org/officeDocument/2006/relationships/hyperlink" Target="https://en.wiktionary.org/w/index.php?title=%E6%9B%BF%E3%81%88&amp;action=edit&amp;redlink=1" TargetMode="External"/><Relationship Id="rId591" Type="http://schemas.openxmlformats.org/officeDocument/2006/relationships/hyperlink" Target="https://en.wiktionary.org/wiki/%E8%A1%A8" TargetMode="External"/><Relationship Id="rId4210" Type="http://schemas.openxmlformats.org/officeDocument/2006/relationships/hyperlink" Target="https://en.wiktionary.org/wiki/%E4%BE%9D%E5%AD%98" TargetMode="External"/><Relationship Id="rId5540" Type="http://schemas.openxmlformats.org/officeDocument/2006/relationships/hyperlink" Target="https://en.wiktionary.org/wiki/%E3%83%AA%E3%82%B9%E3%83%8A%E3%83%BC" TargetMode="External"/><Relationship Id="rId6871" Type="http://schemas.openxmlformats.org/officeDocument/2006/relationships/hyperlink" Target="https://en.wiktionary.org/w/index.php?title=%E8%BE%BC%E3%82%81&amp;action=edit&amp;redlink=1" TargetMode="External"/><Relationship Id="rId598" Type="http://schemas.openxmlformats.org/officeDocument/2006/relationships/hyperlink" Target="https://en.wiktionary.org/wiki/%E5%A5%B3" TargetMode="External"/><Relationship Id="rId4213" Type="http://schemas.openxmlformats.org/officeDocument/2006/relationships/hyperlink" Target="https://en.wiktionary.org/wiki/%E3%81%BE%E3%81%84" TargetMode="External"/><Relationship Id="rId5545" Type="http://schemas.openxmlformats.org/officeDocument/2006/relationships/hyperlink" Target="https://en.wiktionary.org/wiki/%E5%AD%90%E7%88%B5" TargetMode="External"/><Relationship Id="rId6876" Type="http://schemas.openxmlformats.org/officeDocument/2006/relationships/hyperlink" Target="https://en.wiktionary.org/wiki/%E6%94%BE%E3%81%A4" TargetMode="External"/><Relationship Id="rId597" Type="http://schemas.openxmlformats.org/officeDocument/2006/relationships/hyperlink" Target="https://en.wiktionary.org/w/index.php?title=%E3%81%94%E3%81%96%E3%81%84&amp;action=edit&amp;redlink=1" TargetMode="External"/><Relationship Id="rId4212" Type="http://schemas.openxmlformats.org/officeDocument/2006/relationships/hyperlink" Target="https://en.wiktionary.org/wiki/%E9%9F%B3%E9%9F%BF" TargetMode="External"/><Relationship Id="rId5546" Type="http://schemas.openxmlformats.org/officeDocument/2006/relationships/hyperlink" Target="https://en.wiktionary.org/wiki/%E5%8D%93" TargetMode="External"/><Relationship Id="rId6877" Type="http://schemas.openxmlformats.org/officeDocument/2006/relationships/hyperlink" Target="https://en.wiktionary.org/wiki/%E6%AF%8E%E5%9B%9E" TargetMode="External"/><Relationship Id="rId596" Type="http://schemas.openxmlformats.org/officeDocument/2006/relationships/hyperlink" Target="https://en.wiktionary.org/wiki/%E5%B0%8F%E8%AA%AC" TargetMode="External"/><Relationship Id="rId4215" Type="http://schemas.openxmlformats.org/officeDocument/2006/relationships/hyperlink" Target="https://en.wiktionary.org/wiki/%E3%82%AD%E3%83%A3%E3%83%B3%E3%83%9A%E3%83%BC%E3%83%B3" TargetMode="External"/><Relationship Id="rId5543" Type="http://schemas.openxmlformats.org/officeDocument/2006/relationships/hyperlink" Target="https://en.wiktionary.org/wiki/%E3%83%AA%E3%82%AA%E3%83%87%E3%82%B8%E3%83%A3%E3%83%8D%E3%82%A4%E3%83%AD" TargetMode="External"/><Relationship Id="rId6874" Type="http://schemas.openxmlformats.org/officeDocument/2006/relationships/hyperlink" Target="https://en.wiktionary.org/w/index.php?title=%E3%81%84%E3%82%8F%E3%81%8D&amp;action=edit&amp;redlink=1" TargetMode="External"/><Relationship Id="rId595" Type="http://schemas.openxmlformats.org/officeDocument/2006/relationships/hyperlink" Target="https://en.wiktionary.org/wiki/%E6%B5%B7" TargetMode="External"/><Relationship Id="rId4214" Type="http://schemas.openxmlformats.org/officeDocument/2006/relationships/hyperlink" Target="https://en.wiktionary.org/wiki/%E5%AF%A7" TargetMode="External"/><Relationship Id="rId5544" Type="http://schemas.openxmlformats.org/officeDocument/2006/relationships/hyperlink" Target="https://en.wiktionary.org/wiki/%E3%81%BE%E3%81%A8%E3%82%81%E3%82%8B" TargetMode="External"/><Relationship Id="rId6875" Type="http://schemas.openxmlformats.org/officeDocument/2006/relationships/hyperlink" Target="https://en.wiktionary.org/wiki/%E4%BE%9D" TargetMode="External"/><Relationship Id="rId6825" Type="http://schemas.openxmlformats.org/officeDocument/2006/relationships/hyperlink" Target="https://en.wiktionary.org/wiki/%E6%B0%97%E6%B8%A9" TargetMode="External"/><Relationship Id="rId6826" Type="http://schemas.openxmlformats.org/officeDocument/2006/relationships/hyperlink" Target="https://en.wiktionary.org/wiki/%E7%99%BB%E8%A8%98" TargetMode="External"/><Relationship Id="rId6823" Type="http://schemas.openxmlformats.org/officeDocument/2006/relationships/hyperlink" Target="https://en.wiktionary.org/wiki/%E3%82%A2%E3%83%95%E3%82%AC%E3%83%8B%E3%82%B9%E3%82%BF%E3%83%B3" TargetMode="External"/><Relationship Id="rId6824" Type="http://schemas.openxmlformats.org/officeDocument/2006/relationships/hyperlink" Target="https://en.wiktionary.org/wiki/%E3%83%9B%E3%82%A4%E3%83%BC%E3%83%AB" TargetMode="External"/><Relationship Id="rId6829" Type="http://schemas.openxmlformats.org/officeDocument/2006/relationships/hyperlink" Target="https://en.wiktionary.org/wiki/%E7%89%BD%E5%BC%95" TargetMode="External"/><Relationship Id="rId6827" Type="http://schemas.openxmlformats.org/officeDocument/2006/relationships/hyperlink" Target="https://en.wiktionary.org/wiki/%E8%A5%BF%E6%96%B9" TargetMode="External"/><Relationship Id="rId6828" Type="http://schemas.openxmlformats.org/officeDocument/2006/relationships/hyperlink" Target="https://en.wiktionary.org/wiki/%E4%B9%BE" TargetMode="External"/><Relationship Id="rId547" Type="http://schemas.openxmlformats.org/officeDocument/2006/relationships/hyperlink" Target="https://en.wiktionary.org/wiki/%E7%94%9F" TargetMode="External"/><Relationship Id="rId9098" Type="http://schemas.openxmlformats.org/officeDocument/2006/relationships/hyperlink" Target="https://en.wiktionary.org/wiki/%E5%AE%A4%E8%98%AD" TargetMode="External"/><Relationship Id="rId546" Type="http://schemas.openxmlformats.org/officeDocument/2006/relationships/hyperlink" Target="https://en.wiktionary.org/wiki/%E6%89%8B" TargetMode="External"/><Relationship Id="rId9097" Type="http://schemas.openxmlformats.org/officeDocument/2006/relationships/hyperlink" Target="https://en.wiktionary.org/w/index.php?title=%E3%82%A2%E3%83%97%E3%83%AA%E3%83%AA%E3%82%A2&amp;action=edit&amp;redlink=1" TargetMode="External"/><Relationship Id="rId545" Type="http://schemas.openxmlformats.org/officeDocument/2006/relationships/hyperlink" Target="https://en.wiktionary.org/wiki/%E8%BB%A2%E9%80%81" TargetMode="External"/><Relationship Id="rId9096" Type="http://schemas.openxmlformats.org/officeDocument/2006/relationships/hyperlink" Target="https://en.wiktionary.org/wiki/%E8%BB%8A%E8%BC%AA" TargetMode="External"/><Relationship Id="rId544" Type="http://schemas.openxmlformats.org/officeDocument/2006/relationships/hyperlink" Target="https://en.wiktionary.org/wiki/%E3%82%AC%E3%82%A4%E3%83%89" TargetMode="External"/><Relationship Id="rId9095" Type="http://schemas.openxmlformats.org/officeDocument/2006/relationships/hyperlink" Target="https://en.wiktionary.org/wiki/%E8%A3%9C%E5%AE%8C" TargetMode="External"/><Relationship Id="rId549" Type="http://schemas.openxmlformats.org/officeDocument/2006/relationships/hyperlink" Target="https://en.wiktionary.org/wiki/%E6%8A%80%E8%A1%93" TargetMode="External"/><Relationship Id="rId548" Type="http://schemas.openxmlformats.org/officeDocument/2006/relationships/hyperlink" Target="https://en.wiktionary.org/wiki/%E3%81%BE" TargetMode="External"/><Relationship Id="rId9099" Type="http://schemas.openxmlformats.org/officeDocument/2006/relationships/hyperlink" Target="https://en.wiktionary.org/wiki/%E4%BA%88%E8%A8%80" TargetMode="External"/><Relationship Id="rId543" Type="http://schemas.openxmlformats.org/officeDocument/2006/relationships/hyperlink" Target="https://en.wiktionary.org/wiki/%E5%9F%8E" TargetMode="External"/><Relationship Id="rId6821" Type="http://schemas.openxmlformats.org/officeDocument/2006/relationships/hyperlink" Target="https://en.wiktionary.org/wiki/%E8%BC%89%E3%81%9B%E3%82%8B" TargetMode="External"/><Relationship Id="rId542" Type="http://schemas.openxmlformats.org/officeDocument/2006/relationships/hyperlink" Target="https://en.wiktionary.org/w/index.php?title=%E3%81%BE%E3%81%97%E3%82%87&amp;action=edit&amp;redlink=1" TargetMode="External"/><Relationship Id="rId6822" Type="http://schemas.openxmlformats.org/officeDocument/2006/relationships/hyperlink" Target="https://en.wiktionary.org/wiki/%E5%BD%B9%E8%80%85" TargetMode="External"/><Relationship Id="rId541" Type="http://schemas.openxmlformats.org/officeDocument/2006/relationships/hyperlink" Target="https://en.wiktionary.org/wiki/%E7%A7%91%E5%AD%A6" TargetMode="External"/><Relationship Id="rId540" Type="http://schemas.openxmlformats.org/officeDocument/2006/relationships/hyperlink" Target="https://en.wiktionary.org/wiki/%E3%81%9B%E3%82%8B" TargetMode="External"/><Relationship Id="rId6820" Type="http://schemas.openxmlformats.org/officeDocument/2006/relationships/hyperlink" Target="https://en.wiktionary.org/wiki/%E5%8D%97%E6%9C%9D" TargetMode="External"/><Relationship Id="rId6814" Type="http://schemas.openxmlformats.org/officeDocument/2006/relationships/hyperlink" Target="https://en.wiktionary.org/wiki/%E6%B6%B2%E4%BD%93" TargetMode="External"/><Relationship Id="rId6815" Type="http://schemas.openxmlformats.org/officeDocument/2006/relationships/hyperlink" Target="https://en.wiktionary.org/wiki/%E5%92%8C%E5%BD%A6" TargetMode="External"/><Relationship Id="rId6812" Type="http://schemas.openxmlformats.org/officeDocument/2006/relationships/hyperlink" Target="https://en.wiktionary.org/wiki/%E8%B8%8A%E3%82%8A" TargetMode="External"/><Relationship Id="rId6813" Type="http://schemas.openxmlformats.org/officeDocument/2006/relationships/hyperlink" Target="https://en.wiktionary.org/wiki/%E9%99%A4%E5%A4%96" TargetMode="External"/><Relationship Id="rId6818" Type="http://schemas.openxmlformats.org/officeDocument/2006/relationships/hyperlink" Target="https://en.wiktionary.org/wiki/%E5%B8%96" TargetMode="External"/><Relationship Id="rId6819" Type="http://schemas.openxmlformats.org/officeDocument/2006/relationships/hyperlink" Target="https://en.wiktionary.org/wiki/%E3%81%84%E3%81%93" TargetMode="External"/><Relationship Id="rId6816" Type="http://schemas.openxmlformats.org/officeDocument/2006/relationships/hyperlink" Target="https://en.wiktionary.org/wiki/%E3%82%A8%E3%83%AA%E3%83%83%E3%82%AF" TargetMode="External"/><Relationship Id="rId6817" Type="http://schemas.openxmlformats.org/officeDocument/2006/relationships/hyperlink" Target="https://en.wiktionary.org/wiki/%E3%81%AA%E3%82%93%E3%81%8B" TargetMode="External"/><Relationship Id="rId9090" Type="http://schemas.openxmlformats.org/officeDocument/2006/relationships/hyperlink" Target="https://en.wiktionary.org/wiki/%E7%94%B1%E7%BE%8E" TargetMode="External"/><Relationship Id="rId9094" Type="http://schemas.openxmlformats.org/officeDocument/2006/relationships/hyperlink" Target="https://en.wiktionary.org/wiki/%E9%81%94%E4%BA%BA" TargetMode="External"/><Relationship Id="rId9093" Type="http://schemas.openxmlformats.org/officeDocument/2006/relationships/hyperlink" Target="https://en.wiktionary.org/wiki/%E5%A0%80%E5%B7%9D" TargetMode="External"/><Relationship Id="rId9092" Type="http://schemas.openxmlformats.org/officeDocument/2006/relationships/hyperlink" Target="https://en.wiktionary.org/wiki/%E5%8F%8D%E6%92%83" TargetMode="External"/><Relationship Id="rId9091" Type="http://schemas.openxmlformats.org/officeDocument/2006/relationships/hyperlink" Target="https://en.wiktionary.org/wiki/%E3%81%BF%E3%81%8D" TargetMode="External"/><Relationship Id="rId536" Type="http://schemas.openxmlformats.org/officeDocument/2006/relationships/hyperlink" Target="https://en.wiktionary.org/wiki/%E9%A6%AC" TargetMode="External"/><Relationship Id="rId9087" Type="http://schemas.openxmlformats.org/officeDocument/2006/relationships/hyperlink" Target="https://en.wiktionary.org/wiki/%E5%AC%A2" TargetMode="External"/><Relationship Id="rId535" Type="http://schemas.openxmlformats.org/officeDocument/2006/relationships/hyperlink" Target="https://en.wiktionary.org/w/index.php?title=%E8%AA%AD%E3%82%93&amp;action=edit&amp;redlink=1" TargetMode="External"/><Relationship Id="rId9086" Type="http://schemas.openxmlformats.org/officeDocument/2006/relationships/hyperlink" Target="https://en.wiktionary.org/wiki/%E3%83%9E%E3%82%AD%E3%82%B7" TargetMode="External"/><Relationship Id="rId534" Type="http://schemas.openxmlformats.org/officeDocument/2006/relationships/hyperlink" Target="https://en.wiktionary.org/wiki/%E6%A7%8B%E3%81%84" TargetMode="External"/><Relationship Id="rId9085" Type="http://schemas.openxmlformats.org/officeDocument/2006/relationships/hyperlink" Target="https://en.wiktionary.org/wiki/%E4%BA%9C%E7%BE%8E" TargetMode="External"/><Relationship Id="rId533" Type="http://schemas.openxmlformats.org/officeDocument/2006/relationships/hyperlink" Target="https://en.wiktionary.org/wiki/%E3%81%9D%E3%81%AE%E3%82%82%E3%81%AE" TargetMode="External"/><Relationship Id="rId9084" Type="http://schemas.openxmlformats.org/officeDocument/2006/relationships/hyperlink" Target="https://en.wiktionary.org/wiki/%E3%82%B9%E3%83%90%E3%83%AB" TargetMode="External"/><Relationship Id="rId539" Type="http://schemas.openxmlformats.org/officeDocument/2006/relationships/hyperlink" Target="https://en.wiktionary.org/w/index.php?title=%E3%81%97%E3%82%88&amp;action=edit&amp;redlink=1" TargetMode="External"/><Relationship Id="rId538" Type="http://schemas.openxmlformats.org/officeDocument/2006/relationships/hyperlink" Target="https://en.wiktionary.org/wiki/%E2%80%9D" TargetMode="External"/><Relationship Id="rId9089" Type="http://schemas.openxmlformats.org/officeDocument/2006/relationships/hyperlink" Target="https://en.wiktionary.org/wiki/%E5%AE%B6%E5%90%8D" TargetMode="External"/><Relationship Id="rId537" Type="http://schemas.openxmlformats.org/officeDocument/2006/relationships/hyperlink" Target="https://en.wiktionary.org/wiki/%E6%9C%9F%E9%96%93" TargetMode="External"/><Relationship Id="rId9088" Type="http://schemas.openxmlformats.org/officeDocument/2006/relationships/hyperlink" Target="https://en.wiktionary.org/wiki/%E5%A4%9A%E7%99%BA" TargetMode="External"/><Relationship Id="rId532" Type="http://schemas.openxmlformats.org/officeDocument/2006/relationships/hyperlink" Target="https://en.wiktionary.org/wiki/%E9%A4%A8" TargetMode="External"/><Relationship Id="rId6810" Type="http://schemas.openxmlformats.org/officeDocument/2006/relationships/hyperlink" Target="https://en.wiktionary.org/wiki/%E9%87%91%E5%B1%B1" TargetMode="External"/><Relationship Id="rId531" Type="http://schemas.openxmlformats.org/officeDocument/2006/relationships/hyperlink" Target="https://en.wiktionary.org/wiki/%E8%BF%BD%E5%8A%A0" TargetMode="External"/><Relationship Id="rId6811" Type="http://schemas.openxmlformats.org/officeDocument/2006/relationships/hyperlink" Target="https://en.wiktionary.org/wiki/%E6%AC%A1%E5%9B%9E" TargetMode="External"/><Relationship Id="rId530" Type="http://schemas.openxmlformats.org/officeDocument/2006/relationships/hyperlink" Target="https://en.wiktionary.org/wiki/%E9%9D%A2" TargetMode="External"/><Relationship Id="rId5516" Type="http://schemas.openxmlformats.org/officeDocument/2006/relationships/hyperlink" Target="https://en.wiktionary.org/wiki/%E8%A3%85%E9%A3%BE" TargetMode="External"/><Relationship Id="rId6847" Type="http://schemas.openxmlformats.org/officeDocument/2006/relationships/hyperlink" Target="https://en.wiktionary.org/wiki/%E3%82%AF%E3%83%AA%E3%82%B9%E3%82%BF%E3%83%AB" TargetMode="External"/><Relationship Id="rId5517" Type="http://schemas.openxmlformats.org/officeDocument/2006/relationships/hyperlink" Target="https://en.wiktionary.org/wiki/%E6%98%86%E8%99%AB" TargetMode="External"/><Relationship Id="rId6848" Type="http://schemas.openxmlformats.org/officeDocument/2006/relationships/hyperlink" Target="https://en.wiktionary.org/wiki/%E3%81%8B%E3%82%81" TargetMode="External"/><Relationship Id="rId5514" Type="http://schemas.openxmlformats.org/officeDocument/2006/relationships/hyperlink" Target="https://en.wiktionary.org/wiki/%E5%BE%A9%E5%85%83" TargetMode="External"/><Relationship Id="rId6845" Type="http://schemas.openxmlformats.org/officeDocument/2006/relationships/hyperlink" Target="https://en.wiktionary.org/wiki/%E8%AA%BF%E9%81%94" TargetMode="External"/><Relationship Id="rId5515" Type="http://schemas.openxmlformats.org/officeDocument/2006/relationships/hyperlink" Target="https://en.wiktionary.org/wiki/%E3%82%B8%E3%83%A7%E3%83%BC%E3%83%B3%E3%82%BA" TargetMode="External"/><Relationship Id="rId6846" Type="http://schemas.openxmlformats.org/officeDocument/2006/relationships/hyperlink" Target="https://en.wiktionary.org/wiki/%E7%9A%AE" TargetMode="External"/><Relationship Id="rId5518" Type="http://schemas.openxmlformats.org/officeDocument/2006/relationships/hyperlink" Target="https://en.wiktionary.org/wiki/%E5%9B%B3%E3%82%8B" TargetMode="External"/><Relationship Id="rId6849" Type="http://schemas.openxmlformats.org/officeDocument/2006/relationships/hyperlink" Target="https://en.wiktionary.org/wiki/%E5%88%A4%E4%BA%8B" TargetMode="External"/><Relationship Id="rId5519" Type="http://schemas.openxmlformats.org/officeDocument/2006/relationships/hyperlink" Target="https://en.wiktionary.org/wiki/%E6%89%80%E6%8C%81" TargetMode="External"/><Relationship Id="rId569" Type="http://schemas.openxmlformats.org/officeDocument/2006/relationships/hyperlink" Target="https://en.wiktionary.org/wiki/%E4%BB%A5%E5%A4%96" TargetMode="External"/><Relationship Id="rId568" Type="http://schemas.openxmlformats.org/officeDocument/2006/relationships/hyperlink" Target="https://en.wiktionary.org/wiki/%E3%83%8B%E3%83%A5%E3%83%BC%E3%82%B9" TargetMode="External"/><Relationship Id="rId567" Type="http://schemas.openxmlformats.org/officeDocument/2006/relationships/hyperlink" Target="https://en.wiktionary.org/wiki/%E6%A5%BD%E6%9B%B2" TargetMode="External"/><Relationship Id="rId566" Type="http://schemas.openxmlformats.org/officeDocument/2006/relationships/hyperlink" Target="https://en.wiktionary.org/wiki/%E9%96%B2%E8%A6%A7" TargetMode="External"/><Relationship Id="rId561" Type="http://schemas.openxmlformats.org/officeDocument/2006/relationships/hyperlink" Target="https://en.wiktionary.org/wiki/%E5%81%B4" TargetMode="External"/><Relationship Id="rId560" Type="http://schemas.openxmlformats.org/officeDocument/2006/relationships/hyperlink" Target="https://en.wiktionary.org/wiki/%E5%9B%A3" TargetMode="External"/><Relationship Id="rId6840" Type="http://schemas.openxmlformats.org/officeDocument/2006/relationships/hyperlink" Target="https://en.wiktionary.org/wiki/%E6%AB%BB%E4%BA%95" TargetMode="External"/><Relationship Id="rId565" Type="http://schemas.openxmlformats.org/officeDocument/2006/relationships/hyperlink" Target="https://en.wiktionary.org/wiki/%E7%A8%AE" TargetMode="External"/><Relationship Id="rId5512" Type="http://schemas.openxmlformats.org/officeDocument/2006/relationships/hyperlink" Target="https://en.wiktionary.org/wiki/%E5%B8%82%E5%A4%96" TargetMode="External"/><Relationship Id="rId6843" Type="http://schemas.openxmlformats.org/officeDocument/2006/relationships/hyperlink" Target="https://en.wiktionary.org/wiki/%E3%82%A2%E3%83%AB%E3%82%B3%E3%83%BC%E3%83%AB" TargetMode="External"/><Relationship Id="rId564" Type="http://schemas.openxmlformats.org/officeDocument/2006/relationships/hyperlink" Target="https://en.wiktionary.org/wiki/%E5%BF%85%E3%81%9A" TargetMode="External"/><Relationship Id="rId5513" Type="http://schemas.openxmlformats.org/officeDocument/2006/relationships/hyperlink" Target="https://en.wiktionary.org/wiki/%E6%8D%95%E6%89%8B" TargetMode="External"/><Relationship Id="rId6844" Type="http://schemas.openxmlformats.org/officeDocument/2006/relationships/hyperlink" Target="https://en.wiktionary.org/wiki/%E5%A4%96%E3%82%8C" TargetMode="External"/><Relationship Id="rId563" Type="http://schemas.openxmlformats.org/officeDocument/2006/relationships/hyperlink" Target="https://en.wiktionary.org/wiki/%E8%A1%A8%E7%A4%BA" TargetMode="External"/><Relationship Id="rId5510" Type="http://schemas.openxmlformats.org/officeDocument/2006/relationships/hyperlink" Target="https://en.wiktionary.org/wiki/%E8%A3%9C%E7%B5%A6" TargetMode="External"/><Relationship Id="rId6841" Type="http://schemas.openxmlformats.org/officeDocument/2006/relationships/hyperlink" Target="https://en.wiktionary.org/wiki/%E3%81%BE%E3%82%82%E3%81%AA%E3%81%8F" TargetMode="External"/><Relationship Id="rId562" Type="http://schemas.openxmlformats.org/officeDocument/2006/relationships/hyperlink" Target="https://en.wiktionary.org/wiki/%E6%A5%BD%E3%81%97%E3%81%BF" TargetMode="External"/><Relationship Id="rId5511" Type="http://schemas.openxmlformats.org/officeDocument/2006/relationships/hyperlink" Target="https://en.wiktionary.org/w/index.php?title=%E6%9D%91%E7%AB%8B&amp;action=edit&amp;redlink=1" TargetMode="External"/><Relationship Id="rId6842" Type="http://schemas.openxmlformats.org/officeDocument/2006/relationships/hyperlink" Target="https://en.wiktionary.org/wiki/%E6%9D%BF%E6%A9%8B" TargetMode="External"/><Relationship Id="rId5505" Type="http://schemas.openxmlformats.org/officeDocument/2006/relationships/hyperlink" Target="https://en.wiktionary.org/wiki/%E5%8E%9F%E7%90%86" TargetMode="External"/><Relationship Id="rId6836" Type="http://schemas.openxmlformats.org/officeDocument/2006/relationships/hyperlink" Target="https://en.wiktionary.org/wiki/%E3%82%B9%E3%82%AF%E3%83%AA%E3%83%BC%E3%83%B3" TargetMode="External"/><Relationship Id="rId5506" Type="http://schemas.openxmlformats.org/officeDocument/2006/relationships/hyperlink" Target="https://en.wiktionary.org/wiki/%E7%9B%AE%E5%AE%89" TargetMode="External"/><Relationship Id="rId6837" Type="http://schemas.openxmlformats.org/officeDocument/2006/relationships/hyperlink" Target="https://en.wiktionary.org/wiki/%E4%BF%9D%E5%85%A8" TargetMode="External"/><Relationship Id="rId5503" Type="http://schemas.openxmlformats.org/officeDocument/2006/relationships/hyperlink" Target="https://en.wiktionary.org/wiki/%E5%BE%8C%E4%BB%BB" TargetMode="External"/><Relationship Id="rId6834" Type="http://schemas.openxmlformats.org/officeDocument/2006/relationships/hyperlink" Target="https://en.wiktionary.org/wiki/%E3%83%80%E3%83%8B%E3%82%A8%E3%83%AB" TargetMode="External"/><Relationship Id="rId5504" Type="http://schemas.openxmlformats.org/officeDocument/2006/relationships/hyperlink" Target="https://en.wiktionary.org/wiki/%E3%82%AF%E3%83%AA%E3%83%83%E3%82%AF" TargetMode="External"/><Relationship Id="rId6835" Type="http://schemas.openxmlformats.org/officeDocument/2006/relationships/hyperlink" Target="https://en.wiktionary.org/wiki/%E7%95%B0%E5%8B%95" TargetMode="External"/><Relationship Id="rId5509" Type="http://schemas.openxmlformats.org/officeDocument/2006/relationships/hyperlink" Target="https://en.wiktionary.org/w/index.php?title=%E8%B2%BC%E3%82%89&amp;action=edit&amp;redlink=1" TargetMode="External"/><Relationship Id="rId5507" Type="http://schemas.openxmlformats.org/officeDocument/2006/relationships/hyperlink" Target="https://en.wiktionary.org/wiki/%E6%AD%A3%E3%81%97%E3%81%8F" TargetMode="External"/><Relationship Id="rId6838" Type="http://schemas.openxmlformats.org/officeDocument/2006/relationships/hyperlink" Target="https://en.wiktionary.org/wiki/%E4%BB%8A%E5%BA%A6" TargetMode="External"/><Relationship Id="rId5508" Type="http://schemas.openxmlformats.org/officeDocument/2006/relationships/hyperlink" Target="https://en.wiktionary.org/wiki/%E3%83%95%E3%82%A7%E3%82%A2" TargetMode="External"/><Relationship Id="rId6839" Type="http://schemas.openxmlformats.org/officeDocument/2006/relationships/hyperlink" Target="https://en.wiktionary.org/wiki/%E7%A7%98" TargetMode="External"/><Relationship Id="rId558" Type="http://schemas.openxmlformats.org/officeDocument/2006/relationships/hyperlink" Target="https://en.wiktionary.org/wiki/%E3%81%82%E3%82%8C" TargetMode="External"/><Relationship Id="rId557" Type="http://schemas.openxmlformats.org/officeDocument/2006/relationships/hyperlink" Target="https://en.wiktionary.org/wiki/%E5%8C%97%E6%B5%B7%E9%81%93" TargetMode="External"/><Relationship Id="rId556" Type="http://schemas.openxmlformats.org/officeDocument/2006/relationships/hyperlink" Target="https://en.wiktionary.org/wiki/%E7%B5%8C%E6%B8%88" TargetMode="External"/><Relationship Id="rId555" Type="http://schemas.openxmlformats.org/officeDocument/2006/relationships/hyperlink" Target="https://en.wiktionary.org/wiki/%E8%A1%8C%E3%81%86" TargetMode="External"/><Relationship Id="rId559" Type="http://schemas.openxmlformats.org/officeDocument/2006/relationships/hyperlink" Target="https://en.wiktionary.org/wiki/%E9%96%93%E9%81%95%E3%81%84" TargetMode="External"/><Relationship Id="rId550" Type="http://schemas.openxmlformats.org/officeDocument/2006/relationships/hyperlink" Target="https://en.wiktionary.org/wiki/%E3%81%82" TargetMode="External"/><Relationship Id="rId554" Type="http://schemas.openxmlformats.org/officeDocument/2006/relationships/hyperlink" Target="https://en.wiktionary.org/wiki/%E5%A4%89%E6%8F%9B" TargetMode="External"/><Relationship Id="rId5501" Type="http://schemas.openxmlformats.org/officeDocument/2006/relationships/hyperlink" Target="https://en.wiktionary.org/wiki/%E6%B2%B3%E5%86%85" TargetMode="External"/><Relationship Id="rId6832" Type="http://schemas.openxmlformats.org/officeDocument/2006/relationships/hyperlink" Target="https://en.wiktionary.org/wiki/%E7%B4%B0%E8%8F%8C" TargetMode="External"/><Relationship Id="rId553" Type="http://schemas.openxmlformats.org/officeDocument/2006/relationships/hyperlink" Target="https://en.wiktionary.org/wiki/%E4%BD%9C%E8%A9%9E" TargetMode="External"/><Relationship Id="rId5502" Type="http://schemas.openxmlformats.org/officeDocument/2006/relationships/hyperlink" Target="https://en.wiktionary.org/wiki/%E9%9D%B4" TargetMode="External"/><Relationship Id="rId6833" Type="http://schemas.openxmlformats.org/officeDocument/2006/relationships/hyperlink" Target="https://en.wiktionary.org/wiki/%E3%83%91%E3%83%A9%E3%83%AA%E3%83%B3%E3%83%94%E3%83%83%E3%82%AF" TargetMode="External"/><Relationship Id="rId552" Type="http://schemas.openxmlformats.org/officeDocument/2006/relationships/hyperlink" Target="https://en.wiktionary.org/wiki/%E7%A5%9E" TargetMode="External"/><Relationship Id="rId6830" Type="http://schemas.openxmlformats.org/officeDocument/2006/relationships/hyperlink" Target="https://en.wiktionary.org/wiki/%E6%A8%A1" TargetMode="External"/><Relationship Id="rId551" Type="http://schemas.openxmlformats.org/officeDocument/2006/relationships/hyperlink" Target="https://en.wiktionary.org/wiki/%E6%8C%81%E3%81%A4" TargetMode="External"/><Relationship Id="rId5500" Type="http://schemas.openxmlformats.org/officeDocument/2006/relationships/hyperlink" Target="https://en.wiktionary.org/wiki/%E5%BF%85%E9%A0%88" TargetMode="External"/><Relationship Id="rId6831" Type="http://schemas.openxmlformats.org/officeDocument/2006/relationships/hyperlink" Target="https://en.wiktionary.org/wiki/%E3%81%AA%E3%81%95%E3%81%84" TargetMode="External"/><Relationship Id="rId4280" Type="http://schemas.openxmlformats.org/officeDocument/2006/relationships/hyperlink" Target="https://en.wiktionary.org/wiki/%E6%A5%AD%E7%A8%AE" TargetMode="External"/><Relationship Id="rId4282" Type="http://schemas.openxmlformats.org/officeDocument/2006/relationships/hyperlink" Target="https://en.wiktionary.org/wiki/%E3%82%AC%E3%83%A9%E3%82%B9" TargetMode="External"/><Relationship Id="rId4281" Type="http://schemas.openxmlformats.org/officeDocument/2006/relationships/hyperlink" Target="https://en.wiktionary.org/wiki/%E8%A7%A3%E6%9E%90" TargetMode="External"/><Relationship Id="rId4284" Type="http://schemas.openxmlformats.org/officeDocument/2006/relationships/hyperlink" Target="https://en.wiktionary.org/wiki/%E3%83%9D%E3%83%B3%E3%83%89" TargetMode="External"/><Relationship Id="rId4283" Type="http://schemas.openxmlformats.org/officeDocument/2006/relationships/hyperlink" Target="https://en.wiktionary.org/wiki/%E6%AD%8C%E5%94%B1" TargetMode="External"/><Relationship Id="rId4286" Type="http://schemas.openxmlformats.org/officeDocument/2006/relationships/hyperlink" Target="https://en.wiktionary.org/wiki/%E6%B2%BF%E5%B2%B8" TargetMode="External"/><Relationship Id="rId4285" Type="http://schemas.openxmlformats.org/officeDocument/2006/relationships/hyperlink" Target="https://en.wiktionary.org/wiki/%E5%8D%B5" TargetMode="External"/><Relationship Id="rId4288" Type="http://schemas.openxmlformats.org/officeDocument/2006/relationships/hyperlink" Target="https://en.wiktionary.org/wiki/%E5%8D%93%E7%90%83" TargetMode="External"/><Relationship Id="rId4287" Type="http://schemas.openxmlformats.org/officeDocument/2006/relationships/hyperlink" Target="https://en.wiktionary.org/wiki/%E6%B1%BA%E6%88%A6" TargetMode="External"/><Relationship Id="rId4289" Type="http://schemas.openxmlformats.org/officeDocument/2006/relationships/hyperlink" Target="https://en.wiktionary.org/wiki/%E4%B8%AD%E7%94%B0" TargetMode="External"/><Relationship Id="rId4271" Type="http://schemas.openxmlformats.org/officeDocument/2006/relationships/hyperlink" Target="https://en.wiktionary.org/wiki/%E5%85%A8%E9%9D%A2" TargetMode="External"/><Relationship Id="rId4270" Type="http://schemas.openxmlformats.org/officeDocument/2006/relationships/hyperlink" Target="https://en.wiktionary.org/wiki/%E9%9C%B2" TargetMode="External"/><Relationship Id="rId4273" Type="http://schemas.openxmlformats.org/officeDocument/2006/relationships/hyperlink" Target="https://en.wiktionary.org/wiki/%E5%A4%89%E3%81%88%E3%82%8B" TargetMode="External"/><Relationship Id="rId4272" Type="http://schemas.openxmlformats.org/officeDocument/2006/relationships/hyperlink" Target="https://en.wiktionary.org/wiki/%E8%87%AA%E4%B8%BB" TargetMode="External"/><Relationship Id="rId4275" Type="http://schemas.openxmlformats.org/officeDocument/2006/relationships/hyperlink" Target="https://en.wiktionary.org/wiki/%E5%AD%A6%E3%81%B6" TargetMode="External"/><Relationship Id="rId4274" Type="http://schemas.openxmlformats.org/officeDocument/2006/relationships/hyperlink" Target="https://en.wiktionary.org/wiki/%E3%82%84%E3%82%8A" TargetMode="External"/><Relationship Id="rId4277" Type="http://schemas.openxmlformats.org/officeDocument/2006/relationships/hyperlink" Target="https://en.wiktionary.org/wiki/%E8%A8%BC%E8%A8%80" TargetMode="External"/><Relationship Id="rId4276" Type="http://schemas.openxmlformats.org/officeDocument/2006/relationships/hyperlink" Target="https://en.wiktionary.org/wiki/%E4%B8%80%E5%AE%B6" TargetMode="External"/><Relationship Id="rId4279" Type="http://schemas.openxmlformats.org/officeDocument/2006/relationships/hyperlink" Target="https://en.wiktionary.org/wiki/%E3%83%9C%E3%83%87%E3%82%A3" TargetMode="External"/><Relationship Id="rId4278" Type="http://schemas.openxmlformats.org/officeDocument/2006/relationships/hyperlink" Target="https://en.wiktionary.org/w/index.php?title=%E5%B1%9E%E3%81%97&amp;action=edit&amp;redlink=1" TargetMode="External"/><Relationship Id="rId4291" Type="http://schemas.openxmlformats.org/officeDocument/2006/relationships/hyperlink" Target="https://en.wiktionary.org/wiki/%E3%83%AA%E3%83%9C%E3%83%B3" TargetMode="External"/><Relationship Id="rId4290" Type="http://schemas.openxmlformats.org/officeDocument/2006/relationships/hyperlink" Target="https://en.wiktionary.org/wiki/%E3%83%8B%E3%83%BC%E3%82%BA" TargetMode="External"/><Relationship Id="rId4293" Type="http://schemas.openxmlformats.org/officeDocument/2006/relationships/hyperlink" Target="https://en.wiktionary.org/wiki/%E3%83%A1%E3%83%88%E3%83%AD" TargetMode="External"/><Relationship Id="rId4292" Type="http://schemas.openxmlformats.org/officeDocument/2006/relationships/hyperlink" Target="https://en.wiktionary.org/wiki/%E5%A3%B2%E5%8D%B4" TargetMode="External"/><Relationship Id="rId4295" Type="http://schemas.openxmlformats.org/officeDocument/2006/relationships/hyperlink" Target="https://en.wiktionary.org/wiki/%E3%83%98%E3%83%B3%E3%83%AA%E3%83%BC" TargetMode="External"/><Relationship Id="rId4294" Type="http://schemas.openxmlformats.org/officeDocument/2006/relationships/hyperlink" Target="https://en.wiktionary.org/wiki/%E5%91%82" TargetMode="External"/><Relationship Id="rId4297" Type="http://schemas.openxmlformats.org/officeDocument/2006/relationships/hyperlink" Target="https://en.wiktionary.org/wiki/%E6%B5%A6%E5%92%8C" TargetMode="External"/><Relationship Id="rId4296" Type="http://schemas.openxmlformats.org/officeDocument/2006/relationships/hyperlink" Target="https://en.wiktionary.org/wiki/%E3%82%84%E3%81%8C%E3%81%A6" TargetMode="External"/><Relationship Id="rId4299" Type="http://schemas.openxmlformats.org/officeDocument/2006/relationships/hyperlink" Target="https://en.wiktionary.org/wiki/%E5%8D%92" TargetMode="External"/><Relationship Id="rId4298" Type="http://schemas.openxmlformats.org/officeDocument/2006/relationships/hyperlink" Target="https://en.wiktionary.org/wiki/%E9%A6%AC%E5%A0%B4" TargetMode="External"/><Relationship Id="rId4249" Type="http://schemas.openxmlformats.org/officeDocument/2006/relationships/hyperlink" Target="https://en.wiktionary.org/wiki/%E9%B7%B9" TargetMode="External"/><Relationship Id="rId5570" Type="http://schemas.openxmlformats.org/officeDocument/2006/relationships/hyperlink" Target="https://en.wiktionary.org/wiki/%E3%82%BF%E3%83%B3%E3%82%AF" TargetMode="External"/><Relationship Id="rId5571" Type="http://schemas.openxmlformats.org/officeDocument/2006/relationships/hyperlink" Target="https://en.wiktionary.org/wiki/%E3%82%B0%E3%83%A9%E3%82%A6%E3%83%B3%E3%83%89" TargetMode="External"/><Relationship Id="rId4240" Type="http://schemas.openxmlformats.org/officeDocument/2006/relationships/hyperlink" Target="https://en.wiktionary.org/wiki/%E5%AE%98%E6%88%BF" TargetMode="External"/><Relationship Id="rId4242" Type="http://schemas.openxmlformats.org/officeDocument/2006/relationships/hyperlink" Target="https://en.wiktionary.org/wiki/%E3%83%80%E3%83%96%E3%83%AB%E3%82%B9" TargetMode="External"/><Relationship Id="rId5574" Type="http://schemas.openxmlformats.org/officeDocument/2006/relationships/hyperlink" Target="https://en.wiktionary.org/wiki/%E3%83%95%E3%82%A3%E3%82%AF%E3%82%B7%E3%83%A7%E3%83%B3" TargetMode="External"/><Relationship Id="rId4241" Type="http://schemas.openxmlformats.org/officeDocument/2006/relationships/hyperlink" Target="https://en.wiktionary.org/wiki/%E6%94%AF%E7%A4%BE" TargetMode="External"/><Relationship Id="rId5575" Type="http://schemas.openxmlformats.org/officeDocument/2006/relationships/hyperlink" Target="https://en.wiktionary.org/wiki/%E5%90%A6" TargetMode="External"/><Relationship Id="rId4244" Type="http://schemas.openxmlformats.org/officeDocument/2006/relationships/hyperlink" Target="https://en.wiktionary.org/w/index.php?title=%E9%96%A2%E3%82%8F%E3%82%89&amp;action=edit&amp;redlink=1" TargetMode="External"/><Relationship Id="rId5572" Type="http://schemas.openxmlformats.org/officeDocument/2006/relationships/hyperlink" Target="https://en.wiktionary.org/wiki/%E5%91%A8%E3%82%8A" TargetMode="External"/><Relationship Id="rId4243" Type="http://schemas.openxmlformats.org/officeDocument/2006/relationships/hyperlink" Target="https://en.wiktionary.org/wiki/%E3%82%AD%E3%83%AD%E3%83%A1%E3%83%BC%E3%83%88%E3%83%AB" TargetMode="External"/><Relationship Id="rId5573" Type="http://schemas.openxmlformats.org/officeDocument/2006/relationships/hyperlink" Target="https://en.wiktionary.org/wiki/%E9%82%A6" TargetMode="External"/><Relationship Id="rId4246" Type="http://schemas.openxmlformats.org/officeDocument/2006/relationships/hyperlink" Target="https://en.wiktionary.org/wiki/%E7%95%B0%E8%AB%96" TargetMode="External"/><Relationship Id="rId5578" Type="http://schemas.openxmlformats.org/officeDocument/2006/relationships/hyperlink" Target="https://en.wiktionary.org/wiki/%E6%9C%A8%E6%9B%9C%E6%97%A5" TargetMode="External"/><Relationship Id="rId4245" Type="http://schemas.openxmlformats.org/officeDocument/2006/relationships/hyperlink" Target="https://en.wiktionary.org/wiki/%E9%BB%92%E7%94%B0" TargetMode="External"/><Relationship Id="rId5579" Type="http://schemas.openxmlformats.org/officeDocument/2006/relationships/hyperlink" Target="https://en.wiktionary.org/wiki/%E5%8F%97%E4%BF%A1" TargetMode="External"/><Relationship Id="rId4248" Type="http://schemas.openxmlformats.org/officeDocument/2006/relationships/hyperlink" Target="https://en.wiktionary.org/wiki/%E3%83%89%E3%83%AA%E3%83%BC%E3%83%A0" TargetMode="External"/><Relationship Id="rId5576" Type="http://schemas.openxmlformats.org/officeDocument/2006/relationships/hyperlink" Target="https://en.wiktionary.org/wiki/%E5%A6%96%E7%B2%BE" TargetMode="External"/><Relationship Id="rId4247" Type="http://schemas.openxmlformats.org/officeDocument/2006/relationships/hyperlink" Target="https://en.wiktionary.org/wiki/%E3%83%B3" TargetMode="External"/><Relationship Id="rId5577" Type="http://schemas.openxmlformats.org/officeDocument/2006/relationships/hyperlink" Target="https://en.wiktionary.org/wiki/%E3%82%B9%E3%83%9E%E3%83%BC%E3%83%88" TargetMode="External"/><Relationship Id="rId4239" Type="http://schemas.openxmlformats.org/officeDocument/2006/relationships/hyperlink" Target="https://en.wiktionary.org/wiki/%E9%A2%A8%E6%99%AF" TargetMode="External"/><Relationship Id="rId4238" Type="http://schemas.openxmlformats.org/officeDocument/2006/relationships/hyperlink" Target="https://en.wiktionary.org/wiki/%E3%81%9D%E3%81%A1%E3%82%89" TargetMode="External"/><Relationship Id="rId5569" Type="http://schemas.openxmlformats.org/officeDocument/2006/relationships/hyperlink" Target="https://en.wiktionary.org/wiki/%E7%B1%B3%E3%83%89%E3%83%AB" TargetMode="External"/><Relationship Id="rId6890" Type="http://schemas.openxmlformats.org/officeDocument/2006/relationships/hyperlink" Target="https://en.wiktionary.org/wiki/%E8%A2%8B" TargetMode="External"/><Relationship Id="rId5560" Type="http://schemas.openxmlformats.org/officeDocument/2006/relationships/hyperlink" Target="https://en.wiktionary.org/wiki/%E3%82%B7%E3%83%A3%E3%83%BC" TargetMode="External"/><Relationship Id="rId6891" Type="http://schemas.openxmlformats.org/officeDocument/2006/relationships/hyperlink" Target="https://en.wiktionary.org/wiki/%E3%81%95%E3%81%8F" TargetMode="External"/><Relationship Id="rId495" Type="http://schemas.openxmlformats.org/officeDocument/2006/relationships/hyperlink" Target="https://en.wiktionary.org/wiki/%E7%94%BB%E9%9D%A2" TargetMode="External"/><Relationship Id="rId4231" Type="http://schemas.openxmlformats.org/officeDocument/2006/relationships/hyperlink" Target="https://en.wiktionary.org/wiki/%E9%96%8B%E5%B1%80" TargetMode="External"/><Relationship Id="rId5563" Type="http://schemas.openxmlformats.org/officeDocument/2006/relationships/hyperlink" Target="https://en.wiktionary.org/wiki/%E3%83%9D%E3%83%BC%E3%83%88" TargetMode="External"/><Relationship Id="rId6894" Type="http://schemas.openxmlformats.org/officeDocument/2006/relationships/hyperlink" Target="https://en.wiktionary.org/wiki/%E3%81%8A%E3%81%A3%E3%81%97%E3%82%83%E3%82%8B" TargetMode="External"/><Relationship Id="rId494" Type="http://schemas.openxmlformats.org/officeDocument/2006/relationships/hyperlink" Target="https://en.wiktionary.org/wiki/%E3%82%82%E3%81%97" TargetMode="External"/><Relationship Id="rId4230" Type="http://schemas.openxmlformats.org/officeDocument/2006/relationships/hyperlink" Target="https://en.wiktionary.org/wiki/%E4%BF%A1%E9%95%B7" TargetMode="External"/><Relationship Id="rId5564" Type="http://schemas.openxmlformats.org/officeDocument/2006/relationships/hyperlink" Target="https://en.wiktionary.org/wiki/%E7%95%AA%E7%B7%9A" TargetMode="External"/><Relationship Id="rId6895" Type="http://schemas.openxmlformats.org/officeDocument/2006/relationships/hyperlink" Target="https://en.wiktionary.org/wiki/%E6%8B%B3%E9%8A%83" TargetMode="External"/><Relationship Id="rId493" Type="http://schemas.openxmlformats.org/officeDocument/2006/relationships/hyperlink" Target="https://en.wiktionary.org/wiki/%E9%80%9A%E3%82%8A" TargetMode="External"/><Relationship Id="rId4233" Type="http://schemas.openxmlformats.org/officeDocument/2006/relationships/hyperlink" Target="https://en.wiktionary.org/wiki/%E3%81%9C" TargetMode="External"/><Relationship Id="rId5561" Type="http://schemas.openxmlformats.org/officeDocument/2006/relationships/hyperlink" Target="https://en.wiktionary.org/wiki/%E5%AE%AE%E6%AE%BF" TargetMode="External"/><Relationship Id="rId6892" Type="http://schemas.openxmlformats.org/officeDocument/2006/relationships/hyperlink" Target="https://en.wiktionary.org/wiki/%E3%83%9E%E3%83%83%E3%82%AF%E3%82%B9" TargetMode="External"/><Relationship Id="rId492" Type="http://schemas.openxmlformats.org/officeDocument/2006/relationships/hyperlink" Target="https://en.wiktionary.org/wiki/%E5%B3%B6" TargetMode="External"/><Relationship Id="rId4232" Type="http://schemas.openxmlformats.org/officeDocument/2006/relationships/hyperlink" Target="https://en.wiktionary.org/wiki/%E4%B8%89%E6%9C%A8" TargetMode="External"/><Relationship Id="rId5562" Type="http://schemas.openxmlformats.org/officeDocument/2006/relationships/hyperlink" Target="https://en.wiktionary.org/wiki/%E6%8E%A2%E6%A4%9C" TargetMode="External"/><Relationship Id="rId6893" Type="http://schemas.openxmlformats.org/officeDocument/2006/relationships/hyperlink" Target="https://en.wiktionary.org/wiki/%E3%81%90%E3%81%A1" TargetMode="External"/><Relationship Id="rId499" Type="http://schemas.openxmlformats.org/officeDocument/2006/relationships/hyperlink" Target="https://en.wiktionary.org/wiki/%E3%81%A9%E3%81%86" TargetMode="External"/><Relationship Id="rId4235" Type="http://schemas.openxmlformats.org/officeDocument/2006/relationships/hyperlink" Target="https://en.wiktionary.org/wiki/%E3%81%A9%E3%81%86%E3%82%82" TargetMode="External"/><Relationship Id="rId5567" Type="http://schemas.openxmlformats.org/officeDocument/2006/relationships/hyperlink" Target="https://en.wiktionary.org/wiki/%E5%A4%9C%E9%96%93" TargetMode="External"/><Relationship Id="rId6898" Type="http://schemas.openxmlformats.org/officeDocument/2006/relationships/hyperlink" Target="https://en.wiktionary.org/wiki/%E6%8C%81" TargetMode="External"/><Relationship Id="rId498" Type="http://schemas.openxmlformats.org/officeDocument/2006/relationships/hyperlink" Target="https://en.wiktionary.org/wiki/%E3%83%86%E3%83%B3%E3%83%97%E3%83%AC%E3%83%BC%E3%83%88" TargetMode="External"/><Relationship Id="rId4234" Type="http://schemas.openxmlformats.org/officeDocument/2006/relationships/hyperlink" Target="https://en.wiktionary.org/wiki/%E6%8A%95" TargetMode="External"/><Relationship Id="rId5568" Type="http://schemas.openxmlformats.org/officeDocument/2006/relationships/hyperlink" Target="https://en.wiktionary.org/wiki/%E3%81%8B%E3%81%BF" TargetMode="External"/><Relationship Id="rId6899" Type="http://schemas.openxmlformats.org/officeDocument/2006/relationships/hyperlink" Target="https://en.wiktionary.org/wiki/%E6%B4%A5%E6%B3%A2" TargetMode="External"/><Relationship Id="rId497" Type="http://schemas.openxmlformats.org/officeDocument/2006/relationships/hyperlink" Target="https://en.wiktionary.org/wiki/%E5%BA%97" TargetMode="External"/><Relationship Id="rId4237" Type="http://schemas.openxmlformats.org/officeDocument/2006/relationships/hyperlink" Target="https://en.wiktionary.org/wiki/%E9%A7%92" TargetMode="External"/><Relationship Id="rId5565" Type="http://schemas.openxmlformats.org/officeDocument/2006/relationships/hyperlink" Target="https://en.wiktionary.org/wiki/%E7%B3%B8" TargetMode="External"/><Relationship Id="rId6896" Type="http://schemas.openxmlformats.org/officeDocument/2006/relationships/hyperlink" Target="https://en.wiktionary.org/wiki/%E9%81%85%E3%81%8F" TargetMode="External"/><Relationship Id="rId496" Type="http://schemas.openxmlformats.org/officeDocument/2006/relationships/hyperlink" Target="https://en.wiktionary.org/wiki/%E8%A3%BD%E4%BD%9C" TargetMode="External"/><Relationship Id="rId4236" Type="http://schemas.openxmlformats.org/officeDocument/2006/relationships/hyperlink" Target="https://en.wiktionary.org/wiki/%E6%B0%B4%E6%B3%B3" TargetMode="External"/><Relationship Id="rId5566" Type="http://schemas.openxmlformats.org/officeDocument/2006/relationships/hyperlink" Target="https://en.wiktionary.org/w/index.php?title=%E4%BC%B4%E3%81%A3&amp;action=edit&amp;redlink=1" TargetMode="External"/><Relationship Id="rId6897" Type="http://schemas.openxmlformats.org/officeDocument/2006/relationships/hyperlink" Target="https://en.wiktionary.org/wiki/%E5%8F%88" TargetMode="External"/><Relationship Id="rId4260" Type="http://schemas.openxmlformats.org/officeDocument/2006/relationships/hyperlink" Target="https://en.wiktionary.org/wiki/%E6%A3%8B%E5%A3%AB" TargetMode="External"/><Relationship Id="rId5592" Type="http://schemas.openxmlformats.org/officeDocument/2006/relationships/hyperlink" Target="https://en.wiktionary.org/w/index.php?title=%E8%81%9E%E3%81%8B&amp;action=edit&amp;redlink=1" TargetMode="External"/><Relationship Id="rId5593" Type="http://schemas.openxmlformats.org/officeDocument/2006/relationships/hyperlink" Target="https://en.wiktionary.org/wiki/%E9%89%B1%E5%B1%B1" TargetMode="External"/><Relationship Id="rId4262" Type="http://schemas.openxmlformats.org/officeDocument/2006/relationships/hyperlink" Target="https://en.wiktionary.org/wiki/%E3%81%8A%E4%BA%92%E3%81%84" TargetMode="External"/><Relationship Id="rId5590" Type="http://schemas.openxmlformats.org/officeDocument/2006/relationships/hyperlink" Target="https://en.wiktionary.org/w/index.php?title=%E8%A1%A8%E3%81%97&amp;action=edit&amp;redlink=1" TargetMode="External"/><Relationship Id="rId4261" Type="http://schemas.openxmlformats.org/officeDocument/2006/relationships/hyperlink" Target="https://en.wiktionary.org/w/index.php?title=%E6%9C%89%E3%81%97&amp;action=edit&amp;redlink=1" TargetMode="External"/><Relationship Id="rId5591" Type="http://schemas.openxmlformats.org/officeDocument/2006/relationships/hyperlink" Target="https://en.wiktionary.org/wiki/%E4%BD%99%E3%82%8A" TargetMode="External"/><Relationship Id="rId4264" Type="http://schemas.openxmlformats.org/officeDocument/2006/relationships/hyperlink" Target="https://en.wiktionary.org/wiki/%E3%82%B7%E3%83%A7%E3%83%83%E3%83%97" TargetMode="External"/><Relationship Id="rId5596" Type="http://schemas.openxmlformats.org/officeDocument/2006/relationships/hyperlink" Target="https://en.wiktionary.org/wiki/%E3%82%B9%E3%83%9D%E3%83%83%E3%83%88" TargetMode="External"/><Relationship Id="rId4263" Type="http://schemas.openxmlformats.org/officeDocument/2006/relationships/hyperlink" Target="https://en.wiktionary.org/wiki/%E9%81%94%E3%81%97" TargetMode="External"/><Relationship Id="rId5597" Type="http://schemas.openxmlformats.org/officeDocument/2006/relationships/hyperlink" Target="https://en.wiktionary.org/wiki/%E7%90%86%E6%83%B3" TargetMode="External"/><Relationship Id="rId4266" Type="http://schemas.openxmlformats.org/officeDocument/2006/relationships/hyperlink" Target="https://en.wiktionary.org/wiki/%E3%81%9F%E3%81%91" TargetMode="External"/><Relationship Id="rId5594" Type="http://schemas.openxmlformats.org/officeDocument/2006/relationships/hyperlink" Target="https://en.wiktionary.org/wiki/%E6%95%97%E6%88%A6" TargetMode="External"/><Relationship Id="rId4265" Type="http://schemas.openxmlformats.org/officeDocument/2006/relationships/hyperlink" Target="https://en.wiktionary.org/wiki/%E5%A4%A7%E5%B0%86" TargetMode="External"/><Relationship Id="rId5595" Type="http://schemas.openxmlformats.org/officeDocument/2006/relationships/hyperlink" Target="https://en.wiktionary.org/wiki/%E9%9D%96" TargetMode="External"/><Relationship Id="rId4268" Type="http://schemas.openxmlformats.org/officeDocument/2006/relationships/hyperlink" Target="https://en.wiktionary.org/w/index.php?title=%E9%96%8B%E3%81%8B&amp;action=edit&amp;redlink=1" TargetMode="External"/><Relationship Id="rId4267" Type="http://schemas.openxmlformats.org/officeDocument/2006/relationships/hyperlink" Target="https://en.wiktionary.org/wiki/%E3%82%B8%E3%83%A0" TargetMode="External"/><Relationship Id="rId5598" Type="http://schemas.openxmlformats.org/officeDocument/2006/relationships/hyperlink" Target="https://en.wiktionary.org/wiki/%E7%9C%8C%E6%B0%91" TargetMode="External"/><Relationship Id="rId4269" Type="http://schemas.openxmlformats.org/officeDocument/2006/relationships/hyperlink" Target="https://en.wiktionary.org/wiki/%E3%82%AE%E3%83%A3%E3%83%A9%E3%83%AA%E3%83%BC" TargetMode="External"/><Relationship Id="rId5599" Type="http://schemas.openxmlformats.org/officeDocument/2006/relationships/hyperlink" Target="https://en.wiktionary.org/wiki/%E5%85%88%E7%AB%AF" TargetMode="External"/><Relationship Id="rId5581" Type="http://schemas.openxmlformats.org/officeDocument/2006/relationships/hyperlink" Target="https://en.wiktionary.org/wiki/%E3%83%88%E3%83%BC%E3%83%9E%E3%82%B9" TargetMode="External"/><Relationship Id="rId5582" Type="http://schemas.openxmlformats.org/officeDocument/2006/relationships/hyperlink" Target="https://en.wiktionary.org/wiki/%E5%93%81%E8%B3%AA" TargetMode="External"/><Relationship Id="rId4251" Type="http://schemas.openxmlformats.org/officeDocument/2006/relationships/hyperlink" Target="https://en.wiktionary.org/wiki/%E3%82%BF%E3%83%BC%E3%83%9F%E3%83%8A%E3%83%AB" TargetMode="External"/><Relationship Id="rId4250" Type="http://schemas.openxmlformats.org/officeDocument/2006/relationships/hyperlink" Target="https://en.wiktionary.org/w/index.php?title=%E5%95%8F%E3%82%8F&amp;action=edit&amp;redlink=1" TargetMode="External"/><Relationship Id="rId5580" Type="http://schemas.openxmlformats.org/officeDocument/2006/relationships/hyperlink" Target="https://en.wiktionary.org/wiki/%E3%83%97%E3%83%AA%E3%83%B3%E3%82%BB%E3%82%B9" TargetMode="External"/><Relationship Id="rId4253" Type="http://schemas.openxmlformats.org/officeDocument/2006/relationships/hyperlink" Target="https://en.wiktionary.org/wiki/%E3%82%AD%E3%83%BC%E3%83%9C%E3%83%BC%E3%83%89" TargetMode="External"/><Relationship Id="rId5585" Type="http://schemas.openxmlformats.org/officeDocument/2006/relationships/hyperlink" Target="https://en.wiktionary.org/wiki/%E7%AE%B1%E6%A0%B9" TargetMode="External"/><Relationship Id="rId4252" Type="http://schemas.openxmlformats.org/officeDocument/2006/relationships/hyperlink" Target="https://en.wiktionary.org/wiki/%E8%81%A1" TargetMode="External"/><Relationship Id="rId5586" Type="http://schemas.openxmlformats.org/officeDocument/2006/relationships/hyperlink" Target="https://en.wiktionary.org/wiki/%E5%BC%93" TargetMode="External"/><Relationship Id="rId4255" Type="http://schemas.openxmlformats.org/officeDocument/2006/relationships/hyperlink" Target="https://en.wiktionary.org/wiki/%E4%BE%8D" TargetMode="External"/><Relationship Id="rId5583" Type="http://schemas.openxmlformats.org/officeDocument/2006/relationships/hyperlink" Target="https://en.wiktionary.org/wiki/%E6%89%93%E7%82%B9" TargetMode="External"/><Relationship Id="rId4254" Type="http://schemas.openxmlformats.org/officeDocument/2006/relationships/hyperlink" Target="https://en.wiktionary.org/wiki/%E6%B7%B1%E3%81%84" TargetMode="External"/><Relationship Id="rId5584" Type="http://schemas.openxmlformats.org/officeDocument/2006/relationships/hyperlink" Target="https://en.wiktionary.org/wiki/%E7%AB%B6%E5%90%88" TargetMode="External"/><Relationship Id="rId4257" Type="http://schemas.openxmlformats.org/officeDocument/2006/relationships/hyperlink" Target="https://en.wiktionary.org/wiki/%E7%9B%B4%E9%80%9A" TargetMode="External"/><Relationship Id="rId5589" Type="http://schemas.openxmlformats.org/officeDocument/2006/relationships/hyperlink" Target="https://en.wiktionary.org/wiki/%E5%B0%BE%E5%BC%B5" TargetMode="External"/><Relationship Id="rId4256" Type="http://schemas.openxmlformats.org/officeDocument/2006/relationships/hyperlink" Target="https://en.wiktionary.org/wiki/%E9%9B%A2%E8%84%B1" TargetMode="External"/><Relationship Id="rId4259" Type="http://schemas.openxmlformats.org/officeDocument/2006/relationships/hyperlink" Target="https://en.wiktionary.org/wiki/%E3%81%AF%E3%81%A3%E3%81%8D%E3%82%8A" TargetMode="External"/><Relationship Id="rId5587" Type="http://schemas.openxmlformats.org/officeDocument/2006/relationships/hyperlink" Target="https://en.wiktionary.org/wiki/%E3%83%9C%E3%82%A4%E3%82%B9" TargetMode="External"/><Relationship Id="rId4258" Type="http://schemas.openxmlformats.org/officeDocument/2006/relationships/hyperlink" Target="https://en.wiktionary.org/wiki/%E3%83%88%E3%83%A0" TargetMode="External"/><Relationship Id="rId5588" Type="http://schemas.openxmlformats.org/officeDocument/2006/relationships/hyperlink" Target="https://en.wiktionary.org/w/index.php?title=%E6%B8%A1%E3%82%8A&amp;action=edit&amp;redlink=1" TargetMode="External"/><Relationship Id="rId9113" Type="http://schemas.openxmlformats.org/officeDocument/2006/relationships/hyperlink" Target="https://en.wiktionary.org/wiki/%E7%A5%88" TargetMode="External"/><Relationship Id="rId9112" Type="http://schemas.openxmlformats.org/officeDocument/2006/relationships/hyperlink" Target="https://en.wiktionary.org/w/index.php?title=%E3%83%98%E3%83%AB&amp;action=edit&amp;redlink=1" TargetMode="External"/><Relationship Id="rId9111" Type="http://schemas.openxmlformats.org/officeDocument/2006/relationships/hyperlink" Target="https://en.wiktionary.org/wiki/%E6%B8%AC%E9%87%8F" TargetMode="External"/><Relationship Id="rId9110" Type="http://schemas.openxmlformats.org/officeDocument/2006/relationships/hyperlink" Target="https://en.wiktionary.org/wiki/%E5%B0%8F%E5%85%90" TargetMode="External"/><Relationship Id="rId9117" Type="http://schemas.openxmlformats.org/officeDocument/2006/relationships/hyperlink" Target="https://en.wiktionary.org/wiki/%E3%82%B9%E3%83%88%E3%83%AC%E3%82%B9" TargetMode="External"/><Relationship Id="rId9116" Type="http://schemas.openxmlformats.org/officeDocument/2006/relationships/hyperlink" Target="https://en.wiktionary.org/wiki/%E5%85%A5%E6%B1%9F" TargetMode="External"/><Relationship Id="rId9115" Type="http://schemas.openxmlformats.org/officeDocument/2006/relationships/hyperlink" Target="https://en.wiktionary.org/wiki/%E7%94%9F%E5%89%8D" TargetMode="External"/><Relationship Id="rId9114" Type="http://schemas.openxmlformats.org/officeDocument/2006/relationships/hyperlink" Target="https://en.wiktionary.org/wiki/%E6%8A%9C%E6%93%A2" TargetMode="External"/><Relationship Id="rId9119" Type="http://schemas.openxmlformats.org/officeDocument/2006/relationships/hyperlink" Target="https://en.wiktionary.org/wiki/%E3%82%A2%E3%82%BC%E3%83%AB%E3%83%90%E3%82%A4%E3%82%B8%E3%83%A3%E3%83%B3" TargetMode="External"/><Relationship Id="rId9118" Type="http://schemas.openxmlformats.org/officeDocument/2006/relationships/hyperlink" Target="https://en.wiktionary.org/wiki/%E6%9C%80%E9%AB%98%E8%A3%81" TargetMode="External"/><Relationship Id="rId9102" Type="http://schemas.openxmlformats.org/officeDocument/2006/relationships/hyperlink" Target="https://en.wiktionary.org/w/index.php?title=%E4%B8%8B%E3%82%8D%E3%81%97&amp;action=edit&amp;redlink=1" TargetMode="External"/><Relationship Id="rId9101" Type="http://schemas.openxmlformats.org/officeDocument/2006/relationships/hyperlink" Target="https://en.wiktionary.org/w/index.php?title=%E3%82%AD%E3%83%83%E3%83%88&amp;action=edit&amp;redlink=1" TargetMode="External"/><Relationship Id="rId9100" Type="http://schemas.openxmlformats.org/officeDocument/2006/relationships/hyperlink" Target="https://en.wiktionary.org/wiki/%E6%A1%83%E5%A4%AA%E9%83%8E" TargetMode="External"/><Relationship Id="rId9106" Type="http://schemas.openxmlformats.org/officeDocument/2006/relationships/hyperlink" Target="https://en.wiktionary.org/wiki/%E5%85%88%E9%80%B2" TargetMode="External"/><Relationship Id="rId9105" Type="http://schemas.openxmlformats.org/officeDocument/2006/relationships/hyperlink" Target="https://en.wiktionary.org/wiki/%E3%82%B7%E3%83%99%E3%83%AA%E3%82%A2" TargetMode="External"/><Relationship Id="rId9104" Type="http://schemas.openxmlformats.org/officeDocument/2006/relationships/hyperlink" Target="https://en.wiktionary.org/wiki/%E3%83%9E%E3%83%AC%E3%83%BC" TargetMode="External"/><Relationship Id="rId9103" Type="http://schemas.openxmlformats.org/officeDocument/2006/relationships/hyperlink" Target="https://en.wiktionary.org/wiki/%E5%8C%97%E5%8E%9F" TargetMode="External"/><Relationship Id="rId9109" Type="http://schemas.openxmlformats.org/officeDocument/2006/relationships/hyperlink" Target="https://en.wiktionary.org/wiki/%E3%81%8B%E3%81%8B%E3%82%8A" TargetMode="External"/><Relationship Id="rId9108" Type="http://schemas.openxmlformats.org/officeDocument/2006/relationships/hyperlink" Target="https://en.wiktionary.org/wiki/%E4%B9%8F%E3%81%97%E3%81%84" TargetMode="External"/><Relationship Id="rId9107" Type="http://schemas.openxmlformats.org/officeDocument/2006/relationships/hyperlink" Target="https://en.wiktionary.org/wiki/%E7%B4%94%E5%AD%90" TargetMode="External"/><Relationship Id="rId6902" Type="http://schemas.openxmlformats.org/officeDocument/2006/relationships/hyperlink" Target="https://en.wiktionary.org/wiki/%E8%BB%A2%E7%94%9F" TargetMode="External"/><Relationship Id="rId6903" Type="http://schemas.openxmlformats.org/officeDocument/2006/relationships/hyperlink" Target="https://en.wiktionary.org/wiki/%E8%91%9B%E9%A3%BE" TargetMode="External"/><Relationship Id="rId6900" Type="http://schemas.openxmlformats.org/officeDocument/2006/relationships/hyperlink" Target="https://en.wiktionary.org/w/index.php?title=%E4%B8%AD%E5%A4%AE%E5%A4%A7%E5%AD%A6&amp;action=edit&amp;redlink=1" TargetMode="External"/><Relationship Id="rId6901" Type="http://schemas.openxmlformats.org/officeDocument/2006/relationships/hyperlink" Target="https://en.wiktionary.org/wiki/%E3%83%9C%E3%82%AF" TargetMode="External"/><Relationship Id="rId6906" Type="http://schemas.openxmlformats.org/officeDocument/2006/relationships/hyperlink" Target="https://en.wiktionary.org/wiki/%E5%B1%B1%E5%9C%B0" TargetMode="External"/><Relationship Id="rId6907" Type="http://schemas.openxmlformats.org/officeDocument/2006/relationships/hyperlink" Target="https://en.wiktionary.org/wiki/%E3%83%93%E3%83%BC%E3%83%81" TargetMode="External"/><Relationship Id="rId6904" Type="http://schemas.openxmlformats.org/officeDocument/2006/relationships/hyperlink" Target="https://en.wiktionary.org/wiki/%E3%83%96%E3%83%AA%E3%83%83%E3%82%B8" TargetMode="External"/><Relationship Id="rId6905" Type="http://schemas.openxmlformats.org/officeDocument/2006/relationships/hyperlink" Target="https://en.wiktionary.org/wiki/%E3%81%97%E3%82%82" TargetMode="External"/><Relationship Id="rId6908" Type="http://schemas.openxmlformats.org/officeDocument/2006/relationships/hyperlink" Target="https://en.wiktionary.org/wiki/%E6%B1%9F%E6%9D%B1" TargetMode="External"/><Relationship Id="rId6909" Type="http://schemas.openxmlformats.org/officeDocument/2006/relationships/hyperlink" Target="https://en.wiktionary.org/wiki/%E6%94%BF%E4%BB%A4" TargetMode="External"/><Relationship Id="rId9182" Type="http://schemas.openxmlformats.org/officeDocument/2006/relationships/hyperlink" Target="https://en.wiktionary.org/wiki/%E5%BC%B7%E5%BC%95" TargetMode="External"/><Relationship Id="rId9181" Type="http://schemas.openxmlformats.org/officeDocument/2006/relationships/hyperlink" Target="https://en.wiktionary.org/wiki/%E6%96%B0%E5%9F%8E" TargetMode="External"/><Relationship Id="rId9180" Type="http://schemas.openxmlformats.org/officeDocument/2006/relationships/hyperlink" Target="https://en.wiktionary.org/wiki/%E5%AF%84" TargetMode="External"/><Relationship Id="rId9175" Type="http://schemas.openxmlformats.org/officeDocument/2006/relationships/hyperlink" Target="https://en.wiktionary.org/wiki/%E9%96%8B%E7%A4%BA" TargetMode="External"/><Relationship Id="rId9174" Type="http://schemas.openxmlformats.org/officeDocument/2006/relationships/hyperlink" Target="https://en.wiktionary.org/wiki/%E6%A0%A1%E5%8C%BA" TargetMode="External"/><Relationship Id="rId9173" Type="http://schemas.openxmlformats.org/officeDocument/2006/relationships/hyperlink" Target="https://en.wiktionary.org/wiki/%E9%9A%8E%E5%B1%A4" TargetMode="External"/><Relationship Id="rId9172" Type="http://schemas.openxmlformats.org/officeDocument/2006/relationships/hyperlink" Target="https://en.wiktionary.org/wiki/%E4%B8%AD%E6%AF%92" TargetMode="External"/><Relationship Id="rId9179" Type="http://schemas.openxmlformats.org/officeDocument/2006/relationships/hyperlink" Target="https://en.wiktionary.org/wiki/%E5%87%BD%E6%95%B0" TargetMode="External"/><Relationship Id="rId9178" Type="http://schemas.openxmlformats.org/officeDocument/2006/relationships/hyperlink" Target="https://en.wiktionary.org/wiki/%E6%BC%94%E6%AD%8C" TargetMode="External"/><Relationship Id="rId9177" Type="http://schemas.openxmlformats.org/officeDocument/2006/relationships/hyperlink" Target="https://en.wiktionary.org/wiki/%E3%83%95%E3%82%A7%E3%82%B6%E3%83%BC" TargetMode="External"/><Relationship Id="rId9176" Type="http://schemas.openxmlformats.org/officeDocument/2006/relationships/hyperlink" Target="https://en.wiktionary.org/wiki/%E4%B8%80%E6%96%89" TargetMode="External"/><Relationship Id="rId9171" Type="http://schemas.openxmlformats.org/officeDocument/2006/relationships/hyperlink" Target="https://en.wiktionary.org/wiki/%E5%86%85%E9%99%B8" TargetMode="External"/><Relationship Id="rId9170" Type="http://schemas.openxmlformats.org/officeDocument/2006/relationships/hyperlink" Target="https://en.wiktionary.org/wiki/%E5%B0%91%E5%B0%89" TargetMode="External"/><Relationship Id="rId9164" Type="http://schemas.openxmlformats.org/officeDocument/2006/relationships/hyperlink" Target="https://en.wiktionary.org/w/index.php?title=%E6%96%AC%E3%82%8A&amp;action=edit&amp;redlink=1" TargetMode="External"/><Relationship Id="rId9163" Type="http://schemas.openxmlformats.org/officeDocument/2006/relationships/hyperlink" Target="https://en.wiktionary.org/wiki/%E3%81%84%E3%81%9F%E3%81%9A%E3%82%89" TargetMode="External"/><Relationship Id="rId9162" Type="http://schemas.openxmlformats.org/officeDocument/2006/relationships/hyperlink" Target="https://en.wiktionary.org/wiki/%E4%BD%8F%E5%8F%8B" TargetMode="External"/><Relationship Id="rId9161" Type="http://schemas.openxmlformats.org/officeDocument/2006/relationships/hyperlink" Target="https://en.wiktionary.org/wiki/%E9%A6%96%E5%B8%AD" TargetMode="External"/><Relationship Id="rId9168" Type="http://schemas.openxmlformats.org/officeDocument/2006/relationships/hyperlink" Target="https://en.wiktionary.org/wiki/%E5%A4%A7%E5%B9%B3" TargetMode="External"/><Relationship Id="rId9167" Type="http://schemas.openxmlformats.org/officeDocument/2006/relationships/hyperlink" Target="https://en.wiktionary.org/wiki/%E7%90%86%E6%81%B5" TargetMode="External"/><Relationship Id="rId9166" Type="http://schemas.openxmlformats.org/officeDocument/2006/relationships/hyperlink" Target="https://en.wiktionary.org/wiki/%E7%9B%B4%E5%AD%90" TargetMode="External"/><Relationship Id="rId9165" Type="http://schemas.openxmlformats.org/officeDocument/2006/relationships/hyperlink" Target="https://en.wiktionary.org/wiki/%E9%83%BD%E5%86%85" TargetMode="External"/><Relationship Id="rId9169" Type="http://schemas.openxmlformats.org/officeDocument/2006/relationships/hyperlink" Target="https://en.wiktionary.org/wiki/%E3%83%A1%E3%82%BF" TargetMode="External"/><Relationship Id="rId6924" Type="http://schemas.openxmlformats.org/officeDocument/2006/relationships/hyperlink" Target="https://en.wiktionary.org/wiki/%E8%B1%AA%E8%8F%AF" TargetMode="External"/><Relationship Id="rId6925" Type="http://schemas.openxmlformats.org/officeDocument/2006/relationships/hyperlink" Target="https://en.wiktionary.org/wiki/%E5%85%8D%E7%96%AB" TargetMode="External"/><Relationship Id="rId6922" Type="http://schemas.openxmlformats.org/officeDocument/2006/relationships/hyperlink" Target="https://en.wiktionary.org/wiki/%E7%8E%8B%E5%A6%83" TargetMode="External"/><Relationship Id="rId6923" Type="http://schemas.openxmlformats.org/officeDocument/2006/relationships/hyperlink" Target="https://en.wiktionary.org/wiki/%E6%95%91%E6%8F%B4" TargetMode="External"/><Relationship Id="rId6928" Type="http://schemas.openxmlformats.org/officeDocument/2006/relationships/hyperlink" Target="https://en.wiktionary.org/wiki/%E4%B9%BE%E7%87%A5" TargetMode="External"/><Relationship Id="rId6929" Type="http://schemas.openxmlformats.org/officeDocument/2006/relationships/hyperlink" Target="https://en.wiktionary.org/wiki/%E3%82%B1%E3%82%A4" TargetMode="External"/><Relationship Id="rId6926" Type="http://schemas.openxmlformats.org/officeDocument/2006/relationships/hyperlink" Target="https://en.wiktionary.org/wiki/%E3%82%BD%E3%83%8A%E3%82%BF" TargetMode="External"/><Relationship Id="rId6927" Type="http://schemas.openxmlformats.org/officeDocument/2006/relationships/hyperlink" Target="https://en.wiktionary.org/wiki/%E6%84%9F%E6%83%B3" TargetMode="External"/><Relationship Id="rId409" Type="http://schemas.openxmlformats.org/officeDocument/2006/relationships/hyperlink" Target="https://en.wiktionary.org/wiki/%E4%B8%80%E8%88%AC" TargetMode="External"/><Relationship Id="rId404" Type="http://schemas.openxmlformats.org/officeDocument/2006/relationships/hyperlink" Target="https://en.wiktionary.org/wiki/%E3%81%99" TargetMode="External"/><Relationship Id="rId9197" Type="http://schemas.openxmlformats.org/officeDocument/2006/relationships/hyperlink" Target="https://en.wiktionary.org/wiki/%E5%AE%9B" TargetMode="External"/><Relationship Id="rId403" Type="http://schemas.openxmlformats.org/officeDocument/2006/relationships/hyperlink" Target="https://en.wiktionary.org/wiki/%E7%B4%9A" TargetMode="External"/><Relationship Id="rId9196" Type="http://schemas.openxmlformats.org/officeDocument/2006/relationships/hyperlink" Target="https://en.wiktionary.org/wiki/%E5%BB%9F" TargetMode="External"/><Relationship Id="rId402" Type="http://schemas.openxmlformats.org/officeDocument/2006/relationships/hyperlink" Target="https://en.wiktionary.org/wiki/%E3%82%B9%E3%83%9D%E3%83%BC%E3%83%84" TargetMode="External"/><Relationship Id="rId9195" Type="http://schemas.openxmlformats.org/officeDocument/2006/relationships/hyperlink" Target="https://en.wiktionary.org/wiki/%E7%A4%BE%E4%BC%9A%E6%B0%91%E4%B8%BB%E5%85%9A" TargetMode="External"/><Relationship Id="rId401" Type="http://schemas.openxmlformats.org/officeDocument/2006/relationships/hyperlink" Target="https://en.wiktionary.org/wiki/%E5%8F%8E%E9%8C%B2" TargetMode="External"/><Relationship Id="rId9194" Type="http://schemas.openxmlformats.org/officeDocument/2006/relationships/hyperlink" Target="https://en.wiktionary.org/wiki/%E7%B0%A1%E6%BD%94" TargetMode="External"/><Relationship Id="rId408" Type="http://schemas.openxmlformats.org/officeDocument/2006/relationships/hyperlink" Target="https://en.wiktionary.org/wiki/%E6%9D%B1" TargetMode="External"/><Relationship Id="rId407" Type="http://schemas.openxmlformats.org/officeDocument/2006/relationships/hyperlink" Target="https://en.wiktionary.org/wiki/%E5%8F%8A%E3%81%B3" TargetMode="External"/><Relationship Id="rId406" Type="http://schemas.openxmlformats.org/officeDocument/2006/relationships/hyperlink" Target="https://en.wiktionary.org/wiki/%E6%8B%85%E5%BD%93" TargetMode="External"/><Relationship Id="rId9199" Type="http://schemas.openxmlformats.org/officeDocument/2006/relationships/hyperlink" Target="https://en.wiktionary.org/wiki/%E9%87%8E%E4%B8%AD" TargetMode="External"/><Relationship Id="rId405" Type="http://schemas.openxmlformats.org/officeDocument/2006/relationships/hyperlink" Target="https://en.wiktionary.org/wiki/%E7%B4%84" TargetMode="External"/><Relationship Id="rId9198" Type="http://schemas.openxmlformats.org/officeDocument/2006/relationships/hyperlink" Target="https://en.wiktionary.org/wiki/%E5%80%92%E7%94%A3" TargetMode="External"/><Relationship Id="rId400" Type="http://schemas.openxmlformats.org/officeDocument/2006/relationships/hyperlink" Target="https://en.wiktionary.org/wiki/%E6%A9%9F%E9%96%A2" TargetMode="External"/><Relationship Id="rId6920" Type="http://schemas.openxmlformats.org/officeDocument/2006/relationships/hyperlink" Target="https://en.wiktionary.org/wiki/%E4%B8%AD%E6%A0%B8" TargetMode="External"/><Relationship Id="rId6921" Type="http://schemas.openxmlformats.org/officeDocument/2006/relationships/hyperlink" Target="https://en.wiktionary.org/wiki/%E3%81%93%E3%81%86%E3%81%97%E3%81%A6" TargetMode="External"/><Relationship Id="rId6913" Type="http://schemas.openxmlformats.org/officeDocument/2006/relationships/hyperlink" Target="https://en.wiktionary.org/wiki/%E3%82%B8%E3%82%A7%E3%82%A4" TargetMode="External"/><Relationship Id="rId6914" Type="http://schemas.openxmlformats.org/officeDocument/2006/relationships/hyperlink" Target="https://en.wiktionary.org/wiki/%E3%81%A4%E3%82%8B" TargetMode="External"/><Relationship Id="rId6911" Type="http://schemas.openxmlformats.org/officeDocument/2006/relationships/hyperlink" Target="https://en.wiktionary.org/wiki/%E5%BE%8B" TargetMode="External"/><Relationship Id="rId6912" Type="http://schemas.openxmlformats.org/officeDocument/2006/relationships/hyperlink" Target="https://en.wiktionary.org/wiki/%E9%9D%A2%E5%80%92" TargetMode="External"/><Relationship Id="rId6917" Type="http://schemas.openxmlformats.org/officeDocument/2006/relationships/hyperlink" Target="https://en.wiktionary.org/wiki/%E5%A3%B2%E3%82%8A%E4%B8%8A%E3%81%92" TargetMode="External"/><Relationship Id="rId6918" Type="http://schemas.openxmlformats.org/officeDocument/2006/relationships/hyperlink" Target="https://en.wiktionary.org/wiki/%E5%9F%B7%E6%94%BF" TargetMode="External"/><Relationship Id="rId6915" Type="http://schemas.openxmlformats.org/officeDocument/2006/relationships/hyperlink" Target="https://en.wiktionary.org/wiki/%E9%97%98%E4%BA%89" TargetMode="External"/><Relationship Id="rId6916" Type="http://schemas.openxmlformats.org/officeDocument/2006/relationships/hyperlink" Target="https://en.wiktionary.org/wiki/%E6%9D%89%E6%9C%AC" TargetMode="External"/><Relationship Id="rId6919" Type="http://schemas.openxmlformats.org/officeDocument/2006/relationships/hyperlink" Target="https://en.wiktionary.org/wiki/%E3%82%BB%E3%83%83%E3%82%AF%E3%82%B9" TargetMode="External"/><Relationship Id="rId9193" Type="http://schemas.openxmlformats.org/officeDocument/2006/relationships/hyperlink" Target="https://en.wiktionary.org/wiki/%E7%99%BA%E8%BB%8A" TargetMode="External"/><Relationship Id="rId9192" Type="http://schemas.openxmlformats.org/officeDocument/2006/relationships/hyperlink" Target="https://en.wiktionary.org/w/index.php?title=%E3%83%95%E3%83%BC&amp;action=edit&amp;redlink=1" TargetMode="External"/><Relationship Id="rId9191" Type="http://schemas.openxmlformats.org/officeDocument/2006/relationships/hyperlink" Target="https://en.wiktionary.org/w/index.php?title=%E5%85%AB%E5%B9%A1%E5%AE%AE&amp;action=edit&amp;redlink=1" TargetMode="External"/><Relationship Id="rId9190" Type="http://schemas.openxmlformats.org/officeDocument/2006/relationships/hyperlink" Target="https://en.wiktionary.org/wiki/%E5%A7%93%E5%90%8D" TargetMode="External"/><Relationship Id="rId9186" Type="http://schemas.openxmlformats.org/officeDocument/2006/relationships/hyperlink" Target="https://en.wiktionary.org/wiki/%E6%96%B0%E5%AE%AE" TargetMode="External"/><Relationship Id="rId9185" Type="http://schemas.openxmlformats.org/officeDocument/2006/relationships/hyperlink" Target="https://en.wiktionary.org/wiki/%E5%81%89%E5%A4%A7" TargetMode="External"/><Relationship Id="rId9184" Type="http://schemas.openxmlformats.org/officeDocument/2006/relationships/hyperlink" Target="https://en.wiktionary.org/wiki/%E3%83%A6%E3%83%8B%E3%83%95%E3%82%A9%E3%83%BC%E3%83%A0" TargetMode="External"/><Relationship Id="rId9183" Type="http://schemas.openxmlformats.org/officeDocument/2006/relationships/hyperlink" Target="https://en.wiktionary.org/wiki/%E3%83%99%E3%83%B3%E3%83%81" TargetMode="External"/><Relationship Id="rId9189" Type="http://schemas.openxmlformats.org/officeDocument/2006/relationships/hyperlink" Target="https://en.wiktionary.org/wiki/%E3%83%AC%E3%83%B3%E3%82%B8" TargetMode="External"/><Relationship Id="rId9188" Type="http://schemas.openxmlformats.org/officeDocument/2006/relationships/hyperlink" Target="https://en.wiktionary.org/wiki/%E9%87%91%E9%8A%AD" TargetMode="External"/><Relationship Id="rId9187" Type="http://schemas.openxmlformats.org/officeDocument/2006/relationships/hyperlink" Target="https://en.wiktionary.org/wiki/%E4%BA%A4%E5%8F%8B" TargetMode="External"/><Relationship Id="rId6910" Type="http://schemas.openxmlformats.org/officeDocument/2006/relationships/hyperlink" Target="https://en.wiktionary.org/wiki/%E8%A7%92%E5%BA%A6" TargetMode="External"/><Relationship Id="rId9131" Type="http://schemas.openxmlformats.org/officeDocument/2006/relationships/hyperlink" Target="https://en.wiktionary.org/wiki/%E7%A7%A9%E5%BA%8F" TargetMode="External"/><Relationship Id="rId9130" Type="http://schemas.openxmlformats.org/officeDocument/2006/relationships/hyperlink" Target="https://en.wiktionary.org/w/index.php?title=%E5%8F%8C%E8%91%89%E7%A4%BE&amp;action=edit&amp;redlink=1" TargetMode="External"/><Relationship Id="rId9135" Type="http://schemas.openxmlformats.org/officeDocument/2006/relationships/hyperlink" Target="https://en.wiktionary.org/wiki/%E5%BD%B9%E6%89%80" TargetMode="External"/><Relationship Id="rId9134" Type="http://schemas.openxmlformats.org/officeDocument/2006/relationships/hyperlink" Target="https://en.wiktionary.org/wiki/%E5%9B%BD%E4%BD%93" TargetMode="External"/><Relationship Id="rId9133" Type="http://schemas.openxmlformats.org/officeDocument/2006/relationships/hyperlink" Target="https://en.wiktionary.org/wiki/%E8%A8%93" TargetMode="External"/><Relationship Id="rId9132" Type="http://schemas.openxmlformats.org/officeDocument/2006/relationships/hyperlink" Target="https://en.wiktionary.org/wiki/%E6%8F%9B%E7%AE%97" TargetMode="External"/><Relationship Id="rId9139" Type="http://schemas.openxmlformats.org/officeDocument/2006/relationships/hyperlink" Target="https://en.wiktionary.org/w/index.php?title=%E6%97%A5%E5%A4%96%E3%82%A2%E3%82%BD%E3%82%B7%E3%82%A8%E3%83%BC%E3%83%84&amp;action=edit&amp;redlink=1" TargetMode="External"/><Relationship Id="rId9138" Type="http://schemas.openxmlformats.org/officeDocument/2006/relationships/hyperlink" Target="https://en.wiktionary.org/wiki/%E3%83%A9%E3%83%9E" TargetMode="External"/><Relationship Id="rId9137" Type="http://schemas.openxmlformats.org/officeDocument/2006/relationships/hyperlink" Target="https://en.wiktionary.org/w/index.php?title=%E3%82%BF%E3%82%AD&amp;action=edit&amp;redlink=1" TargetMode="External"/><Relationship Id="rId9136" Type="http://schemas.openxmlformats.org/officeDocument/2006/relationships/hyperlink" Target="https://en.wiktionary.org/wiki/%E3%81%95%E3%82%89" TargetMode="External"/><Relationship Id="rId9120" Type="http://schemas.openxmlformats.org/officeDocument/2006/relationships/hyperlink" Target="https://en.wiktionary.org/wiki/%E7%AD%92%E4%BA%95" TargetMode="External"/><Relationship Id="rId9124" Type="http://schemas.openxmlformats.org/officeDocument/2006/relationships/hyperlink" Target="https://en.wiktionary.org/wiki/%E9%99%A4%E7%B1%8D" TargetMode="External"/><Relationship Id="rId9123" Type="http://schemas.openxmlformats.org/officeDocument/2006/relationships/hyperlink" Target="https://en.wiktionary.org/wiki/%E8%A6%AA%E6%88%9A" TargetMode="External"/><Relationship Id="rId9122" Type="http://schemas.openxmlformats.org/officeDocument/2006/relationships/hyperlink" Target="https://en.wiktionary.org/wiki/%E3%81%8A%E3%82%8C" TargetMode="External"/><Relationship Id="rId9121" Type="http://schemas.openxmlformats.org/officeDocument/2006/relationships/hyperlink" Target="https://en.wiktionary.org/wiki/%E8%84%85%E8%BF%AB" TargetMode="External"/><Relationship Id="rId9128" Type="http://schemas.openxmlformats.org/officeDocument/2006/relationships/hyperlink" Target="https://en.wiktionary.org/wiki/%E6%9B%B8%E3%81%8D%E8%BE%BC%E3%82%80" TargetMode="External"/><Relationship Id="rId9127" Type="http://schemas.openxmlformats.org/officeDocument/2006/relationships/hyperlink" Target="https://en.wiktionary.org/wiki/%E3%83%89%E3%83%A9%E3%83%9E%E3%83%BC" TargetMode="External"/><Relationship Id="rId9126" Type="http://schemas.openxmlformats.org/officeDocument/2006/relationships/hyperlink" Target="https://en.wiktionary.org/w/index.php?title=%E3%83%94%E3%82%A8%E3%83%BC%E3%83%AB&amp;action=edit&amp;redlink=1" TargetMode="External"/><Relationship Id="rId9125" Type="http://schemas.openxmlformats.org/officeDocument/2006/relationships/hyperlink" Target="https://en.wiktionary.org/wiki/%E5%85%83%E5%92%8C" TargetMode="External"/><Relationship Id="rId9129" Type="http://schemas.openxmlformats.org/officeDocument/2006/relationships/hyperlink" Target="https://en.wiktionary.org/wiki/%E5%93%BA%E4%B9%B3%E9%A1%9E" TargetMode="External"/><Relationship Id="rId9160" Type="http://schemas.openxmlformats.org/officeDocument/2006/relationships/hyperlink" Target="https://en.wiktionary.org/wiki/%E5%9C%B0%E8%94%B5" TargetMode="External"/><Relationship Id="rId9153" Type="http://schemas.openxmlformats.org/officeDocument/2006/relationships/hyperlink" Target="https://en.wiktionary.org/wiki/%E7%AD%91%E6%B3%A2" TargetMode="External"/><Relationship Id="rId9152" Type="http://schemas.openxmlformats.org/officeDocument/2006/relationships/hyperlink" Target="https://en.wiktionary.org/wiki/%E3%82%BF%E3%83%96" TargetMode="External"/><Relationship Id="rId9151" Type="http://schemas.openxmlformats.org/officeDocument/2006/relationships/hyperlink" Target="https://en.wiktionary.org/wiki/%E6%B1%9F%E5%8F%A3" TargetMode="External"/><Relationship Id="rId9150" Type="http://schemas.openxmlformats.org/officeDocument/2006/relationships/hyperlink" Target="https://en.wiktionary.org/wiki/%E5%B2%A9%E5%9B%BD" TargetMode="External"/><Relationship Id="rId9157" Type="http://schemas.openxmlformats.org/officeDocument/2006/relationships/hyperlink" Target="https://en.wiktionary.org/wiki/%E9%80%B2%E5%B1%95" TargetMode="External"/><Relationship Id="rId9156" Type="http://schemas.openxmlformats.org/officeDocument/2006/relationships/hyperlink" Target="https://en.wiktionary.org/wiki/%E3%81%BE%E3%81%A8%E3%82%82" TargetMode="External"/><Relationship Id="rId9155" Type="http://schemas.openxmlformats.org/officeDocument/2006/relationships/hyperlink" Target="https://en.wiktionary.org/wiki/%E5%B7%A5%E5%A4%AB" TargetMode="External"/><Relationship Id="rId9154" Type="http://schemas.openxmlformats.org/officeDocument/2006/relationships/hyperlink" Target="https://en.wiktionary.org/wiki/%E6%96%B0%E5%B7%9D" TargetMode="External"/><Relationship Id="rId9159" Type="http://schemas.openxmlformats.org/officeDocument/2006/relationships/hyperlink" Target="https://en.wiktionary.org/w/index.php?title=%E3%82%B3%E3%83%BC%E3%83%9D%E3%83%AC%E3%83%BC%E3%82%B7%E3%83%A7%E3%83%B3&amp;action=edit&amp;redlink=1" TargetMode="External"/><Relationship Id="rId9158" Type="http://schemas.openxmlformats.org/officeDocument/2006/relationships/hyperlink" Target="https://en.wiktionary.org/wiki/%E3%82%A4%E3%83%AC%E3%83%96%E3%83%B3" TargetMode="External"/><Relationship Id="rId9142" Type="http://schemas.openxmlformats.org/officeDocument/2006/relationships/hyperlink" Target="https://en.wiktionary.org/wiki/%E5%B8%82%E8%B2%A9" TargetMode="External"/><Relationship Id="rId9141" Type="http://schemas.openxmlformats.org/officeDocument/2006/relationships/hyperlink" Target="https://en.wiktionary.org/wiki/%E6%BB%9D%E5%B7%9D" TargetMode="External"/><Relationship Id="rId9140" Type="http://schemas.openxmlformats.org/officeDocument/2006/relationships/hyperlink" Target="https://en.wiktionary.org/w/index.php?title=%E5%A5%B3%E5%AD%90%E5%A4%A7&amp;action=edit&amp;redlink=1" TargetMode="External"/><Relationship Id="rId9146" Type="http://schemas.openxmlformats.org/officeDocument/2006/relationships/hyperlink" Target="https://en.wiktionary.org/wiki/%E6%81%B5%E6%AF%94%E5%AF%BF" TargetMode="External"/><Relationship Id="rId9145" Type="http://schemas.openxmlformats.org/officeDocument/2006/relationships/hyperlink" Target="https://en.wiktionary.org/wiki/%E7%95%B0%E5%90%8D" TargetMode="External"/><Relationship Id="rId9144" Type="http://schemas.openxmlformats.org/officeDocument/2006/relationships/hyperlink" Target="https://en.wiktionary.org/wiki/%E9%9B%BB%E6%B5%81" TargetMode="External"/><Relationship Id="rId9143" Type="http://schemas.openxmlformats.org/officeDocument/2006/relationships/hyperlink" Target="https://en.wiktionary.org/wiki/%E3%81%82%E3%81%A6" TargetMode="External"/><Relationship Id="rId9149" Type="http://schemas.openxmlformats.org/officeDocument/2006/relationships/hyperlink" Target="https://en.wiktionary.org/wiki/%E5%AE%89%E5%BF%83" TargetMode="External"/><Relationship Id="rId9148" Type="http://schemas.openxmlformats.org/officeDocument/2006/relationships/hyperlink" Target="https://en.wiktionary.org/wiki/%E9%8E%AE%E5%AE%88" TargetMode="External"/><Relationship Id="rId9147" Type="http://schemas.openxmlformats.org/officeDocument/2006/relationships/hyperlink" Target="https://en.wiktionary.org/wiki/%E3%83%99%E3%83%83%E3%83%89" TargetMode="External"/><Relationship Id="rId4327" Type="http://schemas.openxmlformats.org/officeDocument/2006/relationships/hyperlink" Target="https://en.wiktionary.org/wiki/%E6%94%B9" TargetMode="External"/><Relationship Id="rId5659" Type="http://schemas.openxmlformats.org/officeDocument/2006/relationships/hyperlink" Target="https://en.wiktionary.org/wiki/%E4%BA%88%E7%B4%84" TargetMode="External"/><Relationship Id="rId4326" Type="http://schemas.openxmlformats.org/officeDocument/2006/relationships/hyperlink" Target="https://en.wiktionary.org/wiki/%E7%95%91" TargetMode="External"/><Relationship Id="rId4329" Type="http://schemas.openxmlformats.org/officeDocument/2006/relationships/hyperlink" Target="https://en.wiktionary.org/wiki/%E8%A4%87%E5%90%88" TargetMode="External"/><Relationship Id="rId5657" Type="http://schemas.openxmlformats.org/officeDocument/2006/relationships/hyperlink" Target="https://en.wiktionary.org/wiki/%E7%B5%B1%E6%8B%AC" TargetMode="External"/><Relationship Id="rId6988" Type="http://schemas.openxmlformats.org/officeDocument/2006/relationships/hyperlink" Target="https://en.wiktionary.org/wiki/%E5%AF%A9" TargetMode="External"/><Relationship Id="rId4328" Type="http://schemas.openxmlformats.org/officeDocument/2006/relationships/hyperlink" Target="https://en.wiktionary.org/wiki/%E5%8D%8A%E5%88%86" TargetMode="External"/><Relationship Id="rId5658" Type="http://schemas.openxmlformats.org/officeDocument/2006/relationships/hyperlink" Target="https://en.wiktionary.org/wiki/%E5%A2%9C%E8%90%BD" TargetMode="External"/><Relationship Id="rId6989" Type="http://schemas.openxmlformats.org/officeDocument/2006/relationships/hyperlink" Target="https://en.wiktionary.org/wiki/%E9%8C%AC%E9%87%91%E8%A1%93" TargetMode="External"/><Relationship Id="rId469" Type="http://schemas.openxmlformats.org/officeDocument/2006/relationships/hyperlink" Target="https://en.wiktionary.org/wiki/%E4%BB%96%E4%BA%BA" TargetMode="External"/><Relationship Id="rId468" Type="http://schemas.openxmlformats.org/officeDocument/2006/relationships/hyperlink" Target="https://en.wiktionary.org/wiki/%E3%82%B7%E3%83%B3%E3%82%B0%E3%83%AB" TargetMode="External"/><Relationship Id="rId467" Type="http://schemas.openxmlformats.org/officeDocument/2006/relationships/hyperlink" Target="https://en.wiktionary.org/wiki/%E5%A3%B0" TargetMode="External"/><Relationship Id="rId462" Type="http://schemas.openxmlformats.org/officeDocument/2006/relationships/hyperlink" Target="https://en.wiktionary.org/wiki/%E7%A6%81%E6%AD%A2" TargetMode="External"/><Relationship Id="rId5651" Type="http://schemas.openxmlformats.org/officeDocument/2006/relationships/hyperlink" Target="https://en.wiktionary.org/wiki/%E8%A5%BF%E5%8F%A3" TargetMode="External"/><Relationship Id="rId6982" Type="http://schemas.openxmlformats.org/officeDocument/2006/relationships/hyperlink" Target="https://en.wiktionary.org/wiki/%E6%AF%8D%E8%89%A6" TargetMode="External"/><Relationship Id="rId461" Type="http://schemas.openxmlformats.org/officeDocument/2006/relationships/hyperlink" Target="https://en.wiktionary.org/wiki/%E3%82%AA%E3%83%AA%E3%83%B3%E3%83%94%E3%83%83%E3%82%AF" TargetMode="External"/><Relationship Id="rId5652" Type="http://schemas.openxmlformats.org/officeDocument/2006/relationships/hyperlink" Target="https://en.wiktionary.org/wiki/%E8%B2%BC%E3%82%8B" TargetMode="External"/><Relationship Id="rId6983" Type="http://schemas.openxmlformats.org/officeDocument/2006/relationships/hyperlink" Target="https://en.wiktionary.org/wiki/%E3%81%AA%E3%81%84%E3%81%97" TargetMode="External"/><Relationship Id="rId460" Type="http://schemas.openxmlformats.org/officeDocument/2006/relationships/hyperlink" Target="https://en.wiktionary.org/wiki/%E4%BA%A4%E9%80%9A" TargetMode="External"/><Relationship Id="rId4321" Type="http://schemas.openxmlformats.org/officeDocument/2006/relationships/hyperlink" Target="https://en.wiktionary.org/wiki/%E3%82%B3%E3%83%B3%E3%83%86%E3%82%B9%E3%83%88" TargetMode="External"/><Relationship Id="rId6980" Type="http://schemas.openxmlformats.org/officeDocument/2006/relationships/hyperlink" Target="https://en.wiktionary.org/wiki/%E5%85%AC%E7%9A%84" TargetMode="External"/><Relationship Id="rId4320" Type="http://schemas.openxmlformats.org/officeDocument/2006/relationships/hyperlink" Target="https://en.wiktionary.org/wiki/%E9%80%80%E8%81%B7" TargetMode="External"/><Relationship Id="rId5650" Type="http://schemas.openxmlformats.org/officeDocument/2006/relationships/hyperlink" Target="https://en.wiktionary.org/wiki/%E3%83%95%E3%82%A7%E3%83%AA%E3%83%BC" TargetMode="External"/><Relationship Id="rId6981" Type="http://schemas.openxmlformats.org/officeDocument/2006/relationships/hyperlink" Target="https://en.wiktionary.org/wiki/%E9%85%92%E9%80%A0" TargetMode="External"/><Relationship Id="rId466" Type="http://schemas.openxmlformats.org/officeDocument/2006/relationships/hyperlink" Target="https://en.wiktionary.org/wiki/%E7%84%A1%E8%A6%96" TargetMode="External"/><Relationship Id="rId4323" Type="http://schemas.openxmlformats.org/officeDocument/2006/relationships/hyperlink" Target="https://en.wiktionary.org/w/index.php?title=%E6%BA%80%E3%81%9F%E3%81%97&amp;action=edit&amp;redlink=1" TargetMode="External"/><Relationship Id="rId5655" Type="http://schemas.openxmlformats.org/officeDocument/2006/relationships/hyperlink" Target="https://en.wiktionary.org/wiki/%E3%82%AF%E3%82%BD" TargetMode="External"/><Relationship Id="rId6986" Type="http://schemas.openxmlformats.org/officeDocument/2006/relationships/hyperlink" Target="https://en.wiktionary.org/wiki/%E3%82%B9%E3%82%BF%E3%83%B3%E3%83%80%E3%83%BC%E3%83%89" TargetMode="External"/><Relationship Id="rId465" Type="http://schemas.openxmlformats.org/officeDocument/2006/relationships/hyperlink" Target="https://en.wiktionary.org/wiki/%E8%A8%98%E5%BF%B5" TargetMode="External"/><Relationship Id="rId4322" Type="http://schemas.openxmlformats.org/officeDocument/2006/relationships/hyperlink" Target="https://en.wiktionary.org/wiki/%E7%99%BB" TargetMode="External"/><Relationship Id="rId5656" Type="http://schemas.openxmlformats.org/officeDocument/2006/relationships/hyperlink" Target="https://en.wiktionary.org/wiki/%E7%89%B9%E6%8A%80" TargetMode="External"/><Relationship Id="rId6987" Type="http://schemas.openxmlformats.org/officeDocument/2006/relationships/hyperlink" Target="https://en.wiktionary.org/wiki/%E5%A4%A7%E6%B0%97" TargetMode="External"/><Relationship Id="rId464" Type="http://schemas.openxmlformats.org/officeDocument/2006/relationships/hyperlink" Target="https://en.wiktionary.org/wiki/%E6%96%B0%E8%A6%8F" TargetMode="External"/><Relationship Id="rId4325" Type="http://schemas.openxmlformats.org/officeDocument/2006/relationships/hyperlink" Target="https://en.wiktionary.org/wiki/%E3%82%A2%E3%82%B7%E3%82%B9%E3%82%BF%E3%83%B3%E3%83%88" TargetMode="External"/><Relationship Id="rId5653" Type="http://schemas.openxmlformats.org/officeDocument/2006/relationships/hyperlink" Target="https://en.wiktionary.org/wiki/%E6%B0%B4%E6%BA%96" TargetMode="External"/><Relationship Id="rId6984" Type="http://schemas.openxmlformats.org/officeDocument/2006/relationships/hyperlink" Target="https://en.wiktionary.org/wiki/%E5%A5%B4" TargetMode="External"/><Relationship Id="rId463" Type="http://schemas.openxmlformats.org/officeDocument/2006/relationships/hyperlink" Target="https://en.wiktionary.org/wiki/%E9%A0%81" TargetMode="External"/><Relationship Id="rId4324" Type="http://schemas.openxmlformats.org/officeDocument/2006/relationships/hyperlink" Target="https://en.wiktionary.org/wiki/%E3%82%A6%E3%82%A3%E3%83%BC%E3%83%B3" TargetMode="External"/><Relationship Id="rId5654" Type="http://schemas.openxmlformats.org/officeDocument/2006/relationships/hyperlink" Target="https://en.wiktionary.org/wiki/%E6%AF%92" TargetMode="External"/><Relationship Id="rId6985" Type="http://schemas.openxmlformats.org/officeDocument/2006/relationships/hyperlink" Target="https://en.wiktionary.org/wiki/%E8%B1%9A" TargetMode="External"/><Relationship Id="rId4316" Type="http://schemas.openxmlformats.org/officeDocument/2006/relationships/hyperlink" Target="https://en.wiktionary.org/wiki/%E3%83%AC%E3%82%B9%E3%83%88%E3%83%A9%E3%83%B3" TargetMode="External"/><Relationship Id="rId5648" Type="http://schemas.openxmlformats.org/officeDocument/2006/relationships/hyperlink" Target="https://en.wiktionary.org/wiki/%E3%82%81%E3%81%84" TargetMode="External"/><Relationship Id="rId6979" Type="http://schemas.openxmlformats.org/officeDocument/2006/relationships/hyperlink" Target="https://en.wiktionary.org/wiki/%E5%81%BD" TargetMode="External"/><Relationship Id="rId4315" Type="http://schemas.openxmlformats.org/officeDocument/2006/relationships/hyperlink" Target="https://en.wiktionary.org/wiki/%E3%81%B6" TargetMode="External"/><Relationship Id="rId5649" Type="http://schemas.openxmlformats.org/officeDocument/2006/relationships/hyperlink" Target="https://en.wiktionary.org/wiki/%E7%B5%82%E6%88%A6" TargetMode="External"/><Relationship Id="rId4318" Type="http://schemas.openxmlformats.org/officeDocument/2006/relationships/hyperlink" Target="https://en.wiktionary.org/wiki/%E8%A6%AA%E6%97%8F" TargetMode="External"/><Relationship Id="rId5646" Type="http://schemas.openxmlformats.org/officeDocument/2006/relationships/hyperlink" Target="https://en.wiktionary.org/wiki/%E3%83%AA%E3%82%BA%E3%83%A0" TargetMode="External"/><Relationship Id="rId6977" Type="http://schemas.openxmlformats.org/officeDocument/2006/relationships/hyperlink" Target="https://en.wiktionary.org/wiki/%E9%98%BF%E6%B3%A2" TargetMode="External"/><Relationship Id="rId4317" Type="http://schemas.openxmlformats.org/officeDocument/2006/relationships/hyperlink" Target="https://en.wiktionary.org/w/index.php?title=%E6%AD%BB%E3%82%93&amp;action=edit&amp;redlink=1" TargetMode="External"/><Relationship Id="rId5647" Type="http://schemas.openxmlformats.org/officeDocument/2006/relationships/hyperlink" Target="https://en.wiktionary.org/wiki/%E3%83%88%E3%83%A9%E3%83%B3%E3%82%B9" TargetMode="External"/><Relationship Id="rId6978" Type="http://schemas.openxmlformats.org/officeDocument/2006/relationships/hyperlink" Target="https://en.wiktionary.org/wiki/%E8%AA%AD%E6%9C%AC" TargetMode="External"/><Relationship Id="rId4319" Type="http://schemas.openxmlformats.org/officeDocument/2006/relationships/hyperlink" Target="https://en.wiktionary.org/wiki/%E4%B8%8B%E8%BB%8A" TargetMode="External"/><Relationship Id="rId459" Type="http://schemas.openxmlformats.org/officeDocument/2006/relationships/hyperlink" Target="https://en.wiktionary.org/wiki/%E3%81%BE%E3%81%9A" TargetMode="External"/><Relationship Id="rId458" Type="http://schemas.openxmlformats.org/officeDocument/2006/relationships/hyperlink" Target="https://en.wiktionary.org/wiki/%E3%83%95%E3%83%A9%E3%83%B3%E3%82%B9" TargetMode="External"/><Relationship Id="rId457" Type="http://schemas.openxmlformats.org/officeDocument/2006/relationships/hyperlink" Target="https://en.wiktionary.org/wiki/%E8%A9%A6%E5%90%88" TargetMode="External"/><Relationship Id="rId456" Type="http://schemas.openxmlformats.org/officeDocument/2006/relationships/hyperlink" Target="https://en.wiktionary.org/wiki/%E7%95%AA" TargetMode="External"/><Relationship Id="rId451" Type="http://schemas.openxmlformats.org/officeDocument/2006/relationships/hyperlink" Target="https://en.wiktionary.org/wiki/%E5%BD%BC" TargetMode="External"/><Relationship Id="rId5640" Type="http://schemas.openxmlformats.org/officeDocument/2006/relationships/hyperlink" Target="https://en.wiktionary.org/wiki/%E7%A7%BB%E6%B0%91" TargetMode="External"/><Relationship Id="rId6971" Type="http://schemas.openxmlformats.org/officeDocument/2006/relationships/hyperlink" Target="https://en.wiktionary.org/wiki/%E6%B2%B3%E5%8F%A3" TargetMode="External"/><Relationship Id="rId450" Type="http://schemas.openxmlformats.org/officeDocument/2006/relationships/hyperlink" Target="https://en.wiktionary.org/wiki/%E8%A8%98%E8%BC%89" TargetMode="External"/><Relationship Id="rId5641" Type="http://schemas.openxmlformats.org/officeDocument/2006/relationships/hyperlink" Target="https://en.wiktionary.org/wiki/%E5%94%AF" TargetMode="External"/><Relationship Id="rId6972" Type="http://schemas.openxmlformats.org/officeDocument/2006/relationships/hyperlink" Target="https://en.wiktionary.org/wiki/%E3%81%A7%E3%81%8D%E3%82%8B%E3%81%A0%E3%81%91" TargetMode="External"/><Relationship Id="rId4310" Type="http://schemas.openxmlformats.org/officeDocument/2006/relationships/hyperlink" Target="https://en.wiktionary.org/wiki/%E3%83%91%E3%83%BC%E3%83%88%E3%83%8A%E3%83%BC" TargetMode="External"/><Relationship Id="rId6970" Type="http://schemas.openxmlformats.org/officeDocument/2006/relationships/hyperlink" Target="https://en.wiktionary.org/wiki/%E5%9C%A8%E4%BB%BB" TargetMode="External"/><Relationship Id="rId455" Type="http://schemas.openxmlformats.org/officeDocument/2006/relationships/hyperlink" Target="https://en.wiktionary.org/wiki/%E6%A6%82%E8%A6%81" TargetMode="External"/><Relationship Id="rId4312" Type="http://schemas.openxmlformats.org/officeDocument/2006/relationships/hyperlink" Target="https://en.wiktionary.org/wiki/%E7%AA%81%E7%84%B6" TargetMode="External"/><Relationship Id="rId5644" Type="http://schemas.openxmlformats.org/officeDocument/2006/relationships/hyperlink" Target="https://en.wiktionary.org/wiki/%E3%82%BB%E3%83%B3%E3%83%88%E3%83%A9%E3%83%AB" TargetMode="External"/><Relationship Id="rId6975" Type="http://schemas.openxmlformats.org/officeDocument/2006/relationships/hyperlink" Target="https://en.wiktionary.org/wiki/%E3%82%AA%E3%82%B9" TargetMode="External"/><Relationship Id="rId454" Type="http://schemas.openxmlformats.org/officeDocument/2006/relationships/hyperlink" Target="https://en.wiktionary.org/w/index.php?title=%E3%81%AB%E3%81%A8%E3%81%A3%E3%81%A6&amp;action=edit&amp;redlink=1" TargetMode="External"/><Relationship Id="rId4311" Type="http://schemas.openxmlformats.org/officeDocument/2006/relationships/hyperlink" Target="https://en.wiktionary.org/wiki/%E3%81%8F%E3%82%8C%E3%82%8B" TargetMode="External"/><Relationship Id="rId5645" Type="http://schemas.openxmlformats.org/officeDocument/2006/relationships/hyperlink" Target="https://en.wiktionary.org/wiki/%E9%85%8D%E5%82%99" TargetMode="External"/><Relationship Id="rId6976" Type="http://schemas.openxmlformats.org/officeDocument/2006/relationships/hyperlink" Target="https://en.wiktionary.org/w/index.php?title=%E7%95%A5%E5%8F%B7&amp;action=edit&amp;redlink=1" TargetMode="External"/><Relationship Id="rId453" Type="http://schemas.openxmlformats.org/officeDocument/2006/relationships/hyperlink" Target="https://en.wiktionary.org/wiki/%E8%A8%AD%E7%AB%8B" TargetMode="External"/><Relationship Id="rId4314" Type="http://schemas.openxmlformats.org/officeDocument/2006/relationships/hyperlink" Target="https://en.wiktionary.org/wiki/%E5%AE%9F%E5%8A%9B" TargetMode="External"/><Relationship Id="rId5642" Type="http://schemas.openxmlformats.org/officeDocument/2006/relationships/hyperlink" Target="https://en.wiktionary.org/wiki/%E5%90%8D%E4%BA%BA" TargetMode="External"/><Relationship Id="rId6973" Type="http://schemas.openxmlformats.org/officeDocument/2006/relationships/hyperlink" Target="https://en.wiktionary.org/wiki/%E8%BB%A2%E5%90%91" TargetMode="External"/><Relationship Id="rId452" Type="http://schemas.openxmlformats.org/officeDocument/2006/relationships/hyperlink" Target="https://en.wiktionary.org/wiki/%E5%B9%B4%E4%BB%A3" TargetMode="External"/><Relationship Id="rId4313" Type="http://schemas.openxmlformats.org/officeDocument/2006/relationships/hyperlink" Target="https://en.wiktionary.org/wiki/%E3%82%B9%E3%83%9F%E3%82%B9" TargetMode="External"/><Relationship Id="rId5643" Type="http://schemas.openxmlformats.org/officeDocument/2006/relationships/hyperlink" Target="https://en.wiktionary.org/wiki/%E3%83%95%E3%82%A7%E3%83%A9%E3%83%BC%E3%83%AA" TargetMode="External"/><Relationship Id="rId6974" Type="http://schemas.openxmlformats.org/officeDocument/2006/relationships/hyperlink" Target="https://en.wiktionary.org/wiki/%E4%BB%98%E8%A8%98" TargetMode="External"/><Relationship Id="rId3018" Type="http://schemas.openxmlformats.org/officeDocument/2006/relationships/hyperlink" Target="https://en.wiktionary.org/wiki/%E3%82%B0%E3%83%A9%E3%83%B3%E3%83%89" TargetMode="External"/><Relationship Id="rId4349" Type="http://schemas.openxmlformats.org/officeDocument/2006/relationships/hyperlink" Target="https://en.wiktionary.org/w/index.php?title=%E8%A7%92%E5%B7%9D%E6%9B%B8%E5%BA%97&amp;action=edit&amp;redlink=1" TargetMode="External"/><Relationship Id="rId3017" Type="http://schemas.openxmlformats.org/officeDocument/2006/relationships/hyperlink" Target="https://en.wiktionary.org/wiki/%E7%8F%BE%E5%A0%B4" TargetMode="External"/><Relationship Id="rId4348" Type="http://schemas.openxmlformats.org/officeDocument/2006/relationships/hyperlink" Target="https://en.wiktionary.org/wiki/%E5%A3%AB%E5%AE%98" TargetMode="External"/><Relationship Id="rId5679" Type="http://schemas.openxmlformats.org/officeDocument/2006/relationships/hyperlink" Target="https://en.wiktionary.org/wiki/%E8%84%87" TargetMode="External"/><Relationship Id="rId3019" Type="http://schemas.openxmlformats.org/officeDocument/2006/relationships/hyperlink" Target="https://en.wiktionary.org/w/index.php?title=%E5%A7%8B%E3%81%BE%E3%81%A3&amp;action=edit&amp;redlink=1" TargetMode="External"/><Relationship Id="rId491" Type="http://schemas.openxmlformats.org/officeDocument/2006/relationships/hyperlink" Target="https://en.wiktionary.org/wiki/%E6%84%8F%E5%91%B3" TargetMode="External"/><Relationship Id="rId490" Type="http://schemas.openxmlformats.org/officeDocument/2006/relationships/hyperlink" Target="https://en.wiktionary.org/wiki/%E3%83%A9%E3%82%B8%E3%82%AA" TargetMode="External"/><Relationship Id="rId489" Type="http://schemas.openxmlformats.org/officeDocument/2006/relationships/hyperlink" Target="https://en.wiktionary.org/wiki/%E5%8A%9B" TargetMode="External"/><Relationship Id="rId5670" Type="http://schemas.openxmlformats.org/officeDocument/2006/relationships/hyperlink" Target="https://en.wiktionary.org/wiki/%E7%A6%8F%E9%9F%B3" TargetMode="External"/><Relationship Id="rId484" Type="http://schemas.openxmlformats.org/officeDocument/2006/relationships/hyperlink" Target="https://en.wiktionary.org/wiki/%E6%96%BD%E8%A8%AD" TargetMode="External"/><Relationship Id="rId3010" Type="http://schemas.openxmlformats.org/officeDocument/2006/relationships/hyperlink" Target="https://en.wiktionary.org/wiki/%E6%A0%BC" TargetMode="External"/><Relationship Id="rId4341" Type="http://schemas.openxmlformats.org/officeDocument/2006/relationships/hyperlink" Target="https://en.wiktionary.org/wiki/%E3%82%B8%E3%83%A3%E3%82%B1%E3%83%83%E3%83%88" TargetMode="External"/><Relationship Id="rId5673" Type="http://schemas.openxmlformats.org/officeDocument/2006/relationships/hyperlink" Target="https://en.wiktionary.org/wiki/%E4%B8%8D%E5%8F%AF" TargetMode="External"/><Relationship Id="rId483" Type="http://schemas.openxmlformats.org/officeDocument/2006/relationships/hyperlink" Target="https://en.wiktionary.org/wiki/%E8%89%A6" TargetMode="External"/><Relationship Id="rId4340" Type="http://schemas.openxmlformats.org/officeDocument/2006/relationships/hyperlink" Target="https://en.wiktionary.org/w/index.php?title=%E5%8F%B7%E6%A9%9F&amp;action=edit&amp;redlink=1" TargetMode="External"/><Relationship Id="rId5674" Type="http://schemas.openxmlformats.org/officeDocument/2006/relationships/hyperlink" Target="https://en.wiktionary.org/wiki/%E6%98%8E%E7%9F%B3" TargetMode="External"/><Relationship Id="rId482" Type="http://schemas.openxmlformats.org/officeDocument/2006/relationships/hyperlink" Target="https://en.wiktionary.org/wiki/%E8%A8%AD%E7%BD%AE" TargetMode="External"/><Relationship Id="rId3012" Type="http://schemas.openxmlformats.org/officeDocument/2006/relationships/hyperlink" Target="https://en.wiktionary.org/wiki/%E5%90%88%E6%88%90" TargetMode="External"/><Relationship Id="rId4343" Type="http://schemas.openxmlformats.org/officeDocument/2006/relationships/hyperlink" Target="https://en.wiktionary.org/wiki/%E5%8F%B8%E6%B3%95" TargetMode="External"/><Relationship Id="rId5671" Type="http://schemas.openxmlformats.org/officeDocument/2006/relationships/hyperlink" Target="https://en.wiktionary.org/wiki/%E6%96%B0%E4%BA%95" TargetMode="External"/><Relationship Id="rId481" Type="http://schemas.openxmlformats.org/officeDocument/2006/relationships/hyperlink" Target="https://en.wiktionary.org/wiki/%E3%81%9D%E3%81%AE%E4%BB%96" TargetMode="External"/><Relationship Id="rId3011" Type="http://schemas.openxmlformats.org/officeDocument/2006/relationships/hyperlink" Target="https://en.wiktionary.org/wiki/%E4%B8%80%E8%B2%AB" TargetMode="External"/><Relationship Id="rId4342" Type="http://schemas.openxmlformats.org/officeDocument/2006/relationships/hyperlink" Target="https://en.wiktionary.org/wiki/%E8%BF%BD%E6%94%BE" TargetMode="External"/><Relationship Id="rId5672" Type="http://schemas.openxmlformats.org/officeDocument/2006/relationships/hyperlink" Target="https://en.wiktionary.org/wiki/%E3%83%91%E3%83%BC%E3%83%86%E3%82%A3%E3%83%BC" TargetMode="External"/><Relationship Id="rId488" Type="http://schemas.openxmlformats.org/officeDocument/2006/relationships/hyperlink" Target="https://en.wiktionary.org/w/index.php?title=%E3%81%AA%E3%81%95&amp;action=edit&amp;redlink=1" TargetMode="External"/><Relationship Id="rId3014" Type="http://schemas.openxmlformats.org/officeDocument/2006/relationships/hyperlink" Target="https://en.wiktionary.org/wiki/%E7%9B%B8%E4%BA%92" TargetMode="External"/><Relationship Id="rId4345" Type="http://schemas.openxmlformats.org/officeDocument/2006/relationships/hyperlink" Target="https://en.wiktionary.org/wiki/%E6%9D%B1%E7%B5%8C" TargetMode="External"/><Relationship Id="rId5677" Type="http://schemas.openxmlformats.org/officeDocument/2006/relationships/hyperlink" Target="https://en.wiktionary.org/wiki/%E8%A6%81%E5%9B%A0" TargetMode="External"/><Relationship Id="rId487" Type="http://schemas.openxmlformats.org/officeDocument/2006/relationships/hyperlink" Target="https://en.wiktionary.org/wiki/%E5%85%AC%E9%96%8B" TargetMode="External"/><Relationship Id="rId3013" Type="http://schemas.openxmlformats.org/officeDocument/2006/relationships/hyperlink" Target="https://en.wiktionary.org/w/index.php?title=%E5%8F%97%E3%81%91%E4%BB%98%E3%81%91&amp;action=edit&amp;redlink=1" TargetMode="External"/><Relationship Id="rId4344" Type="http://schemas.openxmlformats.org/officeDocument/2006/relationships/hyperlink" Target="https://en.wiktionary.org/wiki/%E3%83%87%E3%83%A2" TargetMode="External"/><Relationship Id="rId5678" Type="http://schemas.openxmlformats.org/officeDocument/2006/relationships/hyperlink" Target="https://en.wiktionary.org/wiki/%E5%BA%83%E3%81%84" TargetMode="External"/><Relationship Id="rId486" Type="http://schemas.openxmlformats.org/officeDocument/2006/relationships/hyperlink" Target="https://en.wiktionary.org/wiki/%E6%B2%A1" TargetMode="External"/><Relationship Id="rId3016" Type="http://schemas.openxmlformats.org/officeDocument/2006/relationships/hyperlink" Target="https://en.wiktionary.org/wiki/%E3%81%84%E3%81%8B%E3%81%8C" TargetMode="External"/><Relationship Id="rId4347" Type="http://schemas.openxmlformats.org/officeDocument/2006/relationships/hyperlink" Target="https://en.wiktionary.org/wiki/%E4%BB%BB%E6%84%8F" TargetMode="External"/><Relationship Id="rId5675" Type="http://schemas.openxmlformats.org/officeDocument/2006/relationships/hyperlink" Target="https://en.wiktionary.org/w/index.php?title=%E7%B5%8C%E6%B8%88%E5%AD%A6%E9%83%A8&amp;action=edit&amp;redlink=1" TargetMode="External"/><Relationship Id="rId485" Type="http://schemas.openxmlformats.org/officeDocument/2006/relationships/hyperlink" Target="https://en.wiktionary.org/w/index.php?title=%E8%A9%B3%E3%81%97%E3%81%8F&amp;action=edit&amp;redlink=1" TargetMode="External"/><Relationship Id="rId3015" Type="http://schemas.openxmlformats.org/officeDocument/2006/relationships/hyperlink" Target="https://en.wiktionary.org/wiki/%E3%83%AD%E3%82%B1%E3%83%83%E3%83%88" TargetMode="External"/><Relationship Id="rId4346" Type="http://schemas.openxmlformats.org/officeDocument/2006/relationships/hyperlink" Target="https://en.wiktionary.org/w/index.php?title=%E6%94%B9%E3%82%81&amp;action=edit&amp;redlink=1" TargetMode="External"/><Relationship Id="rId5676" Type="http://schemas.openxmlformats.org/officeDocument/2006/relationships/hyperlink" Target="https://en.wiktionary.org/wiki/%E8%BB%8A%E7%B7%9A" TargetMode="External"/><Relationship Id="rId3007" Type="http://schemas.openxmlformats.org/officeDocument/2006/relationships/hyperlink" Target="https://en.wiktionary.org/wiki/%E3%83%8F%E3%82%A4" TargetMode="External"/><Relationship Id="rId4338" Type="http://schemas.openxmlformats.org/officeDocument/2006/relationships/hyperlink" Target="https://en.wiktionary.org/wiki/%E9%80%B2%E3%82%80" TargetMode="External"/><Relationship Id="rId3006" Type="http://schemas.openxmlformats.org/officeDocument/2006/relationships/hyperlink" Target="https://en.wiktionary.org/wiki/%E4%BA%BA%E5%BD%A2" TargetMode="External"/><Relationship Id="rId4337" Type="http://schemas.openxmlformats.org/officeDocument/2006/relationships/hyperlink" Target="https://en.wiktionary.org/wiki/%E9%A4%8A%E5%AD%90" TargetMode="External"/><Relationship Id="rId3009" Type="http://schemas.openxmlformats.org/officeDocument/2006/relationships/hyperlink" Target="https://en.wiktionary.org/w/index.php?title=%E8%A8%AA%E3%82%8C&amp;action=edit&amp;redlink=1" TargetMode="External"/><Relationship Id="rId5668" Type="http://schemas.openxmlformats.org/officeDocument/2006/relationships/hyperlink" Target="https://en.wiktionary.org/wiki/%E9%AB%98%E5%B2%A1" TargetMode="External"/><Relationship Id="rId6999" Type="http://schemas.openxmlformats.org/officeDocument/2006/relationships/hyperlink" Target="https://en.wiktionary.org/wiki/%E7%B7%A9%E5%92%8C" TargetMode="External"/><Relationship Id="rId3008" Type="http://schemas.openxmlformats.org/officeDocument/2006/relationships/hyperlink" Target="https://en.wiktionary.org/wiki/%E5%88%9D%E3%82%81" TargetMode="External"/><Relationship Id="rId4339" Type="http://schemas.openxmlformats.org/officeDocument/2006/relationships/hyperlink" Target="https://en.wiktionary.org/wiki/%E3%82%A2%E3%83%AA%E3%82%B9" TargetMode="External"/><Relationship Id="rId5669" Type="http://schemas.openxmlformats.org/officeDocument/2006/relationships/hyperlink" Target="https://en.wiktionary.org/wiki/%EF%BC%A0" TargetMode="External"/><Relationship Id="rId480" Type="http://schemas.openxmlformats.org/officeDocument/2006/relationships/hyperlink" Target="https://en.wiktionary.org/wiki/%E6%96%87%E7%8C%AE" TargetMode="External"/><Relationship Id="rId479" Type="http://schemas.openxmlformats.org/officeDocument/2006/relationships/hyperlink" Target="https://en.wiktionary.org/wiki/%E3%83%97%E3%83%AD" TargetMode="External"/><Relationship Id="rId478" Type="http://schemas.openxmlformats.org/officeDocument/2006/relationships/hyperlink" Target="https://en.wiktionary.org/wiki/%E6%94%BF%E6%B2%BB" TargetMode="External"/><Relationship Id="rId6990" Type="http://schemas.openxmlformats.org/officeDocument/2006/relationships/hyperlink" Target="https://en.wiktionary.org/wiki/%E3%81%9F%E3%81%8B%E3%81%97" TargetMode="External"/><Relationship Id="rId473" Type="http://schemas.openxmlformats.org/officeDocument/2006/relationships/hyperlink" Target="https://en.wiktionary.org/wiki/%E3%81%99%E3%81%90" TargetMode="External"/><Relationship Id="rId4330" Type="http://schemas.openxmlformats.org/officeDocument/2006/relationships/hyperlink" Target="https://en.wiktionary.org/wiki/%E5%BE%93%E4%BA%8B" TargetMode="External"/><Relationship Id="rId5662" Type="http://schemas.openxmlformats.org/officeDocument/2006/relationships/hyperlink" Target="https://en.wiktionary.org/w/index.php?title=%E4%BB%98%E3%81%91%E6%96%B9&amp;action=edit&amp;redlink=1" TargetMode="External"/><Relationship Id="rId6993" Type="http://schemas.openxmlformats.org/officeDocument/2006/relationships/hyperlink" Target="https://en.wiktionary.org/wiki/%E3%83%A9%E3%83%A0" TargetMode="External"/><Relationship Id="rId472" Type="http://schemas.openxmlformats.org/officeDocument/2006/relationships/hyperlink" Target="https://en.wiktionary.org/wiki/%E3%82%B9%E3%83%9A%E3%83%BC%E3%82%B9" TargetMode="External"/><Relationship Id="rId5663" Type="http://schemas.openxmlformats.org/officeDocument/2006/relationships/hyperlink" Target="https://en.wiktionary.org/wiki/%E6%88%BB%E3%82%8A" TargetMode="External"/><Relationship Id="rId6994" Type="http://schemas.openxmlformats.org/officeDocument/2006/relationships/hyperlink" Target="https://en.wiktionary.org/wiki/%E8%AB%96%E7%82%B9" TargetMode="External"/><Relationship Id="rId471" Type="http://schemas.openxmlformats.org/officeDocument/2006/relationships/hyperlink" Target="https://en.wiktionary.org/wiki/%E6%84%8F%E8%A6%8B" TargetMode="External"/><Relationship Id="rId3001" Type="http://schemas.openxmlformats.org/officeDocument/2006/relationships/hyperlink" Target="https://en.wiktionary.org/wiki/%E7%9F%A5" TargetMode="External"/><Relationship Id="rId4332" Type="http://schemas.openxmlformats.org/officeDocument/2006/relationships/hyperlink" Target="https://en.wiktionary.org/w/index.php?title=%E3%83%A6%E3%83%8A%E3%82%A4%E3%83%86%E3%83%83%E3%83%89&amp;action=edit&amp;redlink=1" TargetMode="External"/><Relationship Id="rId5660" Type="http://schemas.openxmlformats.org/officeDocument/2006/relationships/hyperlink" Target="https://en.wiktionary.org/wiki/%E3%83%9C%E3%83%BC%E3%82%A4" TargetMode="External"/><Relationship Id="rId6991" Type="http://schemas.openxmlformats.org/officeDocument/2006/relationships/hyperlink" Target="https://en.wiktionary.org/wiki/%E6%A0%97%E5%8E%9F" TargetMode="External"/><Relationship Id="rId470" Type="http://schemas.openxmlformats.org/officeDocument/2006/relationships/hyperlink" Target="https://en.wiktionary.org/wiki/%E9%83%A8%E5%88%86" TargetMode="External"/><Relationship Id="rId3000" Type="http://schemas.openxmlformats.org/officeDocument/2006/relationships/hyperlink" Target="https://en.wiktionary.org/wiki/%E5%89%8D%E5%8D%8A" TargetMode="External"/><Relationship Id="rId4331" Type="http://schemas.openxmlformats.org/officeDocument/2006/relationships/hyperlink" Target="https://en.wiktionary.org/wiki/%E8%82%96%E5%83%8F" TargetMode="External"/><Relationship Id="rId5661" Type="http://schemas.openxmlformats.org/officeDocument/2006/relationships/hyperlink" Target="https://en.wiktionary.org/wiki/%E6%B0%B4%E6%9B%9C%E6%97%A5" TargetMode="External"/><Relationship Id="rId6992" Type="http://schemas.openxmlformats.org/officeDocument/2006/relationships/hyperlink" Target="https://en.wiktionary.org/w/index.php?title=%E8%A5%BF%E9%89%84&amp;action=edit&amp;redlink=1" TargetMode="External"/><Relationship Id="rId477" Type="http://schemas.openxmlformats.org/officeDocument/2006/relationships/hyperlink" Target="https://en.wiktionary.org/wiki/%E4%B8%81%E7%9B%AE" TargetMode="External"/><Relationship Id="rId3003" Type="http://schemas.openxmlformats.org/officeDocument/2006/relationships/hyperlink" Target="https://en.wiktionary.org/wiki/%E7%8F%BE%E5%9C%B0" TargetMode="External"/><Relationship Id="rId4334" Type="http://schemas.openxmlformats.org/officeDocument/2006/relationships/hyperlink" Target="https://en.wiktionary.org/wiki/%E3%81%93%E3%82%8C%E3%81%8B%E3%82%89" TargetMode="External"/><Relationship Id="rId5666" Type="http://schemas.openxmlformats.org/officeDocument/2006/relationships/hyperlink" Target="https://en.wiktionary.org/wiki/%E5%85%B1%E7%94%A3" TargetMode="External"/><Relationship Id="rId6997" Type="http://schemas.openxmlformats.org/officeDocument/2006/relationships/hyperlink" Target="https://en.wiktionary.org/w/index.php?title=%E5%88%86%E9%96%93&amp;action=edit&amp;redlink=1" TargetMode="External"/><Relationship Id="rId476" Type="http://schemas.openxmlformats.org/officeDocument/2006/relationships/hyperlink" Target="https://en.wiktionary.org/wiki/%E3%82%A4%E3%82%AE%E3%83%AA%E3%82%B9" TargetMode="External"/><Relationship Id="rId3002" Type="http://schemas.openxmlformats.org/officeDocument/2006/relationships/hyperlink" Target="https://en.wiktionary.org/wiki/%E3%81%A1%E3%82%87%E3%81%A3%E3%81%A8" TargetMode="External"/><Relationship Id="rId4333" Type="http://schemas.openxmlformats.org/officeDocument/2006/relationships/hyperlink" Target="https://en.wiktionary.org/wiki/%E5%BD%93%E4%B8%BB" TargetMode="External"/><Relationship Id="rId5667" Type="http://schemas.openxmlformats.org/officeDocument/2006/relationships/hyperlink" Target="https://en.wiktionary.org/wiki/%E4%BA%8C%E9%83%8E" TargetMode="External"/><Relationship Id="rId6998" Type="http://schemas.openxmlformats.org/officeDocument/2006/relationships/hyperlink" Target="https://en.wiktionary.org/wiki/%E9%B6%B4%E8%A6%8B" TargetMode="External"/><Relationship Id="rId475" Type="http://schemas.openxmlformats.org/officeDocument/2006/relationships/hyperlink" Target="https://en.wiktionary.org/wiki/%E8%89%B2" TargetMode="External"/><Relationship Id="rId3005" Type="http://schemas.openxmlformats.org/officeDocument/2006/relationships/hyperlink" Target="https://en.wiktionary.org/wiki/%E4%BD%93%E9%A8%93" TargetMode="External"/><Relationship Id="rId4336" Type="http://schemas.openxmlformats.org/officeDocument/2006/relationships/hyperlink" Target="https://en.wiktionary.org/wiki/%E6%97%A9%E3%81%8F" TargetMode="External"/><Relationship Id="rId5664" Type="http://schemas.openxmlformats.org/officeDocument/2006/relationships/hyperlink" Target="https://en.wiktionary.org/wiki/%E5%AE%9F%E7%94%A8" TargetMode="External"/><Relationship Id="rId6995" Type="http://schemas.openxmlformats.org/officeDocument/2006/relationships/hyperlink" Target="https://en.wiktionary.org/wiki/%E5%90%8C%E8%A1%8C" TargetMode="External"/><Relationship Id="rId474" Type="http://schemas.openxmlformats.org/officeDocument/2006/relationships/hyperlink" Target="https://en.wiktionary.org/wiki/%E3%81%A7%E3%82%82" TargetMode="External"/><Relationship Id="rId3004" Type="http://schemas.openxmlformats.org/officeDocument/2006/relationships/hyperlink" Target="https://en.wiktionary.org/wiki/%E9%9D%92%E5%B1%B1" TargetMode="External"/><Relationship Id="rId4335" Type="http://schemas.openxmlformats.org/officeDocument/2006/relationships/hyperlink" Target="https://en.wiktionary.org/wiki/%E6%96%89" TargetMode="External"/><Relationship Id="rId5665" Type="http://schemas.openxmlformats.org/officeDocument/2006/relationships/hyperlink" Target="https://en.wiktionary.org/wiki/%E3%82%A8%E3%83%AB" TargetMode="External"/><Relationship Id="rId6996" Type="http://schemas.openxmlformats.org/officeDocument/2006/relationships/hyperlink" Target="https://en.wiktionary.org/w/index.php?title=%E6%96%87%E5%8C%96%E5%BA%81&amp;action=edit&amp;redlink=1" TargetMode="External"/><Relationship Id="rId5615" Type="http://schemas.openxmlformats.org/officeDocument/2006/relationships/hyperlink" Target="https://en.wiktionary.org/wiki/%E3%83%9A%E3%83%83%E3%83%88" TargetMode="External"/><Relationship Id="rId6946" Type="http://schemas.openxmlformats.org/officeDocument/2006/relationships/hyperlink" Target="https://en.wiktionary.org/w/index.php?title=%E5%88%9D%E6%88%A6&amp;action=edit&amp;redlink=1" TargetMode="External"/><Relationship Id="rId5616" Type="http://schemas.openxmlformats.org/officeDocument/2006/relationships/hyperlink" Target="https://en.wiktionary.org/wiki/%E7%A7%8B%E5%85%83" TargetMode="External"/><Relationship Id="rId6947" Type="http://schemas.openxmlformats.org/officeDocument/2006/relationships/hyperlink" Target="https://en.wiktionary.org/wiki/%E9%99%A5%E8%90%BD" TargetMode="External"/><Relationship Id="rId5613" Type="http://schemas.openxmlformats.org/officeDocument/2006/relationships/hyperlink" Target="https://en.wiktionary.org/wiki/%E8%B0%B7%E5%8F%A3" TargetMode="External"/><Relationship Id="rId6944" Type="http://schemas.openxmlformats.org/officeDocument/2006/relationships/hyperlink" Target="https://en.wiktionary.org/wiki/%E5%99%B4%E7%81%AB" TargetMode="External"/><Relationship Id="rId5614" Type="http://schemas.openxmlformats.org/officeDocument/2006/relationships/hyperlink" Target="https://en.wiktionary.org/wiki/%E4%BD%86%E3%81%97" TargetMode="External"/><Relationship Id="rId6945" Type="http://schemas.openxmlformats.org/officeDocument/2006/relationships/hyperlink" Target="https://en.wiktionary.org/wiki/%E6%97%A5%E9%AB%98" TargetMode="External"/><Relationship Id="rId5619" Type="http://schemas.openxmlformats.org/officeDocument/2006/relationships/hyperlink" Target="https://en.wiktionary.org/wiki/%E3%82%B5%E3%83%B3%E3%83%87%E3%83%BC" TargetMode="External"/><Relationship Id="rId5617" Type="http://schemas.openxmlformats.org/officeDocument/2006/relationships/hyperlink" Target="https://en.wiktionary.org/wiki/%E5%85%88%E9%A0%AD" TargetMode="External"/><Relationship Id="rId6948" Type="http://schemas.openxmlformats.org/officeDocument/2006/relationships/hyperlink" Target="https://en.wiktionary.org/wiki/%E5%90%91%E3%81%8D" TargetMode="External"/><Relationship Id="rId5618" Type="http://schemas.openxmlformats.org/officeDocument/2006/relationships/hyperlink" Target="https://en.wiktionary.org/wiki/%E5%AE%87%E5%AE%99%E8%88%B9" TargetMode="External"/><Relationship Id="rId6949" Type="http://schemas.openxmlformats.org/officeDocument/2006/relationships/hyperlink" Target="https://en.wiktionary.org/w/index.php?title=%E3%81%9D%E3%81%AE%E9%96%93&amp;action=edit&amp;redlink=1" TargetMode="External"/><Relationship Id="rId426" Type="http://schemas.openxmlformats.org/officeDocument/2006/relationships/hyperlink" Target="https://en.wiktionary.org/wiki/%E7%B5%82%E4%BA%86" TargetMode="External"/><Relationship Id="rId425" Type="http://schemas.openxmlformats.org/officeDocument/2006/relationships/hyperlink" Target="https://en.wiktionary.org/wiki/%E4%BC%81%E6%A5%AD" TargetMode="External"/><Relationship Id="rId424" Type="http://schemas.openxmlformats.org/officeDocument/2006/relationships/hyperlink" Target="https://en.wiktionary.org/w/index.php?title=%E4%BD%BF%E3%81%A3&amp;action=edit&amp;redlink=1" TargetMode="External"/><Relationship Id="rId423" Type="http://schemas.openxmlformats.org/officeDocument/2006/relationships/hyperlink" Target="https://en.wiktionary.org/wiki/%E5%AD%A6%E7%94%9F" TargetMode="External"/><Relationship Id="rId429" Type="http://schemas.openxmlformats.org/officeDocument/2006/relationships/hyperlink" Target="https://en.wiktionary.org/wiki/%E5%90%8D%E7%A7%B0" TargetMode="External"/><Relationship Id="rId428" Type="http://schemas.openxmlformats.org/officeDocument/2006/relationships/hyperlink" Target="https://en.wiktionary.org/wiki/%E3%81%99%E3%82%8C" TargetMode="External"/><Relationship Id="rId427" Type="http://schemas.openxmlformats.org/officeDocument/2006/relationships/hyperlink" Target="https://en.wiktionary.org/wiki/%E9%83%BD%E5%B8%82" TargetMode="External"/><Relationship Id="rId422" Type="http://schemas.openxmlformats.org/officeDocument/2006/relationships/hyperlink" Target="https://en.wiktionary.org/wiki/%E5%88%B6%E4%BD%9C" TargetMode="External"/><Relationship Id="rId5611" Type="http://schemas.openxmlformats.org/officeDocument/2006/relationships/hyperlink" Target="https://en.wiktionary.org/wiki/%E7%9F%B3%E6%A9%8B" TargetMode="External"/><Relationship Id="rId6942" Type="http://schemas.openxmlformats.org/officeDocument/2006/relationships/hyperlink" Target="https://en.wiktionary.org/wiki/%E9%A8%8E%E4%B9%97" TargetMode="External"/><Relationship Id="rId421" Type="http://schemas.openxmlformats.org/officeDocument/2006/relationships/hyperlink" Target="https://en.wiktionary.org/wiki/%E7%AE%A1%E7%90%86" TargetMode="External"/><Relationship Id="rId5612" Type="http://schemas.openxmlformats.org/officeDocument/2006/relationships/hyperlink" Target="https://en.wiktionary.org/w/index.php?title=%E5%A4%89%E3%82%8F%E3%82%89&amp;action=edit&amp;redlink=1" TargetMode="External"/><Relationship Id="rId6943" Type="http://schemas.openxmlformats.org/officeDocument/2006/relationships/hyperlink" Target="https://en.wiktionary.org/wiki/%E3%82%B5%E3%82%A4" TargetMode="External"/><Relationship Id="rId420" Type="http://schemas.openxmlformats.org/officeDocument/2006/relationships/hyperlink" Target="https://en.wiktionary.org/wiki/%E5%B9%B4%E7%94%9F" TargetMode="External"/><Relationship Id="rId6940" Type="http://schemas.openxmlformats.org/officeDocument/2006/relationships/hyperlink" Target="https://en.wiktionary.org/wiki/%E3%81%9E%E3%81%86" TargetMode="External"/><Relationship Id="rId5610" Type="http://schemas.openxmlformats.org/officeDocument/2006/relationships/hyperlink" Target="https://en.wiktionary.org/wiki/%E3%83%97%E3%83%A9%E3%83%83%E3%83%88%E3%83%95%E3%82%A9%E3%83%BC%E3%83%A0" TargetMode="External"/><Relationship Id="rId6941" Type="http://schemas.openxmlformats.org/officeDocument/2006/relationships/hyperlink" Target="https://en.wiktionary.org/wiki/%E3%81%A6%E3%81%84" TargetMode="External"/><Relationship Id="rId5604" Type="http://schemas.openxmlformats.org/officeDocument/2006/relationships/hyperlink" Target="https://en.wiktionary.org/wiki/%E8%83%8C" TargetMode="External"/><Relationship Id="rId6935" Type="http://schemas.openxmlformats.org/officeDocument/2006/relationships/hyperlink" Target="https://en.wiktionary.org/wiki/%E5%8F%B8%E9%A6%AC" TargetMode="External"/><Relationship Id="rId5605" Type="http://schemas.openxmlformats.org/officeDocument/2006/relationships/hyperlink" Target="https://en.wiktionary.org/wiki/%E7%B5%82" TargetMode="External"/><Relationship Id="rId6936" Type="http://schemas.openxmlformats.org/officeDocument/2006/relationships/hyperlink" Target="https://en.wiktionary.org/wiki/%E3%83%A9%E3%83%83%E3%82%B7%E3%83%A5" TargetMode="External"/><Relationship Id="rId5602" Type="http://schemas.openxmlformats.org/officeDocument/2006/relationships/hyperlink" Target="https://en.wiktionary.org/wiki/%E3%82%A4%E3%82%B9%E3%83%A9%E3%83%A0" TargetMode="External"/><Relationship Id="rId6933" Type="http://schemas.openxmlformats.org/officeDocument/2006/relationships/hyperlink" Target="https://en.wiktionary.org/wiki/%E3%82%8F%E3%82%93" TargetMode="External"/><Relationship Id="rId5603" Type="http://schemas.openxmlformats.org/officeDocument/2006/relationships/hyperlink" Target="https://en.wiktionary.org/wiki/%E8%81%9E%E3%81%8F" TargetMode="External"/><Relationship Id="rId6934" Type="http://schemas.openxmlformats.org/officeDocument/2006/relationships/hyperlink" Target="https://en.wiktionary.org/wiki/%E4%BC%9A%E8%AB%87" TargetMode="External"/><Relationship Id="rId5608" Type="http://schemas.openxmlformats.org/officeDocument/2006/relationships/hyperlink" Target="https://en.wiktionary.org/wiki/%E8%BB%8D%E8%89%A6" TargetMode="External"/><Relationship Id="rId6939" Type="http://schemas.openxmlformats.org/officeDocument/2006/relationships/hyperlink" Target="https://en.wiktionary.org/wiki/%E9%87%8D%E5%A5%8F" TargetMode="External"/><Relationship Id="rId5609" Type="http://schemas.openxmlformats.org/officeDocument/2006/relationships/hyperlink" Target="https://en.wiktionary.org/wiki/%E3%83%97%E3%83%AD%E3%82%BB%E3%82%B9" TargetMode="External"/><Relationship Id="rId5606" Type="http://schemas.openxmlformats.org/officeDocument/2006/relationships/hyperlink" Target="https://en.wiktionary.org/wiki/%E5%8F%8D%E7%9C%81" TargetMode="External"/><Relationship Id="rId6937" Type="http://schemas.openxmlformats.org/officeDocument/2006/relationships/hyperlink" Target="https://en.wiktionary.org/wiki/%E3%81%97%E3%82%8A" TargetMode="External"/><Relationship Id="rId5607" Type="http://schemas.openxmlformats.org/officeDocument/2006/relationships/hyperlink" Target="https://en.wiktionary.org/wiki/%E5%A5%89%E8%A1%8C" TargetMode="External"/><Relationship Id="rId6938" Type="http://schemas.openxmlformats.org/officeDocument/2006/relationships/hyperlink" Target="https://en.wiktionary.org/w/index.php?title=%E3%82%84%E3%81%A3%E3%81%A6%E3%81%8D&amp;action=edit&amp;redlink=1" TargetMode="External"/><Relationship Id="rId415" Type="http://schemas.openxmlformats.org/officeDocument/2006/relationships/hyperlink" Target="https://en.wiktionary.org/wiki/%E6%8C%87%E5%AE%9A" TargetMode="External"/><Relationship Id="rId414" Type="http://schemas.openxmlformats.org/officeDocument/2006/relationships/hyperlink" Target="https://en.wiktionary.org/wiki/%E6%96%87%E5%8C%96" TargetMode="External"/><Relationship Id="rId413" Type="http://schemas.openxmlformats.org/officeDocument/2006/relationships/hyperlink" Target="https://en.wiktionary.org/wiki/%E8%87%AA%E5%88%86" TargetMode="External"/><Relationship Id="rId412" Type="http://schemas.openxmlformats.org/officeDocument/2006/relationships/hyperlink" Target="https://en.wiktionary.org/wiki/%E5%BD%93%E6%99%82" TargetMode="External"/><Relationship Id="rId419" Type="http://schemas.openxmlformats.org/officeDocument/2006/relationships/hyperlink" Target="https://en.wiktionary.org/wiki/%E8%87%AA%E8%BA%AB" TargetMode="External"/><Relationship Id="rId418" Type="http://schemas.openxmlformats.org/officeDocument/2006/relationships/hyperlink" Target="https://en.wiktionary.org/wiki/%E5%8F%82%E7%85%A7" TargetMode="External"/><Relationship Id="rId417" Type="http://schemas.openxmlformats.org/officeDocument/2006/relationships/hyperlink" Target="https://en.wiktionary.org/wiki/%E7%89%A9" TargetMode="External"/><Relationship Id="rId416" Type="http://schemas.openxmlformats.org/officeDocument/2006/relationships/hyperlink" Target="https://en.wiktionary.org/wiki/%E5%9C%B0%E6%96%B9" TargetMode="External"/><Relationship Id="rId411" Type="http://schemas.openxmlformats.org/officeDocument/2006/relationships/hyperlink" Target="https://en.wiktionary.org/wiki/%E8%91%97%E4%BD%9C" TargetMode="External"/><Relationship Id="rId5600" Type="http://schemas.openxmlformats.org/officeDocument/2006/relationships/hyperlink" Target="https://en.wiktionary.org/wiki/%E9%95%B7%E5%B9%B4" TargetMode="External"/><Relationship Id="rId6931" Type="http://schemas.openxmlformats.org/officeDocument/2006/relationships/hyperlink" Target="https://en.wiktionary.org/wiki/%E3%81%82%E3%82%84" TargetMode="External"/><Relationship Id="rId410" Type="http://schemas.openxmlformats.org/officeDocument/2006/relationships/hyperlink" Target="https://en.wiktionary.org/wiki/%E3%83%89%E3%82%A4%E3%83%84" TargetMode="External"/><Relationship Id="rId5601" Type="http://schemas.openxmlformats.org/officeDocument/2006/relationships/hyperlink" Target="https://en.wiktionary.org/wiki/%E5%A4%AA%E5%B9%B3%E6%B4%8B%E6%88%A6%E4%BA%89" TargetMode="External"/><Relationship Id="rId6932" Type="http://schemas.openxmlformats.org/officeDocument/2006/relationships/hyperlink" Target="https://en.wiktionary.org/wiki/%E3%83%81%E3%83%A3%E3%83%B3%E3%82%B9" TargetMode="External"/><Relationship Id="rId6930" Type="http://schemas.openxmlformats.org/officeDocument/2006/relationships/hyperlink" Target="https://en.wiktionary.org/w/index.php?title=%E6%BA%80%E3%81%9F&amp;action=edit&amp;redlink=1" TargetMode="External"/><Relationship Id="rId4305" Type="http://schemas.openxmlformats.org/officeDocument/2006/relationships/hyperlink" Target="https://en.wiktionary.org/wiki/%E9%83%A8%E4%B8%8B" TargetMode="External"/><Relationship Id="rId5637" Type="http://schemas.openxmlformats.org/officeDocument/2006/relationships/hyperlink" Target="https://en.wiktionary.org/w/index.php?title=%E9%81%8E%E3%81%94%E3%81%97&amp;action=edit&amp;redlink=1" TargetMode="External"/><Relationship Id="rId6968" Type="http://schemas.openxmlformats.org/officeDocument/2006/relationships/hyperlink" Target="https://en.wiktionary.org/wiki/%E3%83%86%E3%83%BC%E3%83%97" TargetMode="External"/><Relationship Id="rId4304" Type="http://schemas.openxmlformats.org/officeDocument/2006/relationships/hyperlink" Target="https://en.wiktionary.org/wiki/%E6%B0%97%E7%AD%92" TargetMode="External"/><Relationship Id="rId5638" Type="http://schemas.openxmlformats.org/officeDocument/2006/relationships/hyperlink" Target="https://en.wiktionary.org/wiki/%E9%80%9A%E3%81%86" TargetMode="External"/><Relationship Id="rId6969" Type="http://schemas.openxmlformats.org/officeDocument/2006/relationships/hyperlink" Target="https://en.wiktionary.org/wiki/%E5%9D%82%E4%BA%95" TargetMode="External"/><Relationship Id="rId4307" Type="http://schemas.openxmlformats.org/officeDocument/2006/relationships/hyperlink" Target="https://en.wiktionary.org/wiki/%E7%BF%8C%E6%97%A5" TargetMode="External"/><Relationship Id="rId5635" Type="http://schemas.openxmlformats.org/officeDocument/2006/relationships/hyperlink" Target="https://en.wiktionary.org/wiki/%E6%B0%91%E5%96%B6" TargetMode="External"/><Relationship Id="rId6966" Type="http://schemas.openxmlformats.org/officeDocument/2006/relationships/hyperlink" Target="https://en.wiktionary.org/wiki/%E3%81%B8%E3%82%93" TargetMode="External"/><Relationship Id="rId4306" Type="http://schemas.openxmlformats.org/officeDocument/2006/relationships/hyperlink" Target="https://en.wiktionary.org/wiki/%E3%83%91%E3%82%BD%E3%82%B3%E3%83%B3" TargetMode="External"/><Relationship Id="rId5636" Type="http://schemas.openxmlformats.org/officeDocument/2006/relationships/hyperlink" Target="https://en.wiktionary.org/wiki/%E9%A3%9B%E8%A1%8C%E6%A9%9F" TargetMode="External"/><Relationship Id="rId6967" Type="http://schemas.openxmlformats.org/officeDocument/2006/relationships/hyperlink" Target="https://en.wiktionary.org/wiki/%E5%8F%8D%E3%81%99%E3%82%8B" TargetMode="External"/><Relationship Id="rId4309" Type="http://schemas.openxmlformats.org/officeDocument/2006/relationships/hyperlink" Target="https://en.wiktionary.org/wiki/%E8%A9%B1%E3%81%97" TargetMode="External"/><Relationship Id="rId4308" Type="http://schemas.openxmlformats.org/officeDocument/2006/relationships/hyperlink" Target="https://en.wiktionary.org/wiki/%E9%9F%B3%E6%BA%90" TargetMode="External"/><Relationship Id="rId5639" Type="http://schemas.openxmlformats.org/officeDocument/2006/relationships/hyperlink" Target="https://en.wiktionary.org/wiki/%E3%83%AC%E3%83%BC%E3%83%80%E3%83%BC" TargetMode="External"/><Relationship Id="rId448" Type="http://schemas.openxmlformats.org/officeDocument/2006/relationships/hyperlink" Target="https://en.wiktionary.org/wiki/%C3%97" TargetMode="External"/><Relationship Id="rId447" Type="http://schemas.openxmlformats.org/officeDocument/2006/relationships/hyperlink" Target="https://en.wiktionary.org/wiki/%E7%95%AA%E5%8F%B7" TargetMode="External"/><Relationship Id="rId446" Type="http://schemas.openxmlformats.org/officeDocument/2006/relationships/hyperlink" Target="https://en.wiktionary.org/wiki/%E4%B8%AD%E5%AD%A6%E6%A0%A1" TargetMode="External"/><Relationship Id="rId445" Type="http://schemas.openxmlformats.org/officeDocument/2006/relationships/hyperlink" Target="https://en.wiktionary.org/wiki/%E7%90%86%E7%94%B1" TargetMode="External"/><Relationship Id="rId449" Type="http://schemas.openxmlformats.org/officeDocument/2006/relationships/hyperlink" Target="https://en.wiktionary.org/wiki/%E3%81%BB%E3%81%8B" TargetMode="External"/><Relationship Id="rId440" Type="http://schemas.openxmlformats.org/officeDocument/2006/relationships/hyperlink" Target="https://en.wiktionary.org/wiki/%E5%A5%B3%E6%80%A7" TargetMode="External"/><Relationship Id="rId6960" Type="http://schemas.openxmlformats.org/officeDocument/2006/relationships/hyperlink" Target="https://en.wiktionary.org/wiki/%E5%AE%AE%E5%B7%9D" TargetMode="External"/><Relationship Id="rId5630" Type="http://schemas.openxmlformats.org/officeDocument/2006/relationships/hyperlink" Target="https://en.wiktionary.org/wiki/%E7%9B%B8%E5%AF%BE" TargetMode="External"/><Relationship Id="rId6961" Type="http://schemas.openxmlformats.org/officeDocument/2006/relationships/hyperlink" Target="https://en.wiktionary.org/wiki/%E4%BA%AB%E5%B9%B4" TargetMode="External"/><Relationship Id="rId444" Type="http://schemas.openxmlformats.org/officeDocument/2006/relationships/hyperlink" Target="https://en.wiktionary.org/wiki/%E4%BA%AC%E9%83%BD" TargetMode="External"/><Relationship Id="rId4301" Type="http://schemas.openxmlformats.org/officeDocument/2006/relationships/hyperlink" Target="https://en.wiktionary.org/w/index.php?title=%E4%B9%97%E3%81%A3&amp;action=edit&amp;redlink=1" TargetMode="External"/><Relationship Id="rId5633" Type="http://schemas.openxmlformats.org/officeDocument/2006/relationships/hyperlink" Target="https://en.wiktionary.org/wiki/%E5%BA%AD" TargetMode="External"/><Relationship Id="rId6964" Type="http://schemas.openxmlformats.org/officeDocument/2006/relationships/hyperlink" Target="https://en.wiktionary.org/wiki/%E5%B8%82%E8%A1%97" TargetMode="External"/><Relationship Id="rId443" Type="http://schemas.openxmlformats.org/officeDocument/2006/relationships/hyperlink" Target="https://en.wiktionary.org/wiki/%E5%AD%90" TargetMode="External"/><Relationship Id="rId4300" Type="http://schemas.openxmlformats.org/officeDocument/2006/relationships/hyperlink" Target="https://en.wiktionary.org/wiki/%E8%AB%96%E7%90%86" TargetMode="External"/><Relationship Id="rId5634" Type="http://schemas.openxmlformats.org/officeDocument/2006/relationships/hyperlink" Target="https://en.wiktionary.org/w/index.php?title=%E5%A4%A7%E6%B2%B3%E3%83%89%E3%83%A9%E3%83%9E&amp;action=edit&amp;redlink=1" TargetMode="External"/><Relationship Id="rId6965" Type="http://schemas.openxmlformats.org/officeDocument/2006/relationships/hyperlink" Target="https://en.wiktionary.org/wiki/%E7%A8%B2%E8%8D%B7" TargetMode="External"/><Relationship Id="rId442" Type="http://schemas.openxmlformats.org/officeDocument/2006/relationships/hyperlink" Target="https://en.wiktionary.org/wiki/%E5%9B%9B" TargetMode="External"/><Relationship Id="rId4303" Type="http://schemas.openxmlformats.org/officeDocument/2006/relationships/hyperlink" Target="https://en.wiktionary.org/wiki/%E7%A9%BA%E4%B8%AD" TargetMode="External"/><Relationship Id="rId5631" Type="http://schemas.openxmlformats.org/officeDocument/2006/relationships/hyperlink" Target="https://en.wiktionary.org/wiki/%E4%B8%8D%E5%AE%89" TargetMode="External"/><Relationship Id="rId6962" Type="http://schemas.openxmlformats.org/officeDocument/2006/relationships/hyperlink" Target="https://en.wiktionary.org/wiki/%E3%81%9B%E3%81%8D" TargetMode="External"/><Relationship Id="rId441" Type="http://schemas.openxmlformats.org/officeDocument/2006/relationships/hyperlink" Target="https://en.wiktionary.org/wiki/%E3%82%88" TargetMode="External"/><Relationship Id="rId4302" Type="http://schemas.openxmlformats.org/officeDocument/2006/relationships/hyperlink" Target="https://en.wiktionary.org/w/index.php?title=%E6%88%A6%E5%8F%B2&amp;action=edit&amp;redlink=1" TargetMode="External"/><Relationship Id="rId5632" Type="http://schemas.openxmlformats.org/officeDocument/2006/relationships/hyperlink" Target="https://en.wiktionary.org/wiki/%E9%A3%9B%E8%A1%8C%E5%A0%B4" TargetMode="External"/><Relationship Id="rId6963" Type="http://schemas.openxmlformats.org/officeDocument/2006/relationships/hyperlink" Target="https://en.wiktionary.org/wiki/%E4%B8%80%E8%A8%80" TargetMode="External"/><Relationship Id="rId5626" Type="http://schemas.openxmlformats.org/officeDocument/2006/relationships/hyperlink" Target="https://en.wiktionary.org/wiki/%E6%94%B9%E7%B7%A8" TargetMode="External"/><Relationship Id="rId6957" Type="http://schemas.openxmlformats.org/officeDocument/2006/relationships/hyperlink" Target="https://en.wiktionary.org/w/index.php?title=%E8%A6%8B%E3%82%8C&amp;action=edit&amp;redlink=1" TargetMode="External"/><Relationship Id="rId5627" Type="http://schemas.openxmlformats.org/officeDocument/2006/relationships/hyperlink" Target="https://en.wiktionary.org/wiki/%E3%83%9A%E3%82%A2" TargetMode="External"/><Relationship Id="rId6958" Type="http://schemas.openxmlformats.org/officeDocument/2006/relationships/hyperlink" Target="https://en.wiktionary.org/w/index.php?title=%E6%BF%80%E3%81%97%E3%81%8F&amp;action=edit&amp;redlink=1" TargetMode="External"/><Relationship Id="rId5624" Type="http://schemas.openxmlformats.org/officeDocument/2006/relationships/hyperlink" Target="https://en.wiktionary.org/wiki/%E7%B7%92" TargetMode="External"/><Relationship Id="rId6955" Type="http://schemas.openxmlformats.org/officeDocument/2006/relationships/hyperlink" Target="https://en.wiktionary.org/wiki/%E8%80%83%E6%A1%88" TargetMode="External"/><Relationship Id="rId5625" Type="http://schemas.openxmlformats.org/officeDocument/2006/relationships/hyperlink" Target="https://en.wiktionary.org/wiki/%E3%83%AD%E3%83%BC%E3%83%9E%E5%AD%97" TargetMode="External"/><Relationship Id="rId6956" Type="http://schemas.openxmlformats.org/officeDocument/2006/relationships/hyperlink" Target="https://en.wiktionary.org/wiki/%E9%81%8B%E6%B2%B3" TargetMode="External"/><Relationship Id="rId5628" Type="http://schemas.openxmlformats.org/officeDocument/2006/relationships/hyperlink" Target="https://en.wiktionary.org/wiki/%E9%BB%84%E8%89%B2" TargetMode="External"/><Relationship Id="rId6959" Type="http://schemas.openxmlformats.org/officeDocument/2006/relationships/hyperlink" Target="https://en.wiktionary.org/wiki/%E3%81%84%E3%81%B5" TargetMode="External"/><Relationship Id="rId5629" Type="http://schemas.openxmlformats.org/officeDocument/2006/relationships/hyperlink" Target="https://en.wiktionary.org/wiki/%E9%80%9F%E5%A0%B1" TargetMode="External"/><Relationship Id="rId437" Type="http://schemas.openxmlformats.org/officeDocument/2006/relationships/hyperlink" Target="https://en.wiktionary.org/wiki/%E3%82%BB%E3%83%B3%E3%82%BF%E3%83%BC" TargetMode="External"/><Relationship Id="rId436" Type="http://schemas.openxmlformats.org/officeDocument/2006/relationships/hyperlink" Target="https://en.wiktionary.org/wiki/%E6%BC%AB%E7%94%BB" TargetMode="External"/><Relationship Id="rId435" Type="http://schemas.openxmlformats.org/officeDocument/2006/relationships/hyperlink" Target="https://en.wiktionary.org/wiki/%E3%82%B0%E3%83%AB%E3%83%BC%E3%83%97" TargetMode="External"/><Relationship Id="rId434" Type="http://schemas.openxmlformats.org/officeDocument/2006/relationships/hyperlink" Target="https://en.wiktionary.org/wiki/%E6%8F%90%E6%A1%88" TargetMode="External"/><Relationship Id="rId439" Type="http://schemas.openxmlformats.org/officeDocument/2006/relationships/hyperlink" Target="https://en.wiktionary.org/wiki/%E6%B1%BA%E5%AE%9A" TargetMode="External"/><Relationship Id="rId438" Type="http://schemas.openxmlformats.org/officeDocument/2006/relationships/hyperlink" Target="https://en.wiktionary.org/wiki/%E5%A5%B3%E5%AD%90" TargetMode="External"/><Relationship Id="rId6950" Type="http://schemas.openxmlformats.org/officeDocument/2006/relationships/hyperlink" Target="https://en.wiktionary.org/wiki/%E3%83%A1%E3%83%B3" TargetMode="External"/><Relationship Id="rId433" Type="http://schemas.openxmlformats.org/officeDocument/2006/relationships/hyperlink" Target="https://en.wiktionary.org/wiki/%E5%BB%83%E6%AD%A2" TargetMode="External"/><Relationship Id="rId5622" Type="http://schemas.openxmlformats.org/officeDocument/2006/relationships/hyperlink" Target="https://en.wiktionary.org/w/index.php?title=%E3%82%B5%E3%83%96%E3%82%BF%E3%82%A4%E3%83%88%E3%83%AB&amp;action=edit&amp;redlink=1" TargetMode="External"/><Relationship Id="rId6953" Type="http://schemas.openxmlformats.org/officeDocument/2006/relationships/hyperlink" Target="https://en.wiktionary.org/wiki/%E3%83%88%E3%83%AD" TargetMode="External"/><Relationship Id="rId432" Type="http://schemas.openxmlformats.org/officeDocument/2006/relationships/hyperlink" Target="https://en.wiktionary.org/wiki/%E7%A4%BE%E4%BC%9A" TargetMode="External"/><Relationship Id="rId5623" Type="http://schemas.openxmlformats.org/officeDocument/2006/relationships/hyperlink" Target="https://en.wiktionary.org/wiki/%E8%A9%B1%E3%81%99" TargetMode="External"/><Relationship Id="rId6954" Type="http://schemas.openxmlformats.org/officeDocument/2006/relationships/hyperlink" Target="https://en.wiktionary.org/wiki/%E7%BE%8E%E5%AE%B9" TargetMode="External"/><Relationship Id="rId431" Type="http://schemas.openxmlformats.org/officeDocument/2006/relationships/hyperlink" Target="https://en.wiktionary.org/wiki/%E6%9B%B8%E3%81%8D" TargetMode="External"/><Relationship Id="rId5620" Type="http://schemas.openxmlformats.org/officeDocument/2006/relationships/hyperlink" Target="https://en.wiktionary.org/wiki/%E5%A2%83%E5%86%85" TargetMode="External"/><Relationship Id="rId6951" Type="http://schemas.openxmlformats.org/officeDocument/2006/relationships/hyperlink" Target="https://en.wiktionary.org/wiki/%E3%82%8F%E3%81%8C" TargetMode="External"/><Relationship Id="rId430" Type="http://schemas.openxmlformats.org/officeDocument/2006/relationships/hyperlink" Target="https://en.wiktionary.org/wiki/%E7%A7%92" TargetMode="External"/><Relationship Id="rId5621" Type="http://schemas.openxmlformats.org/officeDocument/2006/relationships/hyperlink" Target="https://en.wiktionary.org/wiki/%E6%9C%9B%E3%82%80" TargetMode="External"/><Relationship Id="rId6952" Type="http://schemas.openxmlformats.org/officeDocument/2006/relationships/hyperlink" Target="https://en.wiktionary.org/wiki/%E3%83%95%E3%82%A7%E3%83%8B%E3%83%83%E3%82%AF%E3%82%B9" TargetMode="External"/><Relationship Id="rId6108" Type="http://schemas.openxmlformats.org/officeDocument/2006/relationships/hyperlink" Target="https://en.wiktionary.org/wiki/%E8%B1%8A%E5%B3%B6" TargetMode="External"/><Relationship Id="rId6109" Type="http://schemas.openxmlformats.org/officeDocument/2006/relationships/hyperlink" Target="https://en.wiktionary.org/wiki/%E9%87%8D%E5%A4%A7" TargetMode="External"/><Relationship Id="rId7439" Type="http://schemas.openxmlformats.org/officeDocument/2006/relationships/hyperlink" Target="https://en.wiktionary.org/wiki/%E5%88%B6%E7%B4%84" TargetMode="External"/><Relationship Id="rId7430" Type="http://schemas.openxmlformats.org/officeDocument/2006/relationships/hyperlink" Target="https://en.wiktionary.org/wiki/%E3%82%84%E3%81%8D" TargetMode="External"/><Relationship Id="rId8761" Type="http://schemas.openxmlformats.org/officeDocument/2006/relationships/hyperlink" Target="https://en.wiktionary.org/wiki/%E5%B1%95%E8%A6%A7" TargetMode="External"/><Relationship Id="rId8760" Type="http://schemas.openxmlformats.org/officeDocument/2006/relationships/hyperlink" Target="https://en.wiktionary.org/wiki/%E7%AC%A6" TargetMode="External"/><Relationship Id="rId6102" Type="http://schemas.openxmlformats.org/officeDocument/2006/relationships/hyperlink" Target="https://en.wiktionary.org/w/index.php?title=%E6%97%A5%E3%83%86%E3%83%AC&amp;action=edit&amp;redlink=1" TargetMode="External"/><Relationship Id="rId7434" Type="http://schemas.openxmlformats.org/officeDocument/2006/relationships/hyperlink" Target="https://en.wiktionary.org/wiki/%E3%81%B6%E3%82%93" TargetMode="External"/><Relationship Id="rId8765" Type="http://schemas.openxmlformats.org/officeDocument/2006/relationships/hyperlink" Target="https://en.wiktionary.org/wiki/%E6%AF%8D%E4%BD%93" TargetMode="External"/><Relationship Id="rId6103" Type="http://schemas.openxmlformats.org/officeDocument/2006/relationships/hyperlink" Target="https://en.wiktionary.org/wiki/%E3%83%80%E3%83%A1" TargetMode="External"/><Relationship Id="rId7433" Type="http://schemas.openxmlformats.org/officeDocument/2006/relationships/hyperlink" Target="https://en.wiktionary.org/wiki/%E7%89%A7%E5%B8%AB" TargetMode="External"/><Relationship Id="rId8764" Type="http://schemas.openxmlformats.org/officeDocument/2006/relationships/hyperlink" Target="https://en.wiktionary.org/wiki/%E5%BC%B7%E5%BA%A6" TargetMode="External"/><Relationship Id="rId6100" Type="http://schemas.openxmlformats.org/officeDocument/2006/relationships/hyperlink" Target="https://en.wiktionary.org/wiki/%E8%BF%91%E8%A1%9B" TargetMode="External"/><Relationship Id="rId7432" Type="http://schemas.openxmlformats.org/officeDocument/2006/relationships/hyperlink" Target="https://en.wiktionary.org/wiki/%E7%9C%9F%E7%9B%B8" TargetMode="External"/><Relationship Id="rId8763" Type="http://schemas.openxmlformats.org/officeDocument/2006/relationships/hyperlink" Target="https://en.wiktionary.org/wiki/%E6%96%AD%E5%B1%A4" TargetMode="External"/><Relationship Id="rId6101" Type="http://schemas.openxmlformats.org/officeDocument/2006/relationships/hyperlink" Target="https://en.wiktionary.org/w/index.php?title=%E3%83%88%E3%83%AC%E3%83%BC%E3%83%89&amp;action=edit&amp;redlink=1" TargetMode="External"/><Relationship Id="rId7431" Type="http://schemas.openxmlformats.org/officeDocument/2006/relationships/hyperlink" Target="https://en.wiktionary.org/wiki/%E3%81%84%E3%81%8F%E3%82%89" TargetMode="External"/><Relationship Id="rId8762" Type="http://schemas.openxmlformats.org/officeDocument/2006/relationships/hyperlink" Target="https://en.wiktionary.org/wiki/%E6%A6%82%E8%AA%AC" TargetMode="External"/><Relationship Id="rId6106" Type="http://schemas.openxmlformats.org/officeDocument/2006/relationships/hyperlink" Target="https://en.wiktionary.org/w/index.php?title=%E4%BB%A3%E3%82%8F%E3%81%A3&amp;action=edit&amp;redlink=1" TargetMode="External"/><Relationship Id="rId7438" Type="http://schemas.openxmlformats.org/officeDocument/2006/relationships/hyperlink" Target="https://en.wiktionary.org/wiki/%E7%9C%9F%E7%90%86" TargetMode="External"/><Relationship Id="rId8769" Type="http://schemas.openxmlformats.org/officeDocument/2006/relationships/hyperlink" Target="https://en.wiktionary.org/wiki/%E3%81%B0%E3%82%89" TargetMode="External"/><Relationship Id="rId6107" Type="http://schemas.openxmlformats.org/officeDocument/2006/relationships/hyperlink" Target="https://en.wiktionary.org/wiki/%E6%97%A9%E6%9C%9F" TargetMode="External"/><Relationship Id="rId7437" Type="http://schemas.openxmlformats.org/officeDocument/2006/relationships/hyperlink" Target="https://en.wiktionary.org/wiki/%E5%B0%BD%E5%8A%9B" TargetMode="External"/><Relationship Id="rId8768" Type="http://schemas.openxmlformats.org/officeDocument/2006/relationships/hyperlink" Target="https://en.wiktionary.org/wiki/%E5%A4%8F%E7%9B%AE" TargetMode="External"/><Relationship Id="rId6104" Type="http://schemas.openxmlformats.org/officeDocument/2006/relationships/hyperlink" Target="https://en.wiktionary.org/wiki/%E5%80%89%E5%BA%AB" TargetMode="External"/><Relationship Id="rId7436" Type="http://schemas.openxmlformats.org/officeDocument/2006/relationships/hyperlink" Target="https://en.wiktionary.org/wiki/%E5%B9%B3%E7%AD%89" TargetMode="External"/><Relationship Id="rId8767" Type="http://schemas.openxmlformats.org/officeDocument/2006/relationships/hyperlink" Target="https://en.wiktionary.org/wiki/%E3%81%95%E3%82%84%E3%81%8B" TargetMode="External"/><Relationship Id="rId6105" Type="http://schemas.openxmlformats.org/officeDocument/2006/relationships/hyperlink" Target="https://en.wiktionary.org/wiki/%E3%83%AD%E3%82%A4%E3%83%A4%E3%83%AB" TargetMode="External"/><Relationship Id="rId7435" Type="http://schemas.openxmlformats.org/officeDocument/2006/relationships/hyperlink" Target="https://en.wiktionary.org/w/index.php?title=%E3%83%AF%E3%83%BC%E3%82%AF%E3%82%B9&amp;action=edit&amp;redlink=1" TargetMode="External"/><Relationship Id="rId8766" Type="http://schemas.openxmlformats.org/officeDocument/2006/relationships/hyperlink" Target="https://en.wiktionary.org/wiki/%E7%94%98" TargetMode="External"/><Relationship Id="rId7429" Type="http://schemas.openxmlformats.org/officeDocument/2006/relationships/hyperlink" Target="https://en.wiktionary.org/wiki/%E9%A3%9B%E3%81%B6" TargetMode="External"/><Relationship Id="rId7428" Type="http://schemas.openxmlformats.org/officeDocument/2006/relationships/hyperlink" Target="https://en.wiktionary.org/wiki/%E7%BC%B6" TargetMode="External"/><Relationship Id="rId8759" Type="http://schemas.openxmlformats.org/officeDocument/2006/relationships/hyperlink" Target="https://en.wiktionary.org/wiki/%E3%81%86%E3%82%8A" TargetMode="External"/><Relationship Id="rId8750" Type="http://schemas.openxmlformats.org/officeDocument/2006/relationships/hyperlink" Target="https://en.wiktionary.org/wiki/%E3%81%BE%E3%81%A8%E3%81%BE%E3%82%8A" TargetMode="External"/><Relationship Id="rId7423" Type="http://schemas.openxmlformats.org/officeDocument/2006/relationships/hyperlink" Target="https://en.wiktionary.org/wiki/%E3%83%99%E3%83%8D%E3%82%BA%E3%82%A8%E3%83%A9" TargetMode="External"/><Relationship Id="rId8754" Type="http://schemas.openxmlformats.org/officeDocument/2006/relationships/hyperlink" Target="https://en.wiktionary.org/wiki/%E5%8A%9F%E5%8A%B4" TargetMode="External"/><Relationship Id="rId7422" Type="http://schemas.openxmlformats.org/officeDocument/2006/relationships/hyperlink" Target="https://en.wiktionary.org/wiki/%E8%BF%B7%E5%AE%AE" TargetMode="External"/><Relationship Id="rId8753" Type="http://schemas.openxmlformats.org/officeDocument/2006/relationships/hyperlink" Target="https://en.wiktionary.org/wiki/%E5%A4%A7%E7%AB%B9" TargetMode="External"/><Relationship Id="rId7421" Type="http://schemas.openxmlformats.org/officeDocument/2006/relationships/hyperlink" Target="https://en.wiktionary.org/wiki/%E7%99%BD%E5%B7%9D" TargetMode="External"/><Relationship Id="rId8752" Type="http://schemas.openxmlformats.org/officeDocument/2006/relationships/hyperlink" Target="https://en.wiktionary.org/w/index.php?title=%E3%83%A9%E3%82%A4%E3%82%A2%E3%83%B3&amp;action=edit&amp;redlink=1" TargetMode="External"/><Relationship Id="rId7420" Type="http://schemas.openxmlformats.org/officeDocument/2006/relationships/hyperlink" Target="https://en.wiktionary.org/w/index.php?title=%E4%B9%97%E6%8F%9B&amp;action=edit&amp;redlink=1" TargetMode="External"/><Relationship Id="rId8751" Type="http://schemas.openxmlformats.org/officeDocument/2006/relationships/hyperlink" Target="https://en.wiktionary.org/wiki/%E3%83%95%E3%82%A3%E3%83%A9%E3%83%87%E3%83%AB%E3%83%95%E3%82%A3%E3%82%A2" TargetMode="External"/><Relationship Id="rId7427" Type="http://schemas.openxmlformats.org/officeDocument/2006/relationships/hyperlink" Target="https://en.wiktionary.org/wiki/%E5%BB%83%E6%A3%84" TargetMode="External"/><Relationship Id="rId8758" Type="http://schemas.openxmlformats.org/officeDocument/2006/relationships/hyperlink" Target="https://en.wiktionary.org/w/index.php?title=%E3%83%B4%E3%82%A7%E3%83%AB%E3%83%87%E3%82%A3&amp;action=edit&amp;redlink=1" TargetMode="External"/><Relationship Id="rId7426" Type="http://schemas.openxmlformats.org/officeDocument/2006/relationships/hyperlink" Target="https://en.wiktionary.org/wiki/%E8%BF%BD%E6%82%BC" TargetMode="External"/><Relationship Id="rId8757" Type="http://schemas.openxmlformats.org/officeDocument/2006/relationships/hyperlink" Target="https://en.wiktionary.org/wiki/%E4%BC%9A%E5%90%88" TargetMode="External"/><Relationship Id="rId7425" Type="http://schemas.openxmlformats.org/officeDocument/2006/relationships/hyperlink" Target="https://en.wiktionary.org/wiki/%E6%9D%BE%E6%B0%B8" TargetMode="External"/><Relationship Id="rId8756" Type="http://schemas.openxmlformats.org/officeDocument/2006/relationships/hyperlink" Target="https://en.wiktionary.org/wiki/%E9%85%8D" TargetMode="External"/><Relationship Id="rId7424" Type="http://schemas.openxmlformats.org/officeDocument/2006/relationships/hyperlink" Target="https://en.wiktionary.org/wiki/%E8%B3%9B%E5%90%A6" TargetMode="External"/><Relationship Id="rId8755" Type="http://schemas.openxmlformats.org/officeDocument/2006/relationships/hyperlink" Target="https://en.wiktionary.org/w/index.php?title=%E9%A6%AC%E8%BA%AB&amp;action=edit&amp;redlink=1" TargetMode="External"/><Relationship Id="rId6120" Type="http://schemas.openxmlformats.org/officeDocument/2006/relationships/hyperlink" Target="https://en.wiktionary.org/wiki/%E6%97%A5%E6%9C%AC%E4%B8%80" TargetMode="External"/><Relationship Id="rId7452" Type="http://schemas.openxmlformats.org/officeDocument/2006/relationships/hyperlink" Target="https://en.wiktionary.org/wiki/%E9%89%B1%E7%89%A9" TargetMode="External"/><Relationship Id="rId8783" Type="http://schemas.openxmlformats.org/officeDocument/2006/relationships/hyperlink" Target="https://en.wiktionary.org/wiki/%E7%9B%B4%E5%88%97" TargetMode="External"/><Relationship Id="rId6121" Type="http://schemas.openxmlformats.org/officeDocument/2006/relationships/hyperlink" Target="https://en.wiktionary.org/wiki/%E6%96%B0%E7%B7%A8" TargetMode="External"/><Relationship Id="rId7451" Type="http://schemas.openxmlformats.org/officeDocument/2006/relationships/hyperlink" Target="https://en.wiktionary.org/wiki/%E3%83%AF%E3%83%BC%E3%82%AF" TargetMode="External"/><Relationship Id="rId8782" Type="http://schemas.openxmlformats.org/officeDocument/2006/relationships/hyperlink" Target="https://en.wiktionary.org/wiki/%E6%9B%B4" TargetMode="External"/><Relationship Id="rId7450" Type="http://schemas.openxmlformats.org/officeDocument/2006/relationships/hyperlink" Target="https://en.wiktionary.org/wiki/%E5%8F%96%E3%82%8A%E7%B5%84%E3%81%BF" TargetMode="External"/><Relationship Id="rId8781" Type="http://schemas.openxmlformats.org/officeDocument/2006/relationships/hyperlink" Target="https://en.wiktionary.org/w/index.php?title=%E3%83%86%E3%83%83%E3%82%AF&amp;action=edit&amp;redlink=1" TargetMode="External"/><Relationship Id="rId8780" Type="http://schemas.openxmlformats.org/officeDocument/2006/relationships/hyperlink" Target="https://en.wiktionary.org/wiki/%E3%82%B7%E3%83%8B%E3%82%A2" TargetMode="External"/><Relationship Id="rId6124" Type="http://schemas.openxmlformats.org/officeDocument/2006/relationships/hyperlink" Target="https://en.wiktionary.org/wiki/%E3%82%B3%E3%83%B3%E3%83%86%E3%83%8A" TargetMode="External"/><Relationship Id="rId7456" Type="http://schemas.openxmlformats.org/officeDocument/2006/relationships/hyperlink" Target="https://en.wiktionary.org/wiki/%E8%AA%A4%E8%AA%8D" TargetMode="External"/><Relationship Id="rId8787" Type="http://schemas.openxmlformats.org/officeDocument/2006/relationships/hyperlink" Target="https://en.wiktionary.org/wiki/%E4%B8%8A%E5%B0%BE" TargetMode="External"/><Relationship Id="rId6125" Type="http://schemas.openxmlformats.org/officeDocument/2006/relationships/hyperlink" Target="https://en.wiktionary.org/wiki/%E3%83%AC%E3%83%BC%E3%82%B6%E3%83%BC" TargetMode="External"/><Relationship Id="rId7455" Type="http://schemas.openxmlformats.org/officeDocument/2006/relationships/hyperlink" Target="https://en.wiktionary.org/wiki/%E8%97%A4%E5%B2%A1" TargetMode="External"/><Relationship Id="rId8786" Type="http://schemas.openxmlformats.org/officeDocument/2006/relationships/hyperlink" Target="https://en.wiktionary.org/w/index.php?title=%E3%83%95%E3%83%AA%E3%83%BC%E3%82%B8%E3%82%A2&amp;action=edit&amp;redlink=1" TargetMode="External"/><Relationship Id="rId6122" Type="http://schemas.openxmlformats.org/officeDocument/2006/relationships/hyperlink" Target="https://en.wiktionary.org/wiki/%E5%B9%B4%E9%87%91" TargetMode="External"/><Relationship Id="rId7454" Type="http://schemas.openxmlformats.org/officeDocument/2006/relationships/hyperlink" Target="https://en.wiktionary.org/wiki/%E5%8D%9A%E8%A6%A7" TargetMode="External"/><Relationship Id="rId8785" Type="http://schemas.openxmlformats.org/officeDocument/2006/relationships/hyperlink" Target="https://en.wiktionary.org/wiki/%E3%81%B5%E3%81%95%E3%82%8F%E3%81%97%E3%81%84" TargetMode="External"/><Relationship Id="rId6123" Type="http://schemas.openxmlformats.org/officeDocument/2006/relationships/hyperlink" Target="https://en.wiktionary.org/wiki/%E5%A4%A7%E7%9F%B3" TargetMode="External"/><Relationship Id="rId7453" Type="http://schemas.openxmlformats.org/officeDocument/2006/relationships/hyperlink" Target="https://en.wiktionary.org/wiki/%E3%83%95%E3%83%A9%E3%83%B3" TargetMode="External"/><Relationship Id="rId8784" Type="http://schemas.openxmlformats.org/officeDocument/2006/relationships/hyperlink" Target="https://en.wiktionary.org/wiki/%E7%86%B1%E5%BF%83" TargetMode="External"/><Relationship Id="rId6128" Type="http://schemas.openxmlformats.org/officeDocument/2006/relationships/hyperlink" Target="https://en.wiktionary.org/w/index.php?title=%E7%B4%94%E8%B3%87%E7%94%A3&amp;action=edit&amp;redlink=1" TargetMode="External"/><Relationship Id="rId6129" Type="http://schemas.openxmlformats.org/officeDocument/2006/relationships/hyperlink" Target="https://en.wiktionary.org/wiki/%E9%87%8E%E8%8F%9C" TargetMode="External"/><Relationship Id="rId7459" Type="http://schemas.openxmlformats.org/officeDocument/2006/relationships/hyperlink" Target="https://en.wiktionary.org/w/index.php?title=%E3%81%AB%E9%9A%9B%E3%81%97&amp;action=edit&amp;redlink=1" TargetMode="External"/><Relationship Id="rId6126" Type="http://schemas.openxmlformats.org/officeDocument/2006/relationships/hyperlink" Target="https://en.wiktionary.org/wiki/%E5%89%8D%E6%96%B9" TargetMode="External"/><Relationship Id="rId7458" Type="http://schemas.openxmlformats.org/officeDocument/2006/relationships/hyperlink" Target="https://en.wiktionary.org/wiki/%E8%A3%81%E5%88%A4%E5%AE%98" TargetMode="External"/><Relationship Id="rId8789" Type="http://schemas.openxmlformats.org/officeDocument/2006/relationships/hyperlink" Target="https://en.wiktionary.org/wiki/%E9%AD%94%E7%95%8C" TargetMode="External"/><Relationship Id="rId6127" Type="http://schemas.openxmlformats.org/officeDocument/2006/relationships/hyperlink" Target="https://en.wiktionary.org/wiki/%E7%A8%80" TargetMode="External"/><Relationship Id="rId7457" Type="http://schemas.openxmlformats.org/officeDocument/2006/relationships/hyperlink" Target="https://en.wiktionary.org/wiki/%E4%BD%90%E7%AB%B9" TargetMode="External"/><Relationship Id="rId8788" Type="http://schemas.openxmlformats.org/officeDocument/2006/relationships/hyperlink" Target="https://en.wiktionary.org/w/index.php?title=%E5%A4%A7%E5%B2%A1&amp;action=edit&amp;redlink=1" TargetMode="External"/><Relationship Id="rId6119" Type="http://schemas.openxmlformats.org/officeDocument/2006/relationships/hyperlink" Target="https://en.wiktionary.org/wiki/%E6%A4%9C%E5%87%BA" TargetMode="External"/><Relationship Id="rId7441" Type="http://schemas.openxmlformats.org/officeDocument/2006/relationships/hyperlink" Target="https://en.wiktionary.org/wiki/%E5%90%AB%E3%82%81%E3%82%8B" TargetMode="External"/><Relationship Id="rId8772" Type="http://schemas.openxmlformats.org/officeDocument/2006/relationships/hyperlink" Target="https://en.wiktionary.org/wiki/%E5%A4%A9%E8%8D%89" TargetMode="External"/><Relationship Id="rId6110" Type="http://schemas.openxmlformats.org/officeDocument/2006/relationships/hyperlink" Target="https://en.wiktionary.org/wiki/%E5%AB%8C%E3%81%84" TargetMode="External"/><Relationship Id="rId7440" Type="http://schemas.openxmlformats.org/officeDocument/2006/relationships/hyperlink" Target="https://en.wiktionary.org/wiki/%E3%81%9D%E3%82%8C%E3%81%BB%E3%81%A9" TargetMode="External"/><Relationship Id="rId8771" Type="http://schemas.openxmlformats.org/officeDocument/2006/relationships/hyperlink" Target="https://en.wiktionary.org/wiki/%E3%82%B8%E3%83%A3%E3%83%B3%E3%82%B0%E3%83%AB" TargetMode="External"/><Relationship Id="rId8770" Type="http://schemas.openxmlformats.org/officeDocument/2006/relationships/hyperlink" Target="https://en.wiktionary.org/wiki/%E3%83%8E%E3%82%A2" TargetMode="External"/><Relationship Id="rId6113" Type="http://schemas.openxmlformats.org/officeDocument/2006/relationships/hyperlink" Target="https://en.wiktionary.org/wiki/%E6%88%A6%E8%A1%93" TargetMode="External"/><Relationship Id="rId7445" Type="http://schemas.openxmlformats.org/officeDocument/2006/relationships/hyperlink" Target="https://en.wiktionary.org/wiki/%E8%AB%A1%E5%8F%B7" TargetMode="External"/><Relationship Id="rId8776" Type="http://schemas.openxmlformats.org/officeDocument/2006/relationships/hyperlink" Target="https://en.wiktionary.org/wiki/%E5%88%9D%E7%AD%89" TargetMode="External"/><Relationship Id="rId6114" Type="http://schemas.openxmlformats.org/officeDocument/2006/relationships/hyperlink" Target="https://en.wiktionary.org/wiki/%E3%82%B3%E3%83%B3%E3%83%88%E3%83%AD%E3%83%BC%E3%83%AB" TargetMode="External"/><Relationship Id="rId7444" Type="http://schemas.openxmlformats.org/officeDocument/2006/relationships/hyperlink" Target="https://en.wiktionary.org/wiki/%E6%80%A7%E7%9A%84" TargetMode="External"/><Relationship Id="rId8775" Type="http://schemas.openxmlformats.org/officeDocument/2006/relationships/hyperlink" Target="https://en.wiktionary.org/wiki/%E3%82%B8%E3%82%A7%E3%83%AA%E3%83%BC" TargetMode="External"/><Relationship Id="rId6111" Type="http://schemas.openxmlformats.org/officeDocument/2006/relationships/hyperlink" Target="https://en.wiktionary.org/wiki/%E6%9C%AC%E9%83%B7" TargetMode="External"/><Relationship Id="rId7443" Type="http://schemas.openxmlformats.org/officeDocument/2006/relationships/hyperlink" Target="https://en.wiktionary.org/wiki/%E3%83%A1%E3%83%A2" TargetMode="External"/><Relationship Id="rId8774" Type="http://schemas.openxmlformats.org/officeDocument/2006/relationships/hyperlink" Target="https://en.wiktionary.org/wiki/%E4%BD%93%E8%AA%BF" TargetMode="External"/><Relationship Id="rId6112" Type="http://schemas.openxmlformats.org/officeDocument/2006/relationships/hyperlink" Target="https://en.wiktionary.org/wiki/%E9%A7%90%E5%B1%AF" TargetMode="External"/><Relationship Id="rId7442" Type="http://schemas.openxmlformats.org/officeDocument/2006/relationships/hyperlink" Target="https://en.wiktionary.org/wiki/%E5%B9%B4%E4%BF%B8" TargetMode="External"/><Relationship Id="rId8773" Type="http://schemas.openxmlformats.org/officeDocument/2006/relationships/hyperlink" Target="https://en.wiktionary.org/wiki/%E8%86%A8%E5%A4%A7" TargetMode="External"/><Relationship Id="rId6117" Type="http://schemas.openxmlformats.org/officeDocument/2006/relationships/hyperlink" Target="https://en.wiktionary.org/w/index.php?title=%E8%A1%8C%E3%81%AA%E3%82%8F&amp;action=edit&amp;redlink=1" TargetMode="External"/><Relationship Id="rId7449" Type="http://schemas.openxmlformats.org/officeDocument/2006/relationships/hyperlink" Target="https://en.wiktionary.org/wiki/%E6%84%8F%E5%BF%97" TargetMode="External"/><Relationship Id="rId6118" Type="http://schemas.openxmlformats.org/officeDocument/2006/relationships/hyperlink" Target="https://en.wiktionary.org/wiki/%E5%A4%95" TargetMode="External"/><Relationship Id="rId7448" Type="http://schemas.openxmlformats.org/officeDocument/2006/relationships/hyperlink" Target="https://en.wiktionary.org/w/index.php?title=%E7%A0%B4%E3%81%A3&amp;action=edit&amp;redlink=1" TargetMode="External"/><Relationship Id="rId8779" Type="http://schemas.openxmlformats.org/officeDocument/2006/relationships/hyperlink" Target="https://en.wiktionary.org/wiki/%E3%82%AB%E3%83%BC%E3%83%AA%E3%83%B3%E3%82%B0" TargetMode="External"/><Relationship Id="rId6115" Type="http://schemas.openxmlformats.org/officeDocument/2006/relationships/hyperlink" Target="https://en.wiktionary.org/wiki/%E8%A9%9E" TargetMode="External"/><Relationship Id="rId7447" Type="http://schemas.openxmlformats.org/officeDocument/2006/relationships/hyperlink" Target="https://en.wiktionary.org/wiki/%E5%B0%BA" TargetMode="External"/><Relationship Id="rId8778" Type="http://schemas.openxmlformats.org/officeDocument/2006/relationships/hyperlink" Target="https://en.wiktionary.org/wiki/%E3%83%8F%E3%83%83%E3%83%94%E3%83%BC" TargetMode="External"/><Relationship Id="rId6116" Type="http://schemas.openxmlformats.org/officeDocument/2006/relationships/hyperlink" Target="https://en.wiktionary.org/w/index.php?title=%E7%AB%B6%E6%B3%B3&amp;action=edit&amp;redlink=1" TargetMode="External"/><Relationship Id="rId7446" Type="http://schemas.openxmlformats.org/officeDocument/2006/relationships/hyperlink" Target="https://en.wiktionary.org/w/index.php?title=%E5%9B%B3%E3%81%A3&amp;action=edit&amp;redlink=1" TargetMode="External"/><Relationship Id="rId8777" Type="http://schemas.openxmlformats.org/officeDocument/2006/relationships/hyperlink" Target="https://en.wiktionary.org/wiki/%E3%82%A2%E3%82%B7%E3%82%B9%E3%83%88" TargetMode="External"/><Relationship Id="rId8729" Type="http://schemas.openxmlformats.org/officeDocument/2006/relationships/hyperlink" Target="https://en.wiktionary.org/w/index.php?title=%E6%96%B0%E8%A3%85&amp;action=edit&amp;redlink=1" TargetMode="External"/><Relationship Id="rId8728" Type="http://schemas.openxmlformats.org/officeDocument/2006/relationships/hyperlink" Target="https://en.wiktionary.org/wiki/%E3%82%AB%E3%82%BF%E3%83%AB%E3%83%BC%E3%83%8B%E3%83%A3" TargetMode="External"/><Relationship Id="rId8727" Type="http://schemas.openxmlformats.org/officeDocument/2006/relationships/hyperlink" Target="https://en.wiktionary.org/wiki/%E4%BC%8F" TargetMode="External"/><Relationship Id="rId8726" Type="http://schemas.openxmlformats.org/officeDocument/2006/relationships/hyperlink" Target="https://en.wiktionary.org/wiki/%E4%BB%8A%E6%9D%91" TargetMode="External"/><Relationship Id="rId1" Type="http://schemas.openxmlformats.org/officeDocument/2006/relationships/hyperlink" Target="https://en.wiktionary.org/wiki/%E3%81%AE" TargetMode="External"/><Relationship Id="rId2" Type="http://schemas.openxmlformats.org/officeDocument/2006/relationships/hyperlink" Target="https://en.wiktionary.org/wiki/%E3%81%AB" TargetMode="External"/><Relationship Id="rId3" Type="http://schemas.openxmlformats.org/officeDocument/2006/relationships/hyperlink" Target="https://en.wiktionary.org/wiki/%E3%82%92" TargetMode="External"/><Relationship Id="rId4" Type="http://schemas.openxmlformats.org/officeDocument/2006/relationships/hyperlink" Target="https://en.wiktionary.org/wiki/%E3%81%AF" TargetMode="External"/><Relationship Id="rId9" Type="http://schemas.openxmlformats.org/officeDocument/2006/relationships/hyperlink" Target="https://en.wiktionary.org/wiki/%E3%81%A6" TargetMode="External"/><Relationship Id="rId8721" Type="http://schemas.openxmlformats.org/officeDocument/2006/relationships/hyperlink" Target="https://en.wiktionary.org/wiki/%E3%83%98%E3%82%A2" TargetMode="External"/><Relationship Id="rId8720" Type="http://schemas.openxmlformats.org/officeDocument/2006/relationships/hyperlink" Target="https://en.wiktionary.org/wiki/%E7%8E%8B%E5%AE%A4" TargetMode="External"/><Relationship Id="rId5" Type="http://schemas.openxmlformats.org/officeDocument/2006/relationships/hyperlink" Target="https://en.wiktionary.org/wiki/%E5%B9%B4" TargetMode="External"/><Relationship Id="rId8725" Type="http://schemas.openxmlformats.org/officeDocument/2006/relationships/hyperlink" Target="https://en.wiktionary.org/wiki/%E4%B8%8D%E5%82%99" TargetMode="External"/><Relationship Id="rId6" Type="http://schemas.openxmlformats.org/officeDocument/2006/relationships/hyperlink" Target="https://en.wiktionary.org/wiki/%E3%81%8C" TargetMode="External"/><Relationship Id="rId8724" Type="http://schemas.openxmlformats.org/officeDocument/2006/relationships/hyperlink" Target="https://en.wiktionary.org/wiki/%E7%94%B1%E7%B4%80%E5%A4%AB" TargetMode="External"/><Relationship Id="rId7" Type="http://schemas.openxmlformats.org/officeDocument/2006/relationships/hyperlink" Target="https://en.wiktionary.org/wiki/%E3%81%9F" TargetMode="External"/><Relationship Id="rId8723" Type="http://schemas.openxmlformats.org/officeDocument/2006/relationships/hyperlink" Target="https://en.wiktionary.org/wiki/%E6%96%87%E4%B8%AD" TargetMode="External"/><Relationship Id="rId8" Type="http://schemas.openxmlformats.org/officeDocument/2006/relationships/hyperlink" Target="https://en.wiktionary.org/wiki/%E3%81%A7" TargetMode="External"/><Relationship Id="rId8722" Type="http://schemas.openxmlformats.org/officeDocument/2006/relationships/hyperlink" Target="https://en.wiktionary.org/wiki/%E3%81%8E%E3%82%87" TargetMode="External"/><Relationship Id="rId8718" Type="http://schemas.openxmlformats.org/officeDocument/2006/relationships/hyperlink" Target="https://en.wiktionary.org/w/index.php?title=%E5%BC%95%E3%81%84&amp;action=edit&amp;redlink=1" TargetMode="External"/><Relationship Id="rId8717" Type="http://schemas.openxmlformats.org/officeDocument/2006/relationships/hyperlink" Target="https://en.wiktionary.org/wiki/%E6%8F%9A" TargetMode="External"/><Relationship Id="rId8716" Type="http://schemas.openxmlformats.org/officeDocument/2006/relationships/hyperlink" Target="https://en.wiktionary.org/w/index.php?title=%E8%80%90%E3%81%88&amp;action=edit&amp;redlink=1" TargetMode="External"/><Relationship Id="rId8715" Type="http://schemas.openxmlformats.org/officeDocument/2006/relationships/hyperlink" Target="https://en.wiktionary.org/wiki/%E3%83%90%E3%83%8A%E3%83%8A" TargetMode="External"/><Relationship Id="rId8719" Type="http://schemas.openxmlformats.org/officeDocument/2006/relationships/hyperlink" Target="https://en.wiktionary.org/wiki/%E4%B8%A6%E6%9C%A8" TargetMode="External"/><Relationship Id="rId8710" Type="http://schemas.openxmlformats.org/officeDocument/2006/relationships/hyperlink" Target="https://en.wiktionary.org/wiki/%E3%83%86%E3%82%AF%E3%83%8E%E3%83%AD%E3%82%B8%E3%83%BC" TargetMode="External"/><Relationship Id="rId8714" Type="http://schemas.openxmlformats.org/officeDocument/2006/relationships/hyperlink" Target="https://en.wiktionary.org/wiki/%E3%81%86%E3%81%A9%E3%82%93" TargetMode="External"/><Relationship Id="rId8713" Type="http://schemas.openxmlformats.org/officeDocument/2006/relationships/hyperlink" Target="https://en.wiktionary.org/wiki/%E8%A1%80%E7%AE%A1" TargetMode="External"/><Relationship Id="rId8712" Type="http://schemas.openxmlformats.org/officeDocument/2006/relationships/hyperlink" Target="https://en.wiktionary.org/wiki/%E5%AF%BE%E9%A6%AC" TargetMode="External"/><Relationship Id="rId8711" Type="http://schemas.openxmlformats.org/officeDocument/2006/relationships/hyperlink" Target="https://en.wiktionary.org/wiki/%E9%9C%87%E7%81%BD" TargetMode="External"/><Relationship Id="rId7419" Type="http://schemas.openxmlformats.org/officeDocument/2006/relationships/hyperlink" Target="https://en.wiktionary.org/wiki/%E3%82%B3%E3%82%A4%E3%83%B3" TargetMode="External"/><Relationship Id="rId7418" Type="http://schemas.openxmlformats.org/officeDocument/2006/relationships/hyperlink" Target="https://en.wiktionary.org/wiki/%E3%83%88%E3%83%A9%E3%83%B3%E3%83%97" TargetMode="External"/><Relationship Id="rId8749" Type="http://schemas.openxmlformats.org/officeDocument/2006/relationships/hyperlink" Target="https://en.wiktionary.org/wiki/%E6%8E%83%E6%B5%B7" TargetMode="External"/><Relationship Id="rId7417" Type="http://schemas.openxmlformats.org/officeDocument/2006/relationships/hyperlink" Target="https://en.wiktionary.org/wiki/%E6%97%85%E9%A4%A8" TargetMode="External"/><Relationship Id="rId8748" Type="http://schemas.openxmlformats.org/officeDocument/2006/relationships/hyperlink" Target="https://en.wiktionary.org/wiki/%E3%81%9D%E3%82%8C%E3%81%A7" TargetMode="External"/><Relationship Id="rId7412" Type="http://schemas.openxmlformats.org/officeDocument/2006/relationships/hyperlink" Target="https://en.wiktionary.org/wiki/%E3%82%AE%E3%83%A3%E3%82%B0" TargetMode="External"/><Relationship Id="rId8743" Type="http://schemas.openxmlformats.org/officeDocument/2006/relationships/hyperlink" Target="https://en.wiktionary.org/wiki/%E9%A1%8E" TargetMode="External"/><Relationship Id="rId7411" Type="http://schemas.openxmlformats.org/officeDocument/2006/relationships/hyperlink" Target="https://en.wiktionary.org/wiki/%E3%82%B0%E3%83%83%E3%82%BA" TargetMode="External"/><Relationship Id="rId8742" Type="http://schemas.openxmlformats.org/officeDocument/2006/relationships/hyperlink" Target="https://en.wiktionary.org/wiki/%E7%A5%9E%E5%B4%8E" TargetMode="External"/><Relationship Id="rId7410" Type="http://schemas.openxmlformats.org/officeDocument/2006/relationships/hyperlink" Target="https://en.wiktionary.org/wiki/%E8%A7%A3%E7%A6%81" TargetMode="External"/><Relationship Id="rId8741" Type="http://schemas.openxmlformats.org/officeDocument/2006/relationships/hyperlink" Target="https://en.wiktionary.org/wiki/%E7%BD%B0" TargetMode="External"/><Relationship Id="rId8740" Type="http://schemas.openxmlformats.org/officeDocument/2006/relationships/hyperlink" Target="https://en.wiktionary.org/wiki/%E3%83%8F%E3%83%B3%E3%83%9E%E3%83%BC" TargetMode="External"/><Relationship Id="rId7416" Type="http://schemas.openxmlformats.org/officeDocument/2006/relationships/hyperlink" Target="https://en.wiktionary.org/wiki/%E6%8A%80%E6%B3%95" TargetMode="External"/><Relationship Id="rId8747" Type="http://schemas.openxmlformats.org/officeDocument/2006/relationships/hyperlink" Target="https://en.wiktionary.org/wiki/%E9%81%8B%E4%BC%91" TargetMode="External"/><Relationship Id="rId7415" Type="http://schemas.openxmlformats.org/officeDocument/2006/relationships/hyperlink" Target="https://en.wiktionary.org/wiki/%E5%90%8C%E5%9E%8B" TargetMode="External"/><Relationship Id="rId8746" Type="http://schemas.openxmlformats.org/officeDocument/2006/relationships/hyperlink" Target="https://en.wiktionary.org/wiki/%E6%8A%B9%E6%B6%88" TargetMode="External"/><Relationship Id="rId7414" Type="http://schemas.openxmlformats.org/officeDocument/2006/relationships/hyperlink" Target="https://en.wiktionary.org/wiki/%E6%B2%BB%E5%AE%89" TargetMode="External"/><Relationship Id="rId8745" Type="http://schemas.openxmlformats.org/officeDocument/2006/relationships/hyperlink" Target="https://en.wiktionary.org/wiki/%E7%99%BD%E6%B2%B3" TargetMode="External"/><Relationship Id="rId7413" Type="http://schemas.openxmlformats.org/officeDocument/2006/relationships/hyperlink" Target="https://en.wiktionary.org/wiki/%E5%B8%82%E5%8C%BA" TargetMode="External"/><Relationship Id="rId8744" Type="http://schemas.openxmlformats.org/officeDocument/2006/relationships/hyperlink" Target="https://en.wiktionary.org/wiki/%E3%82%B3%E3%82%B9" TargetMode="External"/><Relationship Id="rId7409" Type="http://schemas.openxmlformats.org/officeDocument/2006/relationships/hyperlink" Target="https://en.wiktionary.org/wiki/%E6%B4%A5%E5%B1%B1" TargetMode="External"/><Relationship Id="rId7408" Type="http://schemas.openxmlformats.org/officeDocument/2006/relationships/hyperlink" Target="https://en.wiktionary.org/wiki/%E5%8F%A4%E8%B3%80" TargetMode="External"/><Relationship Id="rId8739" Type="http://schemas.openxmlformats.org/officeDocument/2006/relationships/hyperlink" Target="https://en.wiktionary.org/wiki/%E5%B2%A9%E4%BA%95" TargetMode="External"/><Relationship Id="rId7407" Type="http://schemas.openxmlformats.org/officeDocument/2006/relationships/hyperlink" Target="https://en.wiktionary.org/wiki/%E3%81%8B%E3%81%AA" TargetMode="External"/><Relationship Id="rId8738" Type="http://schemas.openxmlformats.org/officeDocument/2006/relationships/hyperlink" Target="https://en.wiktionary.org/wiki/%E3%83%AF%E3%82%B4%E3%83%B3" TargetMode="External"/><Relationship Id="rId7406" Type="http://schemas.openxmlformats.org/officeDocument/2006/relationships/hyperlink" Target="https://en.wiktionary.org/wiki/%E7%9B%B8%E9%81%95" TargetMode="External"/><Relationship Id="rId8737" Type="http://schemas.openxmlformats.org/officeDocument/2006/relationships/hyperlink" Target="https://en.wiktionary.org/wiki/%E3%81%8D%E3%82%85%E3%81%86" TargetMode="External"/><Relationship Id="rId7401" Type="http://schemas.openxmlformats.org/officeDocument/2006/relationships/hyperlink" Target="https://en.wiktionary.org/wiki/%E8%A6%8B%E6%96%B9" TargetMode="External"/><Relationship Id="rId8732" Type="http://schemas.openxmlformats.org/officeDocument/2006/relationships/hyperlink" Target="https://en.wiktionary.org/wiki/%E5%AE%9F%E5%8B%99" TargetMode="External"/><Relationship Id="rId7400" Type="http://schemas.openxmlformats.org/officeDocument/2006/relationships/hyperlink" Target="https://en.wiktionary.org/wiki/%E6%95%B5%E5%AF%BE" TargetMode="External"/><Relationship Id="rId8731" Type="http://schemas.openxmlformats.org/officeDocument/2006/relationships/hyperlink" Target="https://en.wiktionary.org/wiki/%E3%81%8A%E9%87%91" TargetMode="External"/><Relationship Id="rId8730" Type="http://schemas.openxmlformats.org/officeDocument/2006/relationships/hyperlink" Target="https://en.wiktionary.org/wiki/%E3%81%98%E3%82%85%E3%82%93" TargetMode="External"/><Relationship Id="rId7405" Type="http://schemas.openxmlformats.org/officeDocument/2006/relationships/hyperlink" Target="https://en.wiktionary.org/wiki/%E5%B0%8F%E5%A3%B2" TargetMode="External"/><Relationship Id="rId8736" Type="http://schemas.openxmlformats.org/officeDocument/2006/relationships/hyperlink" Target="https://en.wiktionary.org/wiki/%E6%95%99%E8%AB%AD" TargetMode="External"/><Relationship Id="rId7404" Type="http://schemas.openxmlformats.org/officeDocument/2006/relationships/hyperlink" Target="https://en.wiktionary.org/wiki/%E3%81%84%E3%81%A3%E3%81%9F%E3%82%93" TargetMode="External"/><Relationship Id="rId8735" Type="http://schemas.openxmlformats.org/officeDocument/2006/relationships/hyperlink" Target="https://en.wiktionary.org/wiki/%E7%B4%80%E4%BC%8A" TargetMode="External"/><Relationship Id="rId7403" Type="http://schemas.openxmlformats.org/officeDocument/2006/relationships/hyperlink" Target="https://en.wiktionary.org/wiki/%E5%88%87%E3%82%8A" TargetMode="External"/><Relationship Id="rId8734" Type="http://schemas.openxmlformats.org/officeDocument/2006/relationships/hyperlink" Target="https://en.wiktionary.org/wiki/%E5%B7%9D%E7%AB%AF" TargetMode="External"/><Relationship Id="rId7402" Type="http://schemas.openxmlformats.org/officeDocument/2006/relationships/hyperlink" Target="https://en.wiktionary.org/wiki/%E5%AE%9C%E3%81%97%E3%81%8F" TargetMode="External"/><Relationship Id="rId8733" Type="http://schemas.openxmlformats.org/officeDocument/2006/relationships/hyperlink" Target="https://en.wiktionary.org/wiki/%E3%82%B9%E3%83%AA%E3%83%A9%E3%83%B3%E3%82%AB" TargetMode="External"/><Relationship Id="rId3911" Type="http://schemas.openxmlformats.org/officeDocument/2006/relationships/hyperlink" Target="https://en.wiktionary.org/wiki/%E6%AD%A3%E7%BE%A9" TargetMode="External"/><Relationship Id="rId3910" Type="http://schemas.openxmlformats.org/officeDocument/2006/relationships/hyperlink" Target="https://en.wiktionary.org/wiki/%E7%AB%AF" TargetMode="External"/><Relationship Id="rId3913" Type="http://schemas.openxmlformats.org/officeDocument/2006/relationships/hyperlink" Target="https://en.wiktionary.org/wiki/%E4%B8%89%E8%8F%B1" TargetMode="External"/><Relationship Id="rId3912" Type="http://schemas.openxmlformats.org/officeDocument/2006/relationships/hyperlink" Target="https://en.wiktionary.org/wiki/%E5%8B%95%E4%BD%9C" TargetMode="External"/><Relationship Id="rId3915" Type="http://schemas.openxmlformats.org/officeDocument/2006/relationships/hyperlink" Target="https://en.wiktionary.org/wiki/%E4%BC%9A%E8%A8%88" TargetMode="External"/><Relationship Id="rId3914" Type="http://schemas.openxmlformats.org/officeDocument/2006/relationships/hyperlink" Target="https://en.wiktionary.org/wiki/%E8%A8%82%E6%AD%A3" TargetMode="External"/><Relationship Id="rId3917" Type="http://schemas.openxmlformats.org/officeDocument/2006/relationships/hyperlink" Target="https://en.wiktionary.org/wiki/%E3%81%9F%E3%82%8B" TargetMode="External"/><Relationship Id="rId3916" Type="http://schemas.openxmlformats.org/officeDocument/2006/relationships/hyperlink" Target="https://en.wiktionary.org/wiki/%E5%B0%8F%E6%9D%BE" TargetMode="External"/><Relationship Id="rId3919" Type="http://schemas.openxmlformats.org/officeDocument/2006/relationships/hyperlink" Target="https://en.wiktionary.org/wiki/%E3%81%95%E3%81%84" TargetMode="External"/><Relationship Id="rId3918" Type="http://schemas.openxmlformats.org/officeDocument/2006/relationships/hyperlink" Target="https://en.wiktionary.org/wiki/%E3%83%91%E3%83%BC%E3%83%88" TargetMode="External"/><Relationship Id="rId6190" Type="http://schemas.openxmlformats.org/officeDocument/2006/relationships/hyperlink" Target="https://en.wiktionary.org/wiki/%E9%98%AA" TargetMode="External"/><Relationship Id="rId6182" Type="http://schemas.openxmlformats.org/officeDocument/2006/relationships/hyperlink" Target="https://en.wiktionary.org/wiki/%E6%95%B0%E3%80%85" TargetMode="External"/><Relationship Id="rId6183" Type="http://schemas.openxmlformats.org/officeDocument/2006/relationships/hyperlink" Target="https://en.wiktionary.org/wiki/%E7%9A%AE%E8%86%9A" TargetMode="External"/><Relationship Id="rId6180" Type="http://schemas.openxmlformats.org/officeDocument/2006/relationships/hyperlink" Target="https://en.wiktionary.org/wiki/%E3%82%A2%E3%83%BC%E3%82%B5%E3%83%BC" TargetMode="External"/><Relationship Id="rId6181" Type="http://schemas.openxmlformats.org/officeDocument/2006/relationships/hyperlink" Target="https://en.wiktionary.org/wiki/%E5%91%BC%E5%90%B8" TargetMode="External"/><Relationship Id="rId6186" Type="http://schemas.openxmlformats.org/officeDocument/2006/relationships/hyperlink" Target="https://en.wiktionary.org/wiki/%E5%B0%91%E4%BD%90" TargetMode="External"/><Relationship Id="rId6187" Type="http://schemas.openxmlformats.org/officeDocument/2006/relationships/hyperlink" Target="https://en.wiktionary.org/wiki/%E5%9C%A7%E5%80%92%E7%9A%84" TargetMode="External"/><Relationship Id="rId6184" Type="http://schemas.openxmlformats.org/officeDocument/2006/relationships/hyperlink" Target="https://en.wiktionary.org/wiki/%E3%83%AA%E3%83%9D%E3%83%BC%E3%82%BF%E3%83%BC" TargetMode="External"/><Relationship Id="rId6185" Type="http://schemas.openxmlformats.org/officeDocument/2006/relationships/hyperlink" Target="https://en.wiktionary.org/wiki/%E5%AE%8C%E7%B5%90" TargetMode="External"/><Relationship Id="rId6188" Type="http://schemas.openxmlformats.org/officeDocument/2006/relationships/hyperlink" Target="https://en.wiktionary.org/wiki/%E4%BF%AE%E5%BE%A9" TargetMode="External"/><Relationship Id="rId6189" Type="http://schemas.openxmlformats.org/officeDocument/2006/relationships/hyperlink" Target="https://en.wiktionary.org/wiki/%E5%BF%AB" TargetMode="External"/><Relationship Id="rId3900" Type="http://schemas.openxmlformats.org/officeDocument/2006/relationships/hyperlink" Target="https://en.wiktionary.org/wiki/%E5%BE%A9%E8%88%88" TargetMode="External"/><Relationship Id="rId3902" Type="http://schemas.openxmlformats.org/officeDocument/2006/relationships/hyperlink" Target="https://en.wiktionary.org/wiki/%E6%A0%BC%E9%97%98" TargetMode="External"/><Relationship Id="rId3901" Type="http://schemas.openxmlformats.org/officeDocument/2006/relationships/hyperlink" Target="https://en.wiktionary.org/wiki/%E5%AE%98%E5%83%9A" TargetMode="External"/><Relationship Id="rId3904" Type="http://schemas.openxmlformats.org/officeDocument/2006/relationships/hyperlink" Target="https://en.wiktionary.org/wiki/%E6%A1%9C%E4%BA%95" TargetMode="External"/><Relationship Id="rId3903" Type="http://schemas.openxmlformats.org/officeDocument/2006/relationships/hyperlink" Target="https://en.wiktionary.org/wiki/%E3%81%8D%E3%82%87%E3%81%86" TargetMode="External"/><Relationship Id="rId3906" Type="http://schemas.openxmlformats.org/officeDocument/2006/relationships/hyperlink" Target="https://en.wiktionary.org/wiki/%E3%83%89%E3%83%B3" TargetMode="External"/><Relationship Id="rId3905" Type="http://schemas.openxmlformats.org/officeDocument/2006/relationships/hyperlink" Target="https://en.wiktionary.org/wiki/%E3%81%9D%E3%82%8C%E3%81%A7%E3%82%82" TargetMode="External"/><Relationship Id="rId3908" Type="http://schemas.openxmlformats.org/officeDocument/2006/relationships/hyperlink" Target="https://en.wiktionary.org/wiki/%E5%8F%82%E3%82%8A" TargetMode="External"/><Relationship Id="rId3907" Type="http://schemas.openxmlformats.org/officeDocument/2006/relationships/hyperlink" Target="https://en.wiktionary.org/wiki/%E5%8D%88%E5%89%8D" TargetMode="External"/><Relationship Id="rId3909" Type="http://schemas.openxmlformats.org/officeDocument/2006/relationships/hyperlink" Target="https://en.wiktionary.org/wiki/%E5%8C%97%E6%9D%A1" TargetMode="External"/><Relationship Id="rId6171" Type="http://schemas.openxmlformats.org/officeDocument/2006/relationships/hyperlink" Target="https://en.wiktionary.org/w/index.php?title=%E7%BD%AE%E3%81%8D&amp;action=edit&amp;redlink=1" TargetMode="External"/><Relationship Id="rId6172" Type="http://schemas.openxmlformats.org/officeDocument/2006/relationships/hyperlink" Target="https://en.wiktionary.org/wiki/%E3%83%9E%E3%83%84%E3%83%80" TargetMode="External"/><Relationship Id="rId6170" Type="http://schemas.openxmlformats.org/officeDocument/2006/relationships/hyperlink" Target="https://en.wiktionary.org/wiki/%E4%B8%B9" TargetMode="External"/><Relationship Id="rId6175" Type="http://schemas.openxmlformats.org/officeDocument/2006/relationships/hyperlink" Target="https://en.wiktionary.org/wiki/%E5%9C%93" TargetMode="External"/><Relationship Id="rId6176" Type="http://schemas.openxmlformats.org/officeDocument/2006/relationships/hyperlink" Target="https://en.wiktionary.org/wiki/%E4%B8%AD%E6%96%AD" TargetMode="External"/><Relationship Id="rId6173" Type="http://schemas.openxmlformats.org/officeDocument/2006/relationships/hyperlink" Target="https://en.wiktionary.org/wiki/%E6%95%91%E5%87%BA" TargetMode="External"/><Relationship Id="rId6174" Type="http://schemas.openxmlformats.org/officeDocument/2006/relationships/hyperlink" Target="https://en.wiktionary.org/wiki/%E3%83%A9" TargetMode="External"/><Relationship Id="rId6179" Type="http://schemas.openxmlformats.org/officeDocument/2006/relationships/hyperlink" Target="https://en.wiktionary.org/w/index.php?title=%E3%82%8F%E3%81%8B%E3%81%A3&amp;action=edit&amp;redlink=1" TargetMode="External"/><Relationship Id="rId6177" Type="http://schemas.openxmlformats.org/officeDocument/2006/relationships/hyperlink" Target="https://en.wiktionary.org/w/index.php?title=%E5%88%86%E3%81%8B%E3%81%A3&amp;action=edit&amp;redlink=1" TargetMode="External"/><Relationship Id="rId6178" Type="http://schemas.openxmlformats.org/officeDocument/2006/relationships/hyperlink" Target="https://en.wiktionary.org/wiki/%E9%98%BB%E6%AD%A2" TargetMode="External"/><Relationship Id="rId3931" Type="http://schemas.openxmlformats.org/officeDocument/2006/relationships/hyperlink" Target="https://en.wiktionary.org/w/index.php?title=%E3%81%AB%E3%81%82%E3%81%9F%E3%82%8B&amp;action=edit&amp;redlink=1" TargetMode="External"/><Relationship Id="rId2600" Type="http://schemas.openxmlformats.org/officeDocument/2006/relationships/hyperlink" Target="https://en.wiktionary.org/wiki/%E7%8F%BE%E3%82%8C" TargetMode="External"/><Relationship Id="rId3930" Type="http://schemas.openxmlformats.org/officeDocument/2006/relationships/hyperlink" Target="https://en.wiktionary.org/wiki/%E5%B3%A0" TargetMode="External"/><Relationship Id="rId2601" Type="http://schemas.openxmlformats.org/officeDocument/2006/relationships/hyperlink" Target="https://en.wiktionary.org/wiki/%E7%AE%A1%E8%BD%84" TargetMode="External"/><Relationship Id="rId3933" Type="http://schemas.openxmlformats.org/officeDocument/2006/relationships/hyperlink" Target="https://en.wiktionary.org/wiki/%E6%B8%AC%E5%AE%9A" TargetMode="External"/><Relationship Id="rId2602" Type="http://schemas.openxmlformats.org/officeDocument/2006/relationships/hyperlink" Target="https://en.wiktionary.org/wiki/%E4%B8%8A%E6%B5%B7" TargetMode="External"/><Relationship Id="rId3932" Type="http://schemas.openxmlformats.org/officeDocument/2006/relationships/hyperlink" Target="https://en.wiktionary.org/wiki/%E3%83%99%E3%83%AB" TargetMode="External"/><Relationship Id="rId2603" Type="http://schemas.openxmlformats.org/officeDocument/2006/relationships/hyperlink" Target="https://en.wiktionary.org/wiki/%E7%B0%A1%E5%8D%98" TargetMode="External"/><Relationship Id="rId3935" Type="http://schemas.openxmlformats.org/officeDocument/2006/relationships/hyperlink" Target="https://en.wiktionary.org/w/index.php?title=%E6%88%BB%E3%81%97&amp;action=edit&amp;redlink=1" TargetMode="External"/><Relationship Id="rId2604" Type="http://schemas.openxmlformats.org/officeDocument/2006/relationships/hyperlink" Target="https://en.wiktionary.org/wiki/%E6%B7%B3" TargetMode="External"/><Relationship Id="rId3934" Type="http://schemas.openxmlformats.org/officeDocument/2006/relationships/hyperlink" Target="https://en.wiktionary.org/wiki/%E8%83%B8" TargetMode="External"/><Relationship Id="rId2605" Type="http://schemas.openxmlformats.org/officeDocument/2006/relationships/hyperlink" Target="https://en.wiktionary.org/wiki/%E8%A3%85" TargetMode="External"/><Relationship Id="rId3937" Type="http://schemas.openxmlformats.org/officeDocument/2006/relationships/hyperlink" Target="https://en.wiktionary.org/wiki/%E3%81%BF%E3%81%A1" TargetMode="External"/><Relationship Id="rId2606" Type="http://schemas.openxmlformats.org/officeDocument/2006/relationships/hyperlink" Target="https://en.wiktionary.org/wiki/%E4%BE%A1%E5%80%A4" TargetMode="External"/><Relationship Id="rId3936" Type="http://schemas.openxmlformats.org/officeDocument/2006/relationships/hyperlink" Target="https://en.wiktionary.org/wiki/%E8%AA%BF" TargetMode="External"/><Relationship Id="rId808" Type="http://schemas.openxmlformats.org/officeDocument/2006/relationships/hyperlink" Target="https://en.wiktionary.org/wiki/%E6%8F%90%E5%87%BA" TargetMode="External"/><Relationship Id="rId2607" Type="http://schemas.openxmlformats.org/officeDocument/2006/relationships/hyperlink" Target="https://en.wiktionary.org/wiki/%E5%B0%8F%E3%81%95%E3%81%AA" TargetMode="External"/><Relationship Id="rId3939" Type="http://schemas.openxmlformats.org/officeDocument/2006/relationships/hyperlink" Target="https://en.wiktionary.org/wiki/%E6%95%97%E5%8C%97" TargetMode="External"/><Relationship Id="rId807" Type="http://schemas.openxmlformats.org/officeDocument/2006/relationships/hyperlink" Target="https://en.wiktionary.org/wiki/%E3%81%8B%E3%82%82" TargetMode="External"/><Relationship Id="rId2608" Type="http://schemas.openxmlformats.org/officeDocument/2006/relationships/hyperlink" Target="https://en.wiktionary.org/wiki/%E8%BB%BD" TargetMode="External"/><Relationship Id="rId3938" Type="http://schemas.openxmlformats.org/officeDocument/2006/relationships/hyperlink" Target="https://en.wiktionary.org/wiki/%E9%87%8E%E7%94%B0" TargetMode="External"/><Relationship Id="rId806" Type="http://schemas.openxmlformats.org/officeDocument/2006/relationships/hyperlink" Target="https://en.wiktionary.org/wiki/%E4%BB%B6" TargetMode="External"/><Relationship Id="rId2609" Type="http://schemas.openxmlformats.org/officeDocument/2006/relationships/hyperlink" Target="https://en.wiktionary.org/wiki/%E4%B8%80%E5%AE%9A" TargetMode="External"/><Relationship Id="rId805" Type="http://schemas.openxmlformats.org/officeDocument/2006/relationships/hyperlink" Target="https://en.wiktionary.org/wiki/%E9%A2%A8" TargetMode="External"/><Relationship Id="rId809" Type="http://schemas.openxmlformats.org/officeDocument/2006/relationships/hyperlink" Target="https://en.wiktionary.org/wiki/%E5%8F%8D%E5%AF%BE" TargetMode="External"/><Relationship Id="rId800" Type="http://schemas.openxmlformats.org/officeDocument/2006/relationships/hyperlink" Target="https://en.wiktionary.org/wiki/%E5%85%AC" TargetMode="External"/><Relationship Id="rId804" Type="http://schemas.openxmlformats.org/officeDocument/2006/relationships/hyperlink" Target="https://en.wiktionary.org/wiki/%E5%B9%B4%E9%96%93" TargetMode="External"/><Relationship Id="rId803" Type="http://schemas.openxmlformats.org/officeDocument/2006/relationships/hyperlink" Target="https://en.wiktionary.org/wiki/%E5%B0%B1%E4%BB%BB" TargetMode="External"/><Relationship Id="rId802" Type="http://schemas.openxmlformats.org/officeDocument/2006/relationships/hyperlink" Target="https://en.wiktionary.org/wiki/%E4%B8%80%E6%96%B9" TargetMode="External"/><Relationship Id="rId801" Type="http://schemas.openxmlformats.org/officeDocument/2006/relationships/hyperlink" Target="https://en.wiktionary.org/wiki/%E5%A5%B3%E5%84%AA" TargetMode="External"/><Relationship Id="rId3920" Type="http://schemas.openxmlformats.org/officeDocument/2006/relationships/hyperlink" Target="https://en.wiktionary.org/wiki/%E3%81%8A%E3%82%93" TargetMode="External"/><Relationship Id="rId3922" Type="http://schemas.openxmlformats.org/officeDocument/2006/relationships/hyperlink" Target="https://en.wiktionary.org/wiki/%E4%BB%A5%E5%86%85" TargetMode="External"/><Relationship Id="rId3921" Type="http://schemas.openxmlformats.org/officeDocument/2006/relationships/hyperlink" Target="https://en.wiktionary.org/wiki/%E3%81%AB%E3%81%8F%E3%81%84" TargetMode="External"/><Relationship Id="rId3924" Type="http://schemas.openxmlformats.org/officeDocument/2006/relationships/hyperlink" Target="https://en.wiktionary.org/wiki/%E3%82%86%E3%82%8A" TargetMode="External"/><Relationship Id="rId3923" Type="http://schemas.openxmlformats.org/officeDocument/2006/relationships/hyperlink" Target="https://en.wiktionary.org/w/index.php?title=%E3%82%A6%E3%83%AB%E3%83%88%E3%83%A9%E3%83%9E%E3%83%B3&amp;action=edit&amp;redlink=1" TargetMode="External"/><Relationship Id="rId3926" Type="http://schemas.openxmlformats.org/officeDocument/2006/relationships/hyperlink" Target="https://en.wiktionary.org/wiki/%E5%AE%89%E7%94%B0" TargetMode="External"/><Relationship Id="rId3925" Type="http://schemas.openxmlformats.org/officeDocument/2006/relationships/hyperlink" Target="https://en.wiktionary.org/wiki/%E5%8C%97%E8%A5%BF" TargetMode="External"/><Relationship Id="rId3928" Type="http://schemas.openxmlformats.org/officeDocument/2006/relationships/hyperlink" Target="https://en.wiktionary.org/wiki/%E7%9A%87" TargetMode="External"/><Relationship Id="rId3927" Type="http://schemas.openxmlformats.org/officeDocument/2006/relationships/hyperlink" Target="https://en.wiktionary.org/wiki/%E5%82%98%E4%B8%8B" TargetMode="External"/><Relationship Id="rId3929" Type="http://schemas.openxmlformats.org/officeDocument/2006/relationships/hyperlink" Target="https://en.wiktionary.org/wiki/%E5%BE%8C%E8%80%85" TargetMode="External"/><Relationship Id="rId6193" Type="http://schemas.openxmlformats.org/officeDocument/2006/relationships/hyperlink" Target="https://en.wiktionary.org/wiki/%E8%A6%81%E6%9C%9B" TargetMode="External"/><Relationship Id="rId6194" Type="http://schemas.openxmlformats.org/officeDocument/2006/relationships/hyperlink" Target="https://en.wiktionary.org/wiki/%E5%B7%A5%E5%AD%A6%E9%83%A8" TargetMode="External"/><Relationship Id="rId6191" Type="http://schemas.openxmlformats.org/officeDocument/2006/relationships/hyperlink" Target="https://en.wiktionary.org/wiki/%E6%9D%9C" TargetMode="External"/><Relationship Id="rId6192" Type="http://schemas.openxmlformats.org/officeDocument/2006/relationships/hyperlink" Target="https://en.wiktionary.org/wiki/%E9%80%80%E5%BD%B9" TargetMode="External"/><Relationship Id="rId6197" Type="http://schemas.openxmlformats.org/officeDocument/2006/relationships/hyperlink" Target="https://en.wiktionary.org/wiki/%E3%82%AA%E3%82%B9%E3%83%9E%E3%83%B3" TargetMode="External"/><Relationship Id="rId6198" Type="http://schemas.openxmlformats.org/officeDocument/2006/relationships/hyperlink" Target="https://en.wiktionary.org/wiki/%E3%82%B9%E3%83%88%E3%83%83%E3%83%97" TargetMode="External"/><Relationship Id="rId6195" Type="http://schemas.openxmlformats.org/officeDocument/2006/relationships/hyperlink" Target="https://en.wiktionary.org/wiki/%E5%88%91" TargetMode="External"/><Relationship Id="rId6196" Type="http://schemas.openxmlformats.org/officeDocument/2006/relationships/hyperlink" Target="https://en.wiktionary.org/wiki/%E4%BA%BA%E6%A0%BC" TargetMode="External"/><Relationship Id="rId6199" Type="http://schemas.openxmlformats.org/officeDocument/2006/relationships/hyperlink" Target="https://en.wiktionary.org/wiki/%E3%82%AB%E3%83%AC%E3%83%BC" TargetMode="External"/><Relationship Id="rId7470" Type="http://schemas.openxmlformats.org/officeDocument/2006/relationships/hyperlink" Target="https://en.wiktionary.org/wiki/%E3%83%AD%E3%83%B3" TargetMode="External"/><Relationship Id="rId6142" Type="http://schemas.openxmlformats.org/officeDocument/2006/relationships/hyperlink" Target="https://en.wiktionary.org/wiki/%E6%96%B9%E7%A8%8B%E5%BC%8F" TargetMode="External"/><Relationship Id="rId7474" Type="http://schemas.openxmlformats.org/officeDocument/2006/relationships/hyperlink" Target="https://en.wiktionary.org/wiki/%E7%B5%B1%E5%88%B6" TargetMode="External"/><Relationship Id="rId6143" Type="http://schemas.openxmlformats.org/officeDocument/2006/relationships/hyperlink" Target="https://en.wiktionary.org/wiki/%E3%81%AF%E3%81%84" TargetMode="External"/><Relationship Id="rId7473" Type="http://schemas.openxmlformats.org/officeDocument/2006/relationships/hyperlink" Target="https://en.wiktionary.org/wiki/%E8%BB%8C%E8%B7%A1" TargetMode="External"/><Relationship Id="rId6140" Type="http://schemas.openxmlformats.org/officeDocument/2006/relationships/hyperlink" Target="https://en.wiktionary.org/wiki/%E6%96%B0%E7%9D%80" TargetMode="External"/><Relationship Id="rId7472" Type="http://schemas.openxmlformats.org/officeDocument/2006/relationships/hyperlink" Target="https://en.wiktionary.org/wiki/%E6%9C%89%E6%A8%A9%E8%80%85" TargetMode="External"/><Relationship Id="rId6141" Type="http://schemas.openxmlformats.org/officeDocument/2006/relationships/hyperlink" Target="https://en.wiktionary.org/wiki/%E8%99%9A%E5%81%BD" TargetMode="External"/><Relationship Id="rId7471" Type="http://schemas.openxmlformats.org/officeDocument/2006/relationships/hyperlink" Target="https://en.wiktionary.org/w/index.php?title=%E3%81%B5%E3%82%89&amp;action=edit&amp;redlink=1" TargetMode="External"/><Relationship Id="rId6146" Type="http://schemas.openxmlformats.org/officeDocument/2006/relationships/hyperlink" Target="https://en.wiktionary.org/wiki/%E8%AA%BF%E7%90%86" TargetMode="External"/><Relationship Id="rId7478" Type="http://schemas.openxmlformats.org/officeDocument/2006/relationships/hyperlink" Target="https://en.wiktionary.org/wiki/%E8%B5%B0%E3%82%8A" TargetMode="External"/><Relationship Id="rId6147" Type="http://schemas.openxmlformats.org/officeDocument/2006/relationships/hyperlink" Target="https://en.wiktionary.org/wiki/%E4%B9%85%E4%BF%9D%E7%94%B0" TargetMode="External"/><Relationship Id="rId7477" Type="http://schemas.openxmlformats.org/officeDocument/2006/relationships/hyperlink" Target="https://en.wiktionary.org/wiki/%E5%9C%B0%E4%B8%8A%E6%B3%A2" TargetMode="External"/><Relationship Id="rId6144" Type="http://schemas.openxmlformats.org/officeDocument/2006/relationships/hyperlink" Target="https://en.wiktionary.org/wiki/%E7%9B%B4%E7%B7%9A" TargetMode="External"/><Relationship Id="rId7476" Type="http://schemas.openxmlformats.org/officeDocument/2006/relationships/hyperlink" Target="https://en.wiktionary.org/wiki/%E3%81%B2%E3%81%A8%E3%81%BF" TargetMode="External"/><Relationship Id="rId6145" Type="http://schemas.openxmlformats.org/officeDocument/2006/relationships/hyperlink" Target="https://en.wiktionary.org/wiki/%E5%85%AC%E5%8B%99%E5%93%A1" TargetMode="External"/><Relationship Id="rId7475" Type="http://schemas.openxmlformats.org/officeDocument/2006/relationships/hyperlink" Target="https://en.wiktionary.org/wiki/%E8%8F%8A%E5%9C%B0" TargetMode="External"/><Relationship Id="rId6148" Type="http://schemas.openxmlformats.org/officeDocument/2006/relationships/hyperlink" Target="https://en.wiktionary.org/wiki/%E7%99%BD%E9%B3%A5" TargetMode="External"/><Relationship Id="rId6149" Type="http://schemas.openxmlformats.org/officeDocument/2006/relationships/hyperlink" Target="https://en.wiktionary.org/wiki/%E3%83%8E%E3%83%99%E3%83%AB" TargetMode="External"/><Relationship Id="rId7479" Type="http://schemas.openxmlformats.org/officeDocument/2006/relationships/hyperlink" Target="https://en.wiktionary.org/wiki/%E7%AD%86%E9%A0%AD" TargetMode="External"/><Relationship Id="rId8790" Type="http://schemas.openxmlformats.org/officeDocument/2006/relationships/hyperlink" Target="https://en.wiktionary.org/wiki/%E8%BF%AB%E3%82%8B" TargetMode="External"/><Relationship Id="rId6131" Type="http://schemas.openxmlformats.org/officeDocument/2006/relationships/hyperlink" Target="https://en.wiktionary.org/wiki/%E3%82%A2%E3%83%97%E3%83%AA%E3%82%B1%E3%83%BC%E3%82%B7%E3%83%A7%E3%83%B3" TargetMode="External"/><Relationship Id="rId7463" Type="http://schemas.openxmlformats.org/officeDocument/2006/relationships/hyperlink" Target="https://en.wiktionary.org/wiki/%E8%BF%94%E9%82%84" TargetMode="External"/><Relationship Id="rId8794" Type="http://schemas.openxmlformats.org/officeDocument/2006/relationships/hyperlink" Target="https://en.wiktionary.org/wiki/%E8%87%AA%E8%A6%9A" TargetMode="External"/><Relationship Id="rId6132" Type="http://schemas.openxmlformats.org/officeDocument/2006/relationships/hyperlink" Target="https://en.wiktionary.org/wiki/%E8%8F%8A" TargetMode="External"/><Relationship Id="rId7462" Type="http://schemas.openxmlformats.org/officeDocument/2006/relationships/hyperlink" Target="https://en.wiktionary.org/wiki/%E6%BD%9C" TargetMode="External"/><Relationship Id="rId8793" Type="http://schemas.openxmlformats.org/officeDocument/2006/relationships/hyperlink" Target="https://en.wiktionary.org/wiki/%E4%B8%8A%E8%B6%8A" TargetMode="External"/><Relationship Id="rId7461" Type="http://schemas.openxmlformats.org/officeDocument/2006/relationships/hyperlink" Target="https://en.wiktionary.org/wiki/%E3%83%91%E3%83%AC%E3%83%BC%E3%83%89" TargetMode="External"/><Relationship Id="rId8792" Type="http://schemas.openxmlformats.org/officeDocument/2006/relationships/hyperlink" Target="https://en.wiktionary.org/wiki/%E7%8B%99%E3%81%86" TargetMode="External"/><Relationship Id="rId6130" Type="http://schemas.openxmlformats.org/officeDocument/2006/relationships/hyperlink" Target="https://en.wiktionary.org/wiki/%E5%BD%93%E5%B1%80" TargetMode="External"/><Relationship Id="rId7460" Type="http://schemas.openxmlformats.org/officeDocument/2006/relationships/hyperlink" Target="https://en.wiktionary.org/wiki/%E6%BA%80%E4%BA%86" TargetMode="External"/><Relationship Id="rId8791" Type="http://schemas.openxmlformats.org/officeDocument/2006/relationships/hyperlink" Target="https://en.wiktionary.org/wiki/%E3%81%97%E3%82%85%E3%81%86" TargetMode="External"/><Relationship Id="rId6135" Type="http://schemas.openxmlformats.org/officeDocument/2006/relationships/hyperlink" Target="https://en.wiktionary.org/wiki/%E8%8D%92%E6%9C%A8" TargetMode="External"/><Relationship Id="rId7467" Type="http://schemas.openxmlformats.org/officeDocument/2006/relationships/hyperlink" Target="https://en.wiktionary.org/wiki/%E3%82%B0%E3%83%AB%E3%83%A1" TargetMode="External"/><Relationship Id="rId8798" Type="http://schemas.openxmlformats.org/officeDocument/2006/relationships/hyperlink" Target="https://en.wiktionary.org/wiki/%E6%B6%B2%E6%99%B6" TargetMode="External"/><Relationship Id="rId6136" Type="http://schemas.openxmlformats.org/officeDocument/2006/relationships/hyperlink" Target="https://en.wiktionary.org/wiki/%E4%B8%BB%E5%B0%8E" TargetMode="External"/><Relationship Id="rId7466" Type="http://schemas.openxmlformats.org/officeDocument/2006/relationships/hyperlink" Target="https://en.wiktionary.org/wiki/%E6%8C%AF%E5%8B%95" TargetMode="External"/><Relationship Id="rId8797" Type="http://schemas.openxmlformats.org/officeDocument/2006/relationships/hyperlink" Target="https://en.wiktionary.org/wiki/%E6%A8%AA%E6%89%8B" TargetMode="External"/><Relationship Id="rId6133" Type="http://schemas.openxmlformats.org/officeDocument/2006/relationships/hyperlink" Target="https://en.wiktionary.org/wiki/%E6%96%B0%E6%97%A7" TargetMode="External"/><Relationship Id="rId7465" Type="http://schemas.openxmlformats.org/officeDocument/2006/relationships/hyperlink" Target="https://en.wiktionary.org/wiki/%E7%A5%9E%E6%AE%BF" TargetMode="External"/><Relationship Id="rId8796" Type="http://schemas.openxmlformats.org/officeDocument/2006/relationships/hyperlink" Target="https://en.wiktionary.org/wiki/%E8%BE%9B" TargetMode="External"/><Relationship Id="rId6134" Type="http://schemas.openxmlformats.org/officeDocument/2006/relationships/hyperlink" Target="https://en.wiktionary.org/w/index.php?title=%E3%83%89%E3%82%B3%E3%83%A2&amp;action=edit&amp;redlink=1" TargetMode="External"/><Relationship Id="rId7464" Type="http://schemas.openxmlformats.org/officeDocument/2006/relationships/hyperlink" Target="https://en.wiktionary.org/wiki/%E5%8D%97%E6%A5%B5" TargetMode="External"/><Relationship Id="rId8795" Type="http://schemas.openxmlformats.org/officeDocument/2006/relationships/hyperlink" Target="https://en.wiktionary.org/wiki/%E6%89%93%E3%81%A1%E5%88%87%E3%82%8A" TargetMode="External"/><Relationship Id="rId6139" Type="http://schemas.openxmlformats.org/officeDocument/2006/relationships/hyperlink" Target="https://en.wiktionary.org/wiki/%E8%89%B2%E3%80%85" TargetMode="External"/><Relationship Id="rId6137" Type="http://schemas.openxmlformats.org/officeDocument/2006/relationships/hyperlink" Target="https://en.wiktionary.org/wiki/%E3%81%A8%E3%82%82%E3%81%AB" TargetMode="External"/><Relationship Id="rId7469" Type="http://schemas.openxmlformats.org/officeDocument/2006/relationships/hyperlink" Target="https://en.wiktionary.org/wiki/%E6%B5%81%E7%94%A8" TargetMode="External"/><Relationship Id="rId6138" Type="http://schemas.openxmlformats.org/officeDocument/2006/relationships/hyperlink" Target="https://en.wiktionary.org/wiki/%E3%83%9C%E3%83%BC%E3%83%88" TargetMode="External"/><Relationship Id="rId7468" Type="http://schemas.openxmlformats.org/officeDocument/2006/relationships/hyperlink" Target="https://en.wiktionary.org/w/index.php?title=%E3%83%AB%E3%83%BB%E3%83%9E%E3%83%B3&amp;action=edit&amp;redlink=1" TargetMode="External"/><Relationship Id="rId8799" Type="http://schemas.openxmlformats.org/officeDocument/2006/relationships/hyperlink" Target="https://en.wiktionary.org/w/index.php?title=%E9%9D%9E%E5%85%AC%E9%96%8B&amp;action=edit&amp;redlink=1" TargetMode="External"/><Relationship Id="rId6160" Type="http://schemas.openxmlformats.org/officeDocument/2006/relationships/hyperlink" Target="https://en.wiktionary.org/w/index.php?title=%E6%8A%B1%E3%81%88&amp;action=edit&amp;redlink=1" TargetMode="External"/><Relationship Id="rId7492" Type="http://schemas.openxmlformats.org/officeDocument/2006/relationships/hyperlink" Target="https://en.wiktionary.org/wiki/%E3%81%A1%E3%82%88" TargetMode="External"/><Relationship Id="rId6161" Type="http://schemas.openxmlformats.org/officeDocument/2006/relationships/hyperlink" Target="https://en.wiktionary.org/wiki/%E3%83%AC%E3%83%B3%E3%82%BF%E3%83%AB" TargetMode="External"/><Relationship Id="rId7491" Type="http://schemas.openxmlformats.org/officeDocument/2006/relationships/hyperlink" Target="https://en.wiktionary.org/wiki/%E9%81%A0%E5%B1%B1" TargetMode="External"/><Relationship Id="rId7490" Type="http://schemas.openxmlformats.org/officeDocument/2006/relationships/hyperlink" Target="https://en.wiktionary.org/wiki/%E8%AD%A6%E5%AE%98" TargetMode="External"/><Relationship Id="rId6164" Type="http://schemas.openxmlformats.org/officeDocument/2006/relationships/hyperlink" Target="https://en.wiktionary.org/wiki/%E5%A4%A7%E5%B0%89" TargetMode="External"/><Relationship Id="rId7496" Type="http://schemas.openxmlformats.org/officeDocument/2006/relationships/hyperlink" Target="https://en.wiktionary.org/wiki/%E3%83%A6%E3%83%BC%E3%82%B4%E3%82%B9%E3%83%A9%E3%83%93%E3%82%A2" TargetMode="External"/><Relationship Id="rId6165" Type="http://schemas.openxmlformats.org/officeDocument/2006/relationships/hyperlink" Target="https://en.wiktionary.org/wiki/%E6%81%92" TargetMode="External"/><Relationship Id="rId7495" Type="http://schemas.openxmlformats.org/officeDocument/2006/relationships/hyperlink" Target="https://en.wiktionary.org/w/index.php?title=%E3%83%92%E3%83%AD&amp;action=edit&amp;redlink=1" TargetMode="External"/><Relationship Id="rId6162" Type="http://schemas.openxmlformats.org/officeDocument/2006/relationships/hyperlink" Target="https://en.wiktionary.org/wiki/%E3%82%8C%E3%82%93" TargetMode="External"/><Relationship Id="rId7494" Type="http://schemas.openxmlformats.org/officeDocument/2006/relationships/hyperlink" Target="https://en.wiktionary.org/wiki/%E3%82%A8%E3%83%B3%E3%83%88%E3%83%AA%E3%83%BC" TargetMode="External"/><Relationship Id="rId6163" Type="http://schemas.openxmlformats.org/officeDocument/2006/relationships/hyperlink" Target="https://en.wiktionary.org/wiki/%E3%82%A4%E3%82%A8%E3%82%B9" TargetMode="External"/><Relationship Id="rId7493" Type="http://schemas.openxmlformats.org/officeDocument/2006/relationships/hyperlink" Target="https://en.wiktionary.org/wiki/%E3%81%82%E3%81%97" TargetMode="External"/><Relationship Id="rId6168" Type="http://schemas.openxmlformats.org/officeDocument/2006/relationships/hyperlink" Target="https://en.wiktionary.org/wiki/%E7%89%9D%E9%A6%AC" TargetMode="External"/><Relationship Id="rId6169" Type="http://schemas.openxmlformats.org/officeDocument/2006/relationships/hyperlink" Target="https://en.wiktionary.org/wiki/%E8%AD%9A" TargetMode="External"/><Relationship Id="rId7499" Type="http://schemas.openxmlformats.org/officeDocument/2006/relationships/hyperlink" Target="https://en.wiktionary.org/wiki/%E7%99%BA%E7%A5%A5" TargetMode="External"/><Relationship Id="rId6166" Type="http://schemas.openxmlformats.org/officeDocument/2006/relationships/hyperlink" Target="https://en.wiktionary.org/wiki/%E3%81%A1%E3%82%83%E3%82%93%E3%81%A8" TargetMode="External"/><Relationship Id="rId7498" Type="http://schemas.openxmlformats.org/officeDocument/2006/relationships/hyperlink" Target="https://en.wiktionary.org/wiki/%E5%BD%B9%E3%81%AB%E7%AB%8B%E3%81%A4" TargetMode="External"/><Relationship Id="rId6167" Type="http://schemas.openxmlformats.org/officeDocument/2006/relationships/hyperlink" Target="https://en.wiktionary.org/wiki/%E3%82%BF%E3%82%A4%E3%82%A2%E3%83%83%E3%83%97" TargetMode="External"/><Relationship Id="rId7497" Type="http://schemas.openxmlformats.org/officeDocument/2006/relationships/hyperlink" Target="https://en.wiktionary.org/wiki/%E3%81%84%E3%81%A4%E3%81%8B" TargetMode="External"/><Relationship Id="rId7481" Type="http://schemas.openxmlformats.org/officeDocument/2006/relationships/hyperlink" Target="https://en.wiktionary.org/wiki/%E7%99%BD%E6%9B%B8" TargetMode="External"/><Relationship Id="rId6150" Type="http://schemas.openxmlformats.org/officeDocument/2006/relationships/hyperlink" Target="https://en.wiktionary.org/wiki/%E6%9C%89%E6%A9%9F" TargetMode="External"/><Relationship Id="rId7480" Type="http://schemas.openxmlformats.org/officeDocument/2006/relationships/hyperlink" Target="https://en.wiktionary.org/wiki/%E5%BE%93%E3%81%A3%E3%81%A6" TargetMode="External"/><Relationship Id="rId6153" Type="http://schemas.openxmlformats.org/officeDocument/2006/relationships/hyperlink" Target="https://en.wiktionary.org/wiki/%E4%B8%8D%E5%8D%81%E5%88%86" TargetMode="External"/><Relationship Id="rId7485" Type="http://schemas.openxmlformats.org/officeDocument/2006/relationships/hyperlink" Target="https://en.wiktionary.org/wiki/%E6%BA%96%E6%8B%A0" TargetMode="External"/><Relationship Id="rId6154" Type="http://schemas.openxmlformats.org/officeDocument/2006/relationships/hyperlink" Target="https://en.wiktionary.org/w/index.php?title=%E5%8A%B4%E5%83%8D%E7%9C%81&amp;action=edit&amp;redlink=1" TargetMode="External"/><Relationship Id="rId7484" Type="http://schemas.openxmlformats.org/officeDocument/2006/relationships/hyperlink" Target="https://en.wiktionary.org/wiki/%E7%9B%B4%E6%B5%81" TargetMode="External"/><Relationship Id="rId6151" Type="http://schemas.openxmlformats.org/officeDocument/2006/relationships/hyperlink" Target="https://en.wiktionary.org/wiki/%E4%BD%8F%E5%90%89" TargetMode="External"/><Relationship Id="rId7483" Type="http://schemas.openxmlformats.org/officeDocument/2006/relationships/hyperlink" Target="https://en.wiktionary.org/w/index.php?title=%E6%8B%85%E3%81%A3&amp;action=edit&amp;redlink=1" TargetMode="External"/><Relationship Id="rId6152" Type="http://schemas.openxmlformats.org/officeDocument/2006/relationships/hyperlink" Target="https://en.wiktionary.org/wiki/%E5%88%9D%E6%BC%94" TargetMode="External"/><Relationship Id="rId7482" Type="http://schemas.openxmlformats.org/officeDocument/2006/relationships/hyperlink" Target="https://en.wiktionary.org/w/index.php?title=%E3%83%A9%E3%82%B9&amp;action=edit&amp;redlink=1" TargetMode="External"/><Relationship Id="rId6157" Type="http://schemas.openxmlformats.org/officeDocument/2006/relationships/hyperlink" Target="https://en.wiktionary.org/wiki/%E6%93%8D" TargetMode="External"/><Relationship Id="rId7489" Type="http://schemas.openxmlformats.org/officeDocument/2006/relationships/hyperlink" Target="https://en.wiktionary.org/wiki/%E6%9B%B2%E5%90%8D" TargetMode="External"/><Relationship Id="rId6158" Type="http://schemas.openxmlformats.org/officeDocument/2006/relationships/hyperlink" Target="https://en.wiktionary.org/wiki/%E3%82%BD" TargetMode="External"/><Relationship Id="rId7488" Type="http://schemas.openxmlformats.org/officeDocument/2006/relationships/hyperlink" Target="https://en.wiktionary.org/wiki/%E5%A3%8A%E6%BB%85" TargetMode="External"/><Relationship Id="rId6155" Type="http://schemas.openxmlformats.org/officeDocument/2006/relationships/hyperlink" Target="https://en.wiktionary.org/wiki/%E5%80%AB%E7%90%86" TargetMode="External"/><Relationship Id="rId7487" Type="http://schemas.openxmlformats.org/officeDocument/2006/relationships/hyperlink" Target="https://en.wiktionary.org/wiki/%E9%A2%A8%E5%9C%9F%E8%A8%98" TargetMode="External"/><Relationship Id="rId6156" Type="http://schemas.openxmlformats.org/officeDocument/2006/relationships/hyperlink" Target="https://en.wiktionary.org/wiki/%E9%96%8B%E6%94%BE" TargetMode="External"/><Relationship Id="rId7486" Type="http://schemas.openxmlformats.org/officeDocument/2006/relationships/hyperlink" Target="https://en.wiktionary.org/wiki/%E7%90%83%E6%8A%80" TargetMode="External"/><Relationship Id="rId6159" Type="http://schemas.openxmlformats.org/officeDocument/2006/relationships/hyperlink" Target="https://en.wiktionary.org/wiki/%E8%92%B2" TargetMode="External"/><Relationship Id="rId1334" Type="http://schemas.openxmlformats.org/officeDocument/2006/relationships/hyperlink" Target="https://en.wiktionary.org/wiki/%E6%94%B9%E6%AD%A3" TargetMode="External"/><Relationship Id="rId2665" Type="http://schemas.openxmlformats.org/officeDocument/2006/relationships/hyperlink" Target="https://en.wiktionary.org/wiki/%E6%AD%A6%E7%94%B0" TargetMode="External"/><Relationship Id="rId3997" Type="http://schemas.openxmlformats.org/officeDocument/2006/relationships/hyperlink" Target="https://en.wiktionary.org/wiki/%E7%8E%84" TargetMode="External"/><Relationship Id="rId1335" Type="http://schemas.openxmlformats.org/officeDocument/2006/relationships/hyperlink" Target="https://en.wiktionary.org/wiki/%E5%99%A8" TargetMode="External"/><Relationship Id="rId2666" Type="http://schemas.openxmlformats.org/officeDocument/2006/relationships/hyperlink" Target="https://en.wiktionary.org/wiki/%E6%96%B0%E5%B9%B9%E7%B7%9A" TargetMode="External"/><Relationship Id="rId3996" Type="http://schemas.openxmlformats.org/officeDocument/2006/relationships/hyperlink" Target="https://en.wiktionary.org/wiki/%E9%9B%BB%E6%92%83" TargetMode="External"/><Relationship Id="rId1336" Type="http://schemas.openxmlformats.org/officeDocument/2006/relationships/hyperlink" Target="https://en.wiktionary.org/wiki/%E3%81%98%E3%82%83" TargetMode="External"/><Relationship Id="rId2667" Type="http://schemas.openxmlformats.org/officeDocument/2006/relationships/hyperlink" Target="https://en.wiktionary.org/wiki/%E3%83%AB%E3%83%BC%E3%83%88" TargetMode="External"/><Relationship Id="rId3999" Type="http://schemas.openxmlformats.org/officeDocument/2006/relationships/hyperlink" Target="https://en.wiktionary.org/wiki/%E5%B0%8B%E5%B8%B8" TargetMode="External"/><Relationship Id="rId1337" Type="http://schemas.openxmlformats.org/officeDocument/2006/relationships/hyperlink" Target="https://en.wiktionary.org/wiki/%E8%91%97%E5%90%8D" TargetMode="External"/><Relationship Id="rId2668" Type="http://schemas.openxmlformats.org/officeDocument/2006/relationships/hyperlink" Target="https://en.wiktionary.org/wiki/%E3%82%8A%E3%81%A4" TargetMode="External"/><Relationship Id="rId3998" Type="http://schemas.openxmlformats.org/officeDocument/2006/relationships/hyperlink" Target="https://en.wiktionary.org/wiki/%E6%88%A6%E6%99%82" TargetMode="External"/><Relationship Id="rId1338" Type="http://schemas.openxmlformats.org/officeDocument/2006/relationships/hyperlink" Target="https://en.wiktionary.org/wiki/%E4%BA%9C" TargetMode="External"/><Relationship Id="rId2669" Type="http://schemas.openxmlformats.org/officeDocument/2006/relationships/hyperlink" Target="https://en.wiktionary.org/wiki/%E8%A6%B3%E5%AE%A2" TargetMode="External"/><Relationship Id="rId1339" Type="http://schemas.openxmlformats.org/officeDocument/2006/relationships/hyperlink" Target="https://en.wiktionary.org/wiki/%E5%90%8C%E6%99%82%E3%81%AB" TargetMode="External"/><Relationship Id="rId745" Type="http://schemas.openxmlformats.org/officeDocument/2006/relationships/hyperlink" Target="https://en.wiktionary.org/wiki/%E9%9F%93%E5%9B%BD" TargetMode="External"/><Relationship Id="rId744" Type="http://schemas.openxmlformats.org/officeDocument/2006/relationships/hyperlink" Target="https://en.wiktionary.org/wiki/%E3%81%A1" TargetMode="External"/><Relationship Id="rId743" Type="http://schemas.openxmlformats.org/officeDocument/2006/relationships/hyperlink" Target="https://en.wiktionary.org/wiki/%E6%9C%80%E5%88%9D" TargetMode="External"/><Relationship Id="rId742" Type="http://schemas.openxmlformats.org/officeDocument/2006/relationships/hyperlink" Target="https://en.wiktionary.org/w/index.php?title=%E7%9F%A5%E3%82%89&amp;action=edit&amp;redlink=1" TargetMode="External"/><Relationship Id="rId749" Type="http://schemas.openxmlformats.org/officeDocument/2006/relationships/hyperlink" Target="https://en.wiktionary.org/wiki/%E6%99%82%E7%82%B9" TargetMode="External"/><Relationship Id="rId748" Type="http://schemas.openxmlformats.org/officeDocument/2006/relationships/hyperlink" Target="https://en.wiktionary.org/wiki/%E3%81%AA%E3%81%97" TargetMode="External"/><Relationship Id="rId747" Type="http://schemas.openxmlformats.org/officeDocument/2006/relationships/hyperlink" Target="https://en.wiktionary.org/wiki/%E3%81%9D%E3%81%97%E3%81%A6" TargetMode="External"/><Relationship Id="rId746" Type="http://schemas.openxmlformats.org/officeDocument/2006/relationships/hyperlink" Target="https://en.wiktionary.org/wiki/%E6%95%99%E6%8E%88" TargetMode="External"/><Relationship Id="rId3991" Type="http://schemas.openxmlformats.org/officeDocument/2006/relationships/hyperlink" Target="https://en.wiktionary.org/wiki/%E5%AE%AE%E6%9C%AC" TargetMode="External"/><Relationship Id="rId2660" Type="http://schemas.openxmlformats.org/officeDocument/2006/relationships/hyperlink" Target="https://en.wiktionary.org/wiki/%E5%8D%94%E5%AE%9A" TargetMode="External"/><Relationship Id="rId3990" Type="http://schemas.openxmlformats.org/officeDocument/2006/relationships/hyperlink" Target="https://en.wiktionary.org/wiki/%E5%86%8D%E5%BB%BA" TargetMode="External"/><Relationship Id="rId741" Type="http://schemas.openxmlformats.org/officeDocument/2006/relationships/hyperlink" Target="https://en.wiktionary.org/wiki/%E3%81%8A%E7%9F%A5%E3%82%89%E3%81%9B" TargetMode="External"/><Relationship Id="rId1330" Type="http://schemas.openxmlformats.org/officeDocument/2006/relationships/hyperlink" Target="https://en.wiktionary.org/wiki/%E5%A4%96%E5%9B%BD" TargetMode="External"/><Relationship Id="rId2661" Type="http://schemas.openxmlformats.org/officeDocument/2006/relationships/hyperlink" Target="https://en.wiktionary.org/wiki/%E9%80%81%E4%BF%A1" TargetMode="External"/><Relationship Id="rId3993" Type="http://schemas.openxmlformats.org/officeDocument/2006/relationships/hyperlink" Target="https://en.wiktionary.org/wiki/%E5%8D%97%E6%B5%B7" TargetMode="External"/><Relationship Id="rId740" Type="http://schemas.openxmlformats.org/officeDocument/2006/relationships/hyperlink" Target="https://en.wiktionary.org/wiki/%E8%88%9E%E5%8F%B0" TargetMode="External"/><Relationship Id="rId1331" Type="http://schemas.openxmlformats.org/officeDocument/2006/relationships/hyperlink" Target="https://en.wiktionary.org/wiki/%E6%97%A5%E4%BB%98" TargetMode="External"/><Relationship Id="rId2662" Type="http://schemas.openxmlformats.org/officeDocument/2006/relationships/hyperlink" Target="https://en.wiktionary.org/wiki/%E3%83%AA%E3%83%B3%E3%82%B0" TargetMode="External"/><Relationship Id="rId3992" Type="http://schemas.openxmlformats.org/officeDocument/2006/relationships/hyperlink" Target="https://en.wiktionary.org/wiki/%E4%BA%94%E8%BC%AA" TargetMode="External"/><Relationship Id="rId1332" Type="http://schemas.openxmlformats.org/officeDocument/2006/relationships/hyperlink" Target="https://en.wiktionary.org/wiki/%E5%AE%9F" TargetMode="External"/><Relationship Id="rId2663" Type="http://schemas.openxmlformats.org/officeDocument/2006/relationships/hyperlink" Target="https://en.wiktionary.org/wiki/%E6%9D%B1%E9%83%A8" TargetMode="External"/><Relationship Id="rId3995" Type="http://schemas.openxmlformats.org/officeDocument/2006/relationships/hyperlink" Target="https://en.wiktionary.org/wiki/%E6%9B%B8%E3%81%8D%E8%BE%BC%E3%81%BF" TargetMode="External"/><Relationship Id="rId1333" Type="http://schemas.openxmlformats.org/officeDocument/2006/relationships/hyperlink" Target="https://en.wiktionary.org/wiki/%E6%B3%95%E5%BE%8B" TargetMode="External"/><Relationship Id="rId2664" Type="http://schemas.openxmlformats.org/officeDocument/2006/relationships/hyperlink" Target="https://en.wiktionary.org/wiki/%E9%9D%92%E6%98%A5" TargetMode="External"/><Relationship Id="rId3994" Type="http://schemas.openxmlformats.org/officeDocument/2006/relationships/hyperlink" Target="https://en.wiktionary.org/wiki/%E3%83%AA%E3%83%8B%E3%83%A5%E3%83%BC%E3%82%A2%E3%83%AB" TargetMode="External"/><Relationship Id="rId1323" Type="http://schemas.openxmlformats.org/officeDocument/2006/relationships/hyperlink" Target="https://en.wiktionary.org/wiki/%E9%99%90%E3%82%8A" TargetMode="External"/><Relationship Id="rId2654" Type="http://schemas.openxmlformats.org/officeDocument/2006/relationships/hyperlink" Target="https://en.wiktionary.org/wiki/%E5%B8%82%E5%B7%9D" TargetMode="External"/><Relationship Id="rId3986" Type="http://schemas.openxmlformats.org/officeDocument/2006/relationships/hyperlink" Target="https://en.wiktionary.org/w/index.php?title=%E7%9F%A5%E3%82%8C&amp;action=edit&amp;redlink=1" TargetMode="External"/><Relationship Id="rId1324" Type="http://schemas.openxmlformats.org/officeDocument/2006/relationships/hyperlink" Target="https://en.wiktionary.org/wiki/%E8%87%AA%E5%8B%95%E7%9A%84" TargetMode="External"/><Relationship Id="rId2655" Type="http://schemas.openxmlformats.org/officeDocument/2006/relationships/hyperlink" Target="https://en.wiktionary.org/wiki/%E5%B1%B1%E4%B8%8B" TargetMode="External"/><Relationship Id="rId3985" Type="http://schemas.openxmlformats.org/officeDocument/2006/relationships/hyperlink" Target="https://en.wiktionary.org/wiki/%E3%82%AC%E3%83%BC%E3%83%AB" TargetMode="External"/><Relationship Id="rId1325" Type="http://schemas.openxmlformats.org/officeDocument/2006/relationships/hyperlink" Target="https://en.wiktionary.org/wiki/%E3%82%82%E3%81%97%E3%81%8F%E3%81%AF" TargetMode="External"/><Relationship Id="rId2656" Type="http://schemas.openxmlformats.org/officeDocument/2006/relationships/hyperlink" Target="https://en.wiktionary.org/wiki/%E3%83%9D%E3%83%AB%E3%83%88%E3%82%AC%E3%83%AB" TargetMode="External"/><Relationship Id="rId3988" Type="http://schemas.openxmlformats.org/officeDocument/2006/relationships/hyperlink" Target="https://en.wiktionary.org/wiki/%E3%83%90%E3%82%B9%E5%81%9C" TargetMode="External"/><Relationship Id="rId1326" Type="http://schemas.openxmlformats.org/officeDocument/2006/relationships/hyperlink" Target="https://en.wiktionary.org/wiki/%E4%BA%BA%E6%B0%97" TargetMode="External"/><Relationship Id="rId2657" Type="http://schemas.openxmlformats.org/officeDocument/2006/relationships/hyperlink" Target="https://en.wiktionary.org/wiki/%E8%A1%80" TargetMode="External"/><Relationship Id="rId3987" Type="http://schemas.openxmlformats.org/officeDocument/2006/relationships/hyperlink" Target="https://en.wiktionary.org/wiki/%E5%95%93" TargetMode="External"/><Relationship Id="rId1327" Type="http://schemas.openxmlformats.org/officeDocument/2006/relationships/hyperlink" Target="https://en.wiktionary.org/w/index.php?title=%E3%81%AB%E5%AF%BE%E3%81%97&amp;action=edit&amp;redlink=1" TargetMode="External"/><Relationship Id="rId2658" Type="http://schemas.openxmlformats.org/officeDocument/2006/relationships/hyperlink" Target="https://en.wiktionary.org/wiki/%E7%94%B7%E7%88%B5" TargetMode="External"/><Relationship Id="rId1328" Type="http://schemas.openxmlformats.org/officeDocument/2006/relationships/hyperlink" Target="https://en.wiktionary.org/wiki/%E7%94%B1%E6%9D%A5" TargetMode="External"/><Relationship Id="rId2659" Type="http://schemas.openxmlformats.org/officeDocument/2006/relationships/hyperlink" Target="https://en.wiktionary.org/wiki/%E6%9D%BE%E5%B1%B1" TargetMode="External"/><Relationship Id="rId3989" Type="http://schemas.openxmlformats.org/officeDocument/2006/relationships/hyperlink" Target="https://en.wiktionary.org/wiki/%E8%84%B1%E5%87%BA" TargetMode="External"/><Relationship Id="rId1329" Type="http://schemas.openxmlformats.org/officeDocument/2006/relationships/hyperlink" Target="https://en.wiktionary.org/wiki/%E5%A0%B1%E9%81%93" TargetMode="External"/><Relationship Id="rId739" Type="http://schemas.openxmlformats.org/officeDocument/2006/relationships/hyperlink" Target="https://en.wiktionary.org/wiki/%E6%84%9B%E7%9F%A5" TargetMode="External"/><Relationship Id="rId734" Type="http://schemas.openxmlformats.org/officeDocument/2006/relationships/hyperlink" Target="https://en.wiktionary.org/wiki/%E6%94%BF%E5%BA%9C" TargetMode="External"/><Relationship Id="rId733" Type="http://schemas.openxmlformats.org/officeDocument/2006/relationships/hyperlink" Target="https://en.wiktionary.org/wiki/%E4%BF%9D%E8%AD%B7" TargetMode="External"/><Relationship Id="rId732" Type="http://schemas.openxmlformats.org/officeDocument/2006/relationships/hyperlink" Target="https://en.wiktionary.org/wiki/%E3%81%94%E8%A6%A7" TargetMode="External"/><Relationship Id="rId731" Type="http://schemas.openxmlformats.org/officeDocument/2006/relationships/hyperlink" Target="https://en.wiktionary.org/wiki/%E5%85%AC%E5%9C%92" TargetMode="External"/><Relationship Id="rId738" Type="http://schemas.openxmlformats.org/officeDocument/2006/relationships/hyperlink" Target="https://en.wiktionary.org/wiki/%E7%AB%A0" TargetMode="External"/><Relationship Id="rId737" Type="http://schemas.openxmlformats.org/officeDocument/2006/relationships/hyperlink" Target="https://en.wiktionary.org/wiki/%E7%B5%B1%E8%A8%88" TargetMode="External"/><Relationship Id="rId736" Type="http://schemas.openxmlformats.org/officeDocument/2006/relationships/hyperlink" Target="https://en.wiktionary.org/wiki/%E3%81%97%E3%81%8B" TargetMode="External"/><Relationship Id="rId735" Type="http://schemas.openxmlformats.org/officeDocument/2006/relationships/hyperlink" Target="https://en.wiktionary.org/wiki/%E4%BB%8A" TargetMode="External"/><Relationship Id="rId3980" Type="http://schemas.openxmlformats.org/officeDocument/2006/relationships/hyperlink" Target="https://en.wiktionary.org/wiki/%E6%AD%8C%E8%AC%A1" TargetMode="External"/><Relationship Id="rId730" Type="http://schemas.openxmlformats.org/officeDocument/2006/relationships/hyperlink" Target="https://en.wiktionary.org/wiki/%E6%A7%8B%E6%88%90" TargetMode="External"/><Relationship Id="rId2650" Type="http://schemas.openxmlformats.org/officeDocument/2006/relationships/hyperlink" Target="https://en.wiktionary.org/wiki/%E5%BE%92%E6%AD%A9" TargetMode="External"/><Relationship Id="rId3982" Type="http://schemas.openxmlformats.org/officeDocument/2006/relationships/hyperlink" Target="https://en.wiktionary.org/wiki/%E5%9B%BD%E5%A2%83" TargetMode="External"/><Relationship Id="rId1320" Type="http://schemas.openxmlformats.org/officeDocument/2006/relationships/hyperlink" Target="https://en.wiktionary.org/wiki/%E8%A9%A6%E9%A8%93" TargetMode="External"/><Relationship Id="rId2651" Type="http://schemas.openxmlformats.org/officeDocument/2006/relationships/hyperlink" Target="https://en.wiktionary.org/wiki/%E6%80%A5%E8%A1%8C" TargetMode="External"/><Relationship Id="rId3981" Type="http://schemas.openxmlformats.org/officeDocument/2006/relationships/hyperlink" Target="https://en.wiktionary.org/wiki/%E7%95%B0%E5%B8%B8" TargetMode="External"/><Relationship Id="rId1321" Type="http://schemas.openxmlformats.org/officeDocument/2006/relationships/hyperlink" Target="https://en.wiktionary.org/wiki/%E3%82%B3%E3%83%BC%E3%83%8A%E3%83%BC" TargetMode="External"/><Relationship Id="rId2652" Type="http://schemas.openxmlformats.org/officeDocument/2006/relationships/hyperlink" Target="https://en.wiktionary.org/wiki/%E7%AE%A1" TargetMode="External"/><Relationship Id="rId3984" Type="http://schemas.openxmlformats.org/officeDocument/2006/relationships/hyperlink" Target="https://en.wiktionary.org/wiki/%E5%9C%9F%E6%9B%9C%E6%97%A5" TargetMode="External"/><Relationship Id="rId1322" Type="http://schemas.openxmlformats.org/officeDocument/2006/relationships/hyperlink" Target="https://en.wiktionary.org/wiki/%E3%81%8A%E3%82%89" TargetMode="External"/><Relationship Id="rId2653" Type="http://schemas.openxmlformats.org/officeDocument/2006/relationships/hyperlink" Target="https://en.wiktionary.org/wiki/%E6%8C%81%E3%81%A1%E4%B8%BB" TargetMode="External"/><Relationship Id="rId3983" Type="http://schemas.openxmlformats.org/officeDocument/2006/relationships/hyperlink" Target="https://en.wiktionary.org/wiki/%E3%82%B7%E3%83%B3%E3%82%AC%E3%83%9D%E3%83%BC%E3%83%AB" TargetMode="External"/><Relationship Id="rId1356" Type="http://schemas.openxmlformats.org/officeDocument/2006/relationships/hyperlink" Target="https://en.wiktionary.org/wiki/%E4%BC%9D%E8%AA%AC" TargetMode="External"/><Relationship Id="rId2687" Type="http://schemas.openxmlformats.org/officeDocument/2006/relationships/hyperlink" Target="https://en.wiktionary.org/wiki/%E6%B5%A9" TargetMode="External"/><Relationship Id="rId1357" Type="http://schemas.openxmlformats.org/officeDocument/2006/relationships/hyperlink" Target="https://en.wiktionary.org/wiki/%E5%AD%A6%E7%A7%91" TargetMode="External"/><Relationship Id="rId2688" Type="http://schemas.openxmlformats.org/officeDocument/2006/relationships/hyperlink" Target="https://en.wiktionary.org/wiki/%E8%A7%A3%E6%94%BE" TargetMode="External"/><Relationship Id="rId1358" Type="http://schemas.openxmlformats.org/officeDocument/2006/relationships/hyperlink" Target="https://en.wiktionary.org/wiki/%E5%8A%A0%E8%97%A4" TargetMode="External"/><Relationship Id="rId2689" Type="http://schemas.openxmlformats.org/officeDocument/2006/relationships/hyperlink" Target="https://en.wiktionary.org/wiki/%E6%88%A6%E7%95%A5" TargetMode="External"/><Relationship Id="rId1359" Type="http://schemas.openxmlformats.org/officeDocument/2006/relationships/hyperlink" Target="https://en.wiktionary.org/wiki/%E6%B8%A1%E8%BE%BA" TargetMode="External"/><Relationship Id="rId767" Type="http://schemas.openxmlformats.org/officeDocument/2006/relationships/hyperlink" Target="https://en.wiktionary.org/wiki/%E4%BF%B3%E5%84%AA" TargetMode="External"/><Relationship Id="rId766" Type="http://schemas.openxmlformats.org/officeDocument/2006/relationships/hyperlink" Target="https://en.wiktionary.org/wiki/%E7%94%B7%E5%AD%90" TargetMode="External"/><Relationship Id="rId765" Type="http://schemas.openxmlformats.org/officeDocument/2006/relationships/hyperlink" Target="https://en.wiktionary.org/wiki/%E8%A8%AD%E5%AE%9A" TargetMode="External"/><Relationship Id="rId764" Type="http://schemas.openxmlformats.org/officeDocument/2006/relationships/hyperlink" Target="https://en.wiktionary.org/wiki/%E4%B8%83" TargetMode="External"/><Relationship Id="rId769" Type="http://schemas.openxmlformats.org/officeDocument/2006/relationships/hyperlink" Target="https://en.wiktionary.org/wiki/%E6%9C%9D" TargetMode="External"/><Relationship Id="rId768" Type="http://schemas.openxmlformats.org/officeDocument/2006/relationships/hyperlink" Target="https://en.wiktionary.org/wiki/%E5%AE%9F%E6%96%BD" TargetMode="External"/><Relationship Id="rId2680" Type="http://schemas.openxmlformats.org/officeDocument/2006/relationships/hyperlink" Target="https://en.wiktionary.org/wiki/%E5%8B%9F%E9%9B%86" TargetMode="External"/><Relationship Id="rId1350" Type="http://schemas.openxmlformats.org/officeDocument/2006/relationships/hyperlink" Target="https://en.wiktionary.org/wiki/%E5%AE%A3%E4%BC%9D" TargetMode="External"/><Relationship Id="rId2681" Type="http://schemas.openxmlformats.org/officeDocument/2006/relationships/hyperlink" Target="https://en.wiktionary.org/w/index.php?title=%E7%95%B0%E3%81%AA%E3%82%8A&amp;action=edit&amp;redlink=1" TargetMode="External"/><Relationship Id="rId1351" Type="http://schemas.openxmlformats.org/officeDocument/2006/relationships/hyperlink" Target="https://en.wiktionary.org/wiki/%E5%8F%96%E5%BE%97" TargetMode="External"/><Relationship Id="rId2682" Type="http://schemas.openxmlformats.org/officeDocument/2006/relationships/hyperlink" Target="https://en.wiktionary.org/wiki/%E5%90%8C%E4%B8%80" TargetMode="External"/><Relationship Id="rId763" Type="http://schemas.openxmlformats.org/officeDocument/2006/relationships/hyperlink" Target="https://en.wiktionary.org/wiki/%E7%94%9F%E6%B4%BB" TargetMode="External"/><Relationship Id="rId1352" Type="http://schemas.openxmlformats.org/officeDocument/2006/relationships/hyperlink" Target="https://en.wiktionary.org/wiki/%E5%AE%97" TargetMode="External"/><Relationship Id="rId2683" Type="http://schemas.openxmlformats.org/officeDocument/2006/relationships/hyperlink" Target="https://en.wiktionary.org/wiki/%E7%B5%82%E7%82%B9" TargetMode="External"/><Relationship Id="rId762" Type="http://schemas.openxmlformats.org/officeDocument/2006/relationships/hyperlink" Target="https://en.wiktionary.org/wiki/%E5%AE%8C%E5%85%A8" TargetMode="External"/><Relationship Id="rId1353" Type="http://schemas.openxmlformats.org/officeDocument/2006/relationships/hyperlink" Target="https://en.wiktionary.org/wiki/%E6%95%B5" TargetMode="External"/><Relationship Id="rId2684" Type="http://schemas.openxmlformats.org/officeDocument/2006/relationships/hyperlink" Target="https://en.wiktionary.org/wiki/%E3%83%8F%E3%83%B3%E3%82%AC%E3%83%AA%E3%83%BC" TargetMode="External"/><Relationship Id="rId761" Type="http://schemas.openxmlformats.org/officeDocument/2006/relationships/hyperlink" Target="https://en.wiktionary.org/wiki/%E8%A1%8C%E6%94%BF" TargetMode="External"/><Relationship Id="rId1354" Type="http://schemas.openxmlformats.org/officeDocument/2006/relationships/hyperlink" Target="https://en.wiktionary.org/wiki/%E3%82%B8%E3%83%A3%E3%83%B3%E3%83%AB" TargetMode="External"/><Relationship Id="rId2685" Type="http://schemas.openxmlformats.org/officeDocument/2006/relationships/hyperlink" Target="https://en.wiktionary.org/wiki/%E5%85%8D%E8%A8%B1" TargetMode="External"/><Relationship Id="rId760" Type="http://schemas.openxmlformats.org/officeDocument/2006/relationships/hyperlink" Target="https://en.wiktionary.org/wiki/%E3%83%86%E3%83%BC%E3%83%9E" TargetMode="External"/><Relationship Id="rId1355" Type="http://schemas.openxmlformats.org/officeDocument/2006/relationships/hyperlink" Target="https://en.wiktionary.org/wiki/%E3%81%BB%E3%81%BC" TargetMode="External"/><Relationship Id="rId2686" Type="http://schemas.openxmlformats.org/officeDocument/2006/relationships/hyperlink" Target="https://en.wiktionary.org/wiki/%E5%B8%B8%E3%81%AB" TargetMode="External"/><Relationship Id="rId1345" Type="http://schemas.openxmlformats.org/officeDocument/2006/relationships/hyperlink" Target="https://en.wiktionary.org/wiki/%E7%A9%BA" TargetMode="External"/><Relationship Id="rId2676" Type="http://schemas.openxmlformats.org/officeDocument/2006/relationships/hyperlink" Target="https://en.wiktionary.org/wiki/%E7%81%BD%E5%AE%B3" TargetMode="External"/><Relationship Id="rId1346" Type="http://schemas.openxmlformats.org/officeDocument/2006/relationships/hyperlink" Target="https://en.wiktionary.org/wiki/%E5%80%A4" TargetMode="External"/><Relationship Id="rId2677" Type="http://schemas.openxmlformats.org/officeDocument/2006/relationships/hyperlink" Target="https://en.wiktionary.org/wiki/%E6%B8%88%E3%81%BF" TargetMode="External"/><Relationship Id="rId1347" Type="http://schemas.openxmlformats.org/officeDocument/2006/relationships/hyperlink" Target="https://en.wiktionary.org/wiki/%E8%87%AA%E4%BD%93" TargetMode="External"/><Relationship Id="rId2678" Type="http://schemas.openxmlformats.org/officeDocument/2006/relationships/hyperlink" Target="https://en.wiktionary.org/w/index.php?title=%E7%A4%BA%E3%81%95&amp;action=edit&amp;redlink=1" TargetMode="External"/><Relationship Id="rId1348" Type="http://schemas.openxmlformats.org/officeDocument/2006/relationships/hyperlink" Target="https://en.wiktionary.org/wiki/%E8%A9%B2%E5%BD%93" TargetMode="External"/><Relationship Id="rId2679" Type="http://schemas.openxmlformats.org/officeDocument/2006/relationships/hyperlink" Target="https://en.wiktionary.org/wiki/%E3%81%A0%E3%81%84" TargetMode="External"/><Relationship Id="rId1349" Type="http://schemas.openxmlformats.org/officeDocument/2006/relationships/hyperlink" Target="https://en.wiktionary.org/wiki/%E6%95%97" TargetMode="External"/><Relationship Id="rId756" Type="http://schemas.openxmlformats.org/officeDocument/2006/relationships/hyperlink" Target="https://en.wiktionary.org/wiki/%E6%96%87%E5%BA%AB" TargetMode="External"/><Relationship Id="rId755" Type="http://schemas.openxmlformats.org/officeDocument/2006/relationships/hyperlink" Target="https://en.wiktionary.org/wiki/%E7%90%86%E8%A7%A3" TargetMode="External"/><Relationship Id="rId754" Type="http://schemas.openxmlformats.org/officeDocument/2006/relationships/hyperlink" Target="https://en.wiktionary.org/wiki/%E6%9D%A1" TargetMode="External"/><Relationship Id="rId753" Type="http://schemas.openxmlformats.org/officeDocument/2006/relationships/hyperlink" Target="https://en.wiktionary.org/wiki/%E7%B5%84" TargetMode="External"/><Relationship Id="rId759" Type="http://schemas.openxmlformats.org/officeDocument/2006/relationships/hyperlink" Target="https://en.wiktionary.org/wiki/%E7%88%B6" TargetMode="External"/><Relationship Id="rId758" Type="http://schemas.openxmlformats.org/officeDocument/2006/relationships/hyperlink" Target="https://en.wiktionary.org/wiki/%E6%89%80%E5%9C%A8%E5%9C%B0" TargetMode="External"/><Relationship Id="rId757" Type="http://schemas.openxmlformats.org/officeDocument/2006/relationships/hyperlink" Target="https://en.wiktionary.org/wiki/%E6%9C%80%E9%AB%98" TargetMode="External"/><Relationship Id="rId2670" Type="http://schemas.openxmlformats.org/officeDocument/2006/relationships/hyperlink" Target="https://en.wiktionary.org/wiki/%E5%92%8C%E7%94%B0" TargetMode="External"/><Relationship Id="rId1340" Type="http://schemas.openxmlformats.org/officeDocument/2006/relationships/hyperlink" Target="https://en.wiktionary.org/w/index.php?title=%E3%81%AB%E3%81%8B%E3%81%91%E3%81%A6&amp;action=edit&amp;redlink=1" TargetMode="External"/><Relationship Id="rId2671" Type="http://schemas.openxmlformats.org/officeDocument/2006/relationships/hyperlink" Target="https://en.wiktionary.org/w/index.php?title=%E5%BF%9C%E3%81%98&amp;action=edit&amp;redlink=1" TargetMode="External"/><Relationship Id="rId752" Type="http://schemas.openxmlformats.org/officeDocument/2006/relationships/hyperlink" Target="https://en.wiktionary.org/wiki/%E7%99%BE" TargetMode="External"/><Relationship Id="rId1341" Type="http://schemas.openxmlformats.org/officeDocument/2006/relationships/hyperlink" Target="https://en.wiktionary.org/wiki/%E6%A4%9C%E7%B4%A2" TargetMode="External"/><Relationship Id="rId2672" Type="http://schemas.openxmlformats.org/officeDocument/2006/relationships/hyperlink" Target="https://en.wiktionary.org/wiki/%E3%81%8F%E3%82%89%E3%81%84" TargetMode="External"/><Relationship Id="rId751" Type="http://schemas.openxmlformats.org/officeDocument/2006/relationships/hyperlink" Target="https://en.wiktionary.org/w/index.php?title=%E6%9B%B8%E3%81%84&amp;action=edit&amp;redlink=1" TargetMode="External"/><Relationship Id="rId1342" Type="http://schemas.openxmlformats.org/officeDocument/2006/relationships/hyperlink" Target="https://en.wiktionary.org/wiki/%E9%96%A2%E6%9D%B1" TargetMode="External"/><Relationship Id="rId2673" Type="http://schemas.openxmlformats.org/officeDocument/2006/relationships/hyperlink" Target="https://en.wiktionary.org/wiki/%E5%B9%BC%E7%A8%9A%E5%9C%92" TargetMode="External"/><Relationship Id="rId750" Type="http://schemas.openxmlformats.org/officeDocument/2006/relationships/hyperlink" Target="https://en.wiktionary.org/wiki/%E5%88%97%E8%BB%8A" TargetMode="External"/><Relationship Id="rId1343" Type="http://schemas.openxmlformats.org/officeDocument/2006/relationships/hyperlink" Target="https://en.wiktionary.org/wiki/%E3%81%8F%E3%82%8B" TargetMode="External"/><Relationship Id="rId2674" Type="http://schemas.openxmlformats.org/officeDocument/2006/relationships/hyperlink" Target="https://en.wiktionary.org/wiki/%E7%AC%AC%E4%B8%89%E8%80%85" TargetMode="External"/><Relationship Id="rId1344" Type="http://schemas.openxmlformats.org/officeDocument/2006/relationships/hyperlink" Target="https://en.wiktionary.org/wiki/%E9%A0%86%E4%BD%8D" TargetMode="External"/><Relationship Id="rId2675" Type="http://schemas.openxmlformats.org/officeDocument/2006/relationships/hyperlink" Target="https://en.wiktionary.org/wiki/%E8%BF%91%E8%97%A4" TargetMode="External"/><Relationship Id="rId2621" Type="http://schemas.openxmlformats.org/officeDocument/2006/relationships/hyperlink" Target="https://en.wiktionary.org/wiki/%E5%87%BA%E3%82%8B" TargetMode="External"/><Relationship Id="rId3953" Type="http://schemas.openxmlformats.org/officeDocument/2006/relationships/hyperlink" Target="https://en.wiktionary.org/wiki/%E3%81%8A%E3%81%9D%E3%82%89%E3%81%8F" TargetMode="External"/><Relationship Id="rId2622" Type="http://schemas.openxmlformats.org/officeDocument/2006/relationships/hyperlink" Target="https://en.wiktionary.org/wiki/%E5%81%9C%E8%BB%8A%E5%A0%B4" TargetMode="External"/><Relationship Id="rId3952" Type="http://schemas.openxmlformats.org/officeDocument/2006/relationships/hyperlink" Target="https://en.wiktionary.org/wiki/%E5%9C%AD" TargetMode="External"/><Relationship Id="rId2623" Type="http://schemas.openxmlformats.org/officeDocument/2006/relationships/hyperlink" Target="https://en.wiktionary.org/wiki/%E7%9A%86%E3%81%95%E3%82%93" TargetMode="External"/><Relationship Id="rId3955" Type="http://schemas.openxmlformats.org/officeDocument/2006/relationships/hyperlink" Target="https://en.wiktionary.org/wiki/%E6%83%B3%E5%AE%9A" TargetMode="External"/><Relationship Id="rId2624" Type="http://schemas.openxmlformats.org/officeDocument/2006/relationships/hyperlink" Target="https://en.wiktionary.org/wiki/%E5%AE%8F" TargetMode="External"/><Relationship Id="rId3954" Type="http://schemas.openxmlformats.org/officeDocument/2006/relationships/hyperlink" Target="https://en.wiktionary.org/wiki/%E3%81%BE%E3%81%A4%E3%82%8A" TargetMode="External"/><Relationship Id="rId2625" Type="http://schemas.openxmlformats.org/officeDocument/2006/relationships/hyperlink" Target="https://en.wiktionary.org/wiki/%E3%81%95%E3%81%8F%E3%82%89" TargetMode="External"/><Relationship Id="rId3957" Type="http://schemas.openxmlformats.org/officeDocument/2006/relationships/hyperlink" Target="https://en.wiktionary.org/w/index.php?title=%E7%B5%90%E3%82%93&amp;action=edit&amp;redlink=1" TargetMode="External"/><Relationship Id="rId2626" Type="http://schemas.openxmlformats.org/officeDocument/2006/relationships/hyperlink" Target="https://en.wiktionary.org/wiki/%E3%83%9E%E3%82%AC%E3%82%B8%E3%83%B3" TargetMode="External"/><Relationship Id="rId3956" Type="http://schemas.openxmlformats.org/officeDocument/2006/relationships/hyperlink" Target="https://en.wiktionary.org/wiki/%E4%BF%82" TargetMode="External"/><Relationship Id="rId2627" Type="http://schemas.openxmlformats.org/officeDocument/2006/relationships/hyperlink" Target="https://en.wiktionary.org/w/index.php?title=%E7%BD%AE%E3%81%8B&amp;action=edit&amp;redlink=1" TargetMode="External"/><Relationship Id="rId3959" Type="http://schemas.openxmlformats.org/officeDocument/2006/relationships/hyperlink" Target="https://en.wiktionary.org/wiki/%E9%99%B5" TargetMode="External"/><Relationship Id="rId2628" Type="http://schemas.openxmlformats.org/officeDocument/2006/relationships/hyperlink" Target="https://en.wiktionary.org/wiki/%E6%B6%88%E8%B2%BB" TargetMode="External"/><Relationship Id="rId3958" Type="http://schemas.openxmlformats.org/officeDocument/2006/relationships/hyperlink" Target="https://en.wiktionary.org/wiki/%E3%81%BE%E3%81%A3%E3%81%9F%E3%81%8F" TargetMode="External"/><Relationship Id="rId709" Type="http://schemas.openxmlformats.org/officeDocument/2006/relationships/hyperlink" Target="https://en.wiktionary.org/wiki/%E7%9C%8C%E7%AB%8B" TargetMode="External"/><Relationship Id="rId2629" Type="http://schemas.openxmlformats.org/officeDocument/2006/relationships/hyperlink" Target="https://en.wiktionary.org/wiki/%E8%81%B7%E5%93%A1" TargetMode="External"/><Relationship Id="rId708" Type="http://schemas.openxmlformats.org/officeDocument/2006/relationships/hyperlink" Target="https://en.wiktionary.org/wiki/%E8%A8%80%E8%AA%9E" TargetMode="External"/><Relationship Id="rId707" Type="http://schemas.openxmlformats.org/officeDocument/2006/relationships/hyperlink" Target="https://en.wiktionary.org/wiki/%E3%81%84%E3%81%86" TargetMode="External"/><Relationship Id="rId706" Type="http://schemas.openxmlformats.org/officeDocument/2006/relationships/hyperlink" Target="https://en.wiktionary.org/wiki/%E5%8D%92%E6%A5%AD" TargetMode="External"/><Relationship Id="rId701" Type="http://schemas.openxmlformats.org/officeDocument/2006/relationships/hyperlink" Target="https://en.wiktionary.org/wiki/%E6%B3%A8%E9%87%88" TargetMode="External"/><Relationship Id="rId700" Type="http://schemas.openxmlformats.org/officeDocument/2006/relationships/hyperlink" Target="https://en.wiktionary.org/wiki/%E5%88%B6" TargetMode="External"/><Relationship Id="rId705" Type="http://schemas.openxmlformats.org/officeDocument/2006/relationships/hyperlink" Target="https://en.wiktionary.org/wiki/%E4%B8%8D%E6%98%8E" TargetMode="External"/><Relationship Id="rId704" Type="http://schemas.openxmlformats.org/officeDocument/2006/relationships/hyperlink" Target="https://en.wiktionary.org/wiki/%E4%B8%BB%E7%BE%A9" TargetMode="External"/><Relationship Id="rId703" Type="http://schemas.openxmlformats.org/officeDocument/2006/relationships/hyperlink" Target="https://en.wiktionary.org/wiki/%E5%93%A1" TargetMode="External"/><Relationship Id="rId702" Type="http://schemas.openxmlformats.org/officeDocument/2006/relationships/hyperlink" Target="https://en.wiktionary.org/wiki/%E3%82%B5%E3%82%A4%E3%82%BA" TargetMode="External"/><Relationship Id="rId3951" Type="http://schemas.openxmlformats.org/officeDocument/2006/relationships/hyperlink" Target="https://en.wiktionary.org/wiki/%E9%90%B5" TargetMode="External"/><Relationship Id="rId2620" Type="http://schemas.openxmlformats.org/officeDocument/2006/relationships/hyperlink" Target="https://en.wiktionary.org/wiki/%E5%B7%AE%E5%88%86" TargetMode="External"/><Relationship Id="rId3950" Type="http://schemas.openxmlformats.org/officeDocument/2006/relationships/hyperlink" Target="https://en.wiktionary.org/wiki/%E5%AE%9D%E5%A1%9A" TargetMode="External"/><Relationship Id="rId2610" Type="http://schemas.openxmlformats.org/officeDocument/2006/relationships/hyperlink" Target="https://en.wiktionary.org/wiki/%E5%B9%B8%E3%81%84" TargetMode="External"/><Relationship Id="rId3942" Type="http://schemas.openxmlformats.org/officeDocument/2006/relationships/hyperlink" Target="https://en.wiktionary.org/wiki/%E3%82%AB%E3%83%83%E3%83%88" TargetMode="External"/><Relationship Id="rId2611" Type="http://schemas.openxmlformats.org/officeDocument/2006/relationships/hyperlink" Target="https://en.wiktionary.org/wiki/%E5%8C%BA%E5%88%A5" TargetMode="External"/><Relationship Id="rId3941" Type="http://schemas.openxmlformats.org/officeDocument/2006/relationships/hyperlink" Target="https://en.wiktionary.org/wiki/%E9%96%8B%E9%A4%A8" TargetMode="External"/><Relationship Id="rId2612" Type="http://schemas.openxmlformats.org/officeDocument/2006/relationships/hyperlink" Target="https://en.wiktionary.org/wiki/%E4%BF%A1%E5%8F%B7" TargetMode="External"/><Relationship Id="rId3944" Type="http://schemas.openxmlformats.org/officeDocument/2006/relationships/hyperlink" Target="https://en.wiktionary.org/wiki/%E5%85%AC%E8%AA%8D" TargetMode="External"/><Relationship Id="rId2613" Type="http://schemas.openxmlformats.org/officeDocument/2006/relationships/hyperlink" Target="https://en.wiktionary.org/wiki/%E3%83%91%E3%83%B3" TargetMode="External"/><Relationship Id="rId3943" Type="http://schemas.openxmlformats.org/officeDocument/2006/relationships/hyperlink" Target="https://en.wiktionary.org/w/index.php?title=%E7%A7%B0%E3%81%97&amp;action=edit&amp;redlink=1" TargetMode="External"/><Relationship Id="rId2614" Type="http://schemas.openxmlformats.org/officeDocument/2006/relationships/hyperlink" Target="https://en.wiktionary.org/wiki/%E6%B3%A8%E7%9B%AE" TargetMode="External"/><Relationship Id="rId3946" Type="http://schemas.openxmlformats.org/officeDocument/2006/relationships/hyperlink" Target="https://en.wiktionary.org/wiki/%E5%93%B2" TargetMode="External"/><Relationship Id="rId2615" Type="http://schemas.openxmlformats.org/officeDocument/2006/relationships/hyperlink" Target="https://en.wiktionary.org/wiki/%E3%83%AC%E3%83%9D%E3%83%BC%E3%83%88" TargetMode="External"/><Relationship Id="rId3945" Type="http://schemas.openxmlformats.org/officeDocument/2006/relationships/hyperlink" Target="https://en.wiktionary.org/wiki/%E6%8E%A8%E6%B8%AC" TargetMode="External"/><Relationship Id="rId2616" Type="http://schemas.openxmlformats.org/officeDocument/2006/relationships/hyperlink" Target="https://en.wiktionary.org/w/index.php?title=%E4%BB%AE%E9%9D%A2%E3%83%A9%E3%82%A4%E3%83%80%E3%83%BC&amp;action=edit&amp;redlink=1" TargetMode="External"/><Relationship Id="rId3948" Type="http://schemas.openxmlformats.org/officeDocument/2006/relationships/hyperlink" Target="https://en.wiktionary.org/w/index.php?title=%E3%83%89%E3%83%A9%E3%81%88%E3%82%82%E3%82%93&amp;action=edit&amp;redlink=1" TargetMode="External"/><Relationship Id="rId2617" Type="http://schemas.openxmlformats.org/officeDocument/2006/relationships/hyperlink" Target="https://en.wiktionary.org/wiki/%E6%BA%96%E5%82%99" TargetMode="External"/><Relationship Id="rId3947" Type="http://schemas.openxmlformats.org/officeDocument/2006/relationships/hyperlink" Target="https://en.wiktionary.org/wiki/%E9%96%A2%E4%B8%8E" TargetMode="External"/><Relationship Id="rId2618" Type="http://schemas.openxmlformats.org/officeDocument/2006/relationships/hyperlink" Target="https://en.wiktionary.org/wiki/%E5%8A%87%E5%9B%A3" TargetMode="External"/><Relationship Id="rId2619" Type="http://schemas.openxmlformats.org/officeDocument/2006/relationships/hyperlink" Target="https://en.wiktionary.org/wiki/%E8%88%88%E8%A1%8C" TargetMode="External"/><Relationship Id="rId3949" Type="http://schemas.openxmlformats.org/officeDocument/2006/relationships/hyperlink" Target="https://en.wiktionary.org/wiki/%E7%99%BA%E7%9D%80" TargetMode="External"/><Relationship Id="rId3940" Type="http://schemas.openxmlformats.org/officeDocument/2006/relationships/hyperlink" Target="https://en.wiktionary.org/wiki/%E6%98%87" TargetMode="External"/><Relationship Id="rId1312" Type="http://schemas.openxmlformats.org/officeDocument/2006/relationships/hyperlink" Target="https://en.wiktionary.org/wiki/%E3%83%81%E3%83%A3%E3%83%B3%E3%83%8D%E3%83%AB" TargetMode="External"/><Relationship Id="rId2643" Type="http://schemas.openxmlformats.org/officeDocument/2006/relationships/hyperlink" Target="https://en.wiktionary.org/w/index.php?title=%E5%B9%B4%E7%89%88&amp;action=edit&amp;redlink=1" TargetMode="External"/><Relationship Id="rId3975" Type="http://schemas.openxmlformats.org/officeDocument/2006/relationships/hyperlink" Target="https://en.wiktionary.org/w/index.php?title=%E5%AF%84%E7%A8%BF&amp;action=edit&amp;redlink=1" TargetMode="External"/><Relationship Id="rId1313" Type="http://schemas.openxmlformats.org/officeDocument/2006/relationships/hyperlink" Target="https://en.wiktionary.org/wiki/%E7%95%8C" TargetMode="External"/><Relationship Id="rId2644" Type="http://schemas.openxmlformats.org/officeDocument/2006/relationships/hyperlink" Target="https://en.wiktionary.org/wiki/%E5%8B%B2%E7%AB%A0" TargetMode="External"/><Relationship Id="rId3974" Type="http://schemas.openxmlformats.org/officeDocument/2006/relationships/hyperlink" Target="https://en.wiktionary.org/wiki/%E3%82%B7%E3%82%AB%E3%82%B4" TargetMode="External"/><Relationship Id="rId1314" Type="http://schemas.openxmlformats.org/officeDocument/2006/relationships/hyperlink" Target="https://en.wiktionary.org/wiki/%E3%82%A2%E3%82%AB%E3%83%87%E3%83%9F%E3%83%BC" TargetMode="External"/><Relationship Id="rId2645" Type="http://schemas.openxmlformats.org/officeDocument/2006/relationships/hyperlink" Target="https://en.wiktionary.org/wiki/%E5%90%88" TargetMode="External"/><Relationship Id="rId3977" Type="http://schemas.openxmlformats.org/officeDocument/2006/relationships/hyperlink" Target="https://en.wiktionary.org/wiki/%E6%B4%B2" TargetMode="External"/><Relationship Id="rId1315" Type="http://schemas.openxmlformats.org/officeDocument/2006/relationships/hyperlink" Target="https://en.wiktionary.org/wiki/%E3%83%9B%E3%83%BC%E3%83%AB" TargetMode="External"/><Relationship Id="rId2646" Type="http://schemas.openxmlformats.org/officeDocument/2006/relationships/hyperlink" Target="https://en.wiktionary.org/wiki/%E8%AC%9B%E5%B8%AB" TargetMode="External"/><Relationship Id="rId3976" Type="http://schemas.openxmlformats.org/officeDocument/2006/relationships/hyperlink" Target="https://en.wiktionary.org/w/index.php?title=%E8%A8%98%E3%81%97&amp;action=edit&amp;redlink=1" TargetMode="External"/><Relationship Id="rId1316" Type="http://schemas.openxmlformats.org/officeDocument/2006/relationships/hyperlink" Target="https://en.wiktionary.org/wiki/%E8%87%AA%E3%82%89" TargetMode="External"/><Relationship Id="rId2647" Type="http://schemas.openxmlformats.org/officeDocument/2006/relationships/hyperlink" Target="https://en.wiktionary.org/wiki/%E6%A1%82" TargetMode="External"/><Relationship Id="rId3979" Type="http://schemas.openxmlformats.org/officeDocument/2006/relationships/hyperlink" Target="https://en.wiktionary.org/wiki/%E3%82%88%E3%81%BF" TargetMode="External"/><Relationship Id="rId1317" Type="http://schemas.openxmlformats.org/officeDocument/2006/relationships/hyperlink" Target="https://en.wiktionary.org/wiki/%E5%AE%89%E5%85%A8" TargetMode="External"/><Relationship Id="rId2648" Type="http://schemas.openxmlformats.org/officeDocument/2006/relationships/hyperlink" Target="https://en.wiktionary.org/wiki/%E5%91%89" TargetMode="External"/><Relationship Id="rId3978" Type="http://schemas.openxmlformats.org/officeDocument/2006/relationships/hyperlink" Target="https://en.wiktionary.org/wiki/%E6%96%B0%E6%9B%B8" TargetMode="External"/><Relationship Id="rId1318" Type="http://schemas.openxmlformats.org/officeDocument/2006/relationships/hyperlink" Target="https://en.wiktionary.org/wiki/%E5%AF%8C%E5%B1%B1" TargetMode="External"/><Relationship Id="rId2649" Type="http://schemas.openxmlformats.org/officeDocument/2006/relationships/hyperlink" Target="https://en.wiktionary.org/wiki/%E6%B6%88%E9%98%B2" TargetMode="External"/><Relationship Id="rId1319" Type="http://schemas.openxmlformats.org/officeDocument/2006/relationships/hyperlink" Target="https://en.wiktionary.org/wiki/%E3%82%B9%E3%82%BF%E3%82%B8%E3%82%AA" TargetMode="External"/><Relationship Id="rId729" Type="http://schemas.openxmlformats.org/officeDocument/2006/relationships/hyperlink" Target="https://en.wiktionary.org/wiki/%E5%8F%B3" TargetMode="External"/><Relationship Id="rId728" Type="http://schemas.openxmlformats.org/officeDocument/2006/relationships/hyperlink" Target="https://en.wiktionary.org/wiki/%E3%81%82%E3%82%8A%E3%81%8C%E3%81%A8%E3%81%86" TargetMode="External"/><Relationship Id="rId723" Type="http://schemas.openxmlformats.org/officeDocument/2006/relationships/hyperlink" Target="https://en.wiktionary.org/wiki/%E4%BC%81%E7%94%BB" TargetMode="External"/><Relationship Id="rId722" Type="http://schemas.openxmlformats.org/officeDocument/2006/relationships/hyperlink" Target="https://en.wiktionary.org/wiki/%E5%AD%98%E5%91%BD" TargetMode="External"/><Relationship Id="rId721" Type="http://schemas.openxmlformats.org/officeDocument/2006/relationships/hyperlink" Target="https://en.wiktionary.org/wiki/%E5%82%99%E8%80%83" TargetMode="External"/><Relationship Id="rId720" Type="http://schemas.openxmlformats.org/officeDocument/2006/relationships/hyperlink" Target="https://en.wiktionary.org/wiki/%E3%81%93%E3%81%A1%E3%82%89" TargetMode="External"/><Relationship Id="rId727" Type="http://schemas.openxmlformats.org/officeDocument/2006/relationships/hyperlink" Target="https://en.wiktionary.org/wiki/%E6%B5%B7%E8%BB%8D" TargetMode="External"/><Relationship Id="rId726" Type="http://schemas.openxmlformats.org/officeDocument/2006/relationships/hyperlink" Target="https://en.wiktionary.org/wiki/%E5%8D%83" TargetMode="External"/><Relationship Id="rId725" Type="http://schemas.openxmlformats.org/officeDocument/2006/relationships/hyperlink" Target="https://en.wiktionary.org/wiki/%E3%83%A2%E3%83%87%E3%83%AB" TargetMode="External"/><Relationship Id="rId724" Type="http://schemas.openxmlformats.org/officeDocument/2006/relationships/hyperlink" Target="https://en.wiktionary.org/wiki/%E8%87%AA%E5%8B%95%E8%BB%8A" TargetMode="External"/><Relationship Id="rId3971" Type="http://schemas.openxmlformats.org/officeDocument/2006/relationships/hyperlink" Target="https://en.wiktionary.org/wiki/%E5%A6%83" TargetMode="External"/><Relationship Id="rId2640" Type="http://schemas.openxmlformats.org/officeDocument/2006/relationships/hyperlink" Target="https://en.wiktionary.org/wiki/%E4%BB%8F%E6%95%99" TargetMode="External"/><Relationship Id="rId3970" Type="http://schemas.openxmlformats.org/officeDocument/2006/relationships/hyperlink" Target="https://en.wiktionary.org/wiki/%E3%82%B8%E3%83%A3%E3%82%BA" TargetMode="External"/><Relationship Id="rId1310" Type="http://schemas.openxmlformats.org/officeDocument/2006/relationships/hyperlink" Target="https://en.wiktionary.org/wiki/%E6%A7%98%E3%80%85" TargetMode="External"/><Relationship Id="rId2641" Type="http://schemas.openxmlformats.org/officeDocument/2006/relationships/hyperlink" Target="https://en.wiktionary.org/wiki/%E7%99%BA%E5%B0%84" TargetMode="External"/><Relationship Id="rId3973" Type="http://schemas.openxmlformats.org/officeDocument/2006/relationships/hyperlink" Target="https://en.wiktionary.org/wiki/%E3%82%B5%E3%83%BC%E3%82%AD%E3%83%83%E3%83%88" TargetMode="External"/><Relationship Id="rId1311" Type="http://schemas.openxmlformats.org/officeDocument/2006/relationships/hyperlink" Target="https://en.wiktionary.org/wiki/%E3%82%B9%E3%82%BF%E3%83%BC" TargetMode="External"/><Relationship Id="rId2642" Type="http://schemas.openxmlformats.org/officeDocument/2006/relationships/hyperlink" Target="https://en.wiktionary.org/wiki/%E3%82%B9%E3%82%A4%E3%82%B9" TargetMode="External"/><Relationship Id="rId3972" Type="http://schemas.openxmlformats.org/officeDocument/2006/relationships/hyperlink" Target="https://en.wiktionary.org/wiki/%E3%83%B2" TargetMode="External"/><Relationship Id="rId1301" Type="http://schemas.openxmlformats.org/officeDocument/2006/relationships/hyperlink" Target="https://en.wiktionary.org/w/index.php?title=%E5%85%A5%E3%81%A3&amp;action=edit&amp;redlink=1" TargetMode="External"/><Relationship Id="rId2632" Type="http://schemas.openxmlformats.org/officeDocument/2006/relationships/hyperlink" Target="https://en.wiktionary.org/wiki/%E8%B5%B7%E3%81%93%E3%81%97" TargetMode="External"/><Relationship Id="rId3964" Type="http://schemas.openxmlformats.org/officeDocument/2006/relationships/hyperlink" Target="https://en.wiktionary.org/wiki/%E6%8F%8F%E3%81%8F" TargetMode="External"/><Relationship Id="rId1302" Type="http://schemas.openxmlformats.org/officeDocument/2006/relationships/hyperlink" Target="https://en.wiktionary.org/wiki/%E5%A4%AA%E9%83%8E" TargetMode="External"/><Relationship Id="rId2633" Type="http://schemas.openxmlformats.org/officeDocument/2006/relationships/hyperlink" Target="https://en.wiktionary.org/wiki/%E5%8E%9F%E9%A1%8C" TargetMode="External"/><Relationship Id="rId3963" Type="http://schemas.openxmlformats.org/officeDocument/2006/relationships/hyperlink" Target="https://en.wiktionary.org/wiki/%E5%85%AC%E7%A4%BE" TargetMode="External"/><Relationship Id="rId1303" Type="http://schemas.openxmlformats.org/officeDocument/2006/relationships/hyperlink" Target="https://en.wiktionary.org/wiki/%E5%BD%A2%E6%88%90" TargetMode="External"/><Relationship Id="rId2634" Type="http://schemas.openxmlformats.org/officeDocument/2006/relationships/hyperlink" Target="https://en.wiktionary.org/wiki/%E5%88%97" TargetMode="External"/><Relationship Id="rId3966" Type="http://schemas.openxmlformats.org/officeDocument/2006/relationships/hyperlink" Target="https://en.wiktionary.org/wiki/%E9%98%BF" TargetMode="External"/><Relationship Id="rId1304" Type="http://schemas.openxmlformats.org/officeDocument/2006/relationships/hyperlink" Target="https://en.wiktionary.org/wiki/%E6%94%B9%E5%96%84" TargetMode="External"/><Relationship Id="rId2635" Type="http://schemas.openxmlformats.org/officeDocument/2006/relationships/hyperlink" Target="https://en.wiktionary.org/wiki/%E3%82%AD%E3%83%A3%E3%83%A9" TargetMode="External"/><Relationship Id="rId3965" Type="http://schemas.openxmlformats.org/officeDocument/2006/relationships/hyperlink" Target="https://en.wiktionary.org/w/index.php?title=%E9%80%9A%E3%81%A3&amp;action=edit&amp;redlink=1" TargetMode="External"/><Relationship Id="rId1305" Type="http://schemas.openxmlformats.org/officeDocument/2006/relationships/hyperlink" Target="https://en.wiktionary.org/wiki/%E8%87%AA%E5%8B%95" TargetMode="External"/><Relationship Id="rId2636" Type="http://schemas.openxmlformats.org/officeDocument/2006/relationships/hyperlink" Target="https://en.wiktionary.org/wiki/%E9%87%8D%E8%A4%87" TargetMode="External"/><Relationship Id="rId3968" Type="http://schemas.openxmlformats.org/officeDocument/2006/relationships/hyperlink" Target="https://en.wiktionary.org/wiki/%E6%97%A9" TargetMode="External"/><Relationship Id="rId1306" Type="http://schemas.openxmlformats.org/officeDocument/2006/relationships/hyperlink" Target="https://en.wiktionary.org/wiki/%E5%8D%B3%E6%99%82" TargetMode="External"/><Relationship Id="rId2637" Type="http://schemas.openxmlformats.org/officeDocument/2006/relationships/hyperlink" Target="https://en.wiktionary.org/wiki/%E7%A7%81%E7%AB%8B" TargetMode="External"/><Relationship Id="rId3967" Type="http://schemas.openxmlformats.org/officeDocument/2006/relationships/hyperlink" Target="https://en.wiktionary.org/w/index.php?title=%E3%81%82%E3%82%8B%E7%A8%8B%E5%BA%A6&amp;action=edit&amp;redlink=1" TargetMode="External"/><Relationship Id="rId1307" Type="http://schemas.openxmlformats.org/officeDocument/2006/relationships/hyperlink" Target="https://en.wiktionary.org/wiki/%E7%99%BD" TargetMode="External"/><Relationship Id="rId2638" Type="http://schemas.openxmlformats.org/officeDocument/2006/relationships/hyperlink" Target="https://en.wiktionary.org/wiki/%E5%88%A4%E6%B1%BA" TargetMode="External"/><Relationship Id="rId1308" Type="http://schemas.openxmlformats.org/officeDocument/2006/relationships/hyperlink" Target="https://en.wiktionary.org/wiki/%E3%83%AD%E3%83%BC%E3%83%89" TargetMode="External"/><Relationship Id="rId2639" Type="http://schemas.openxmlformats.org/officeDocument/2006/relationships/hyperlink" Target="https://en.wiktionary.org/wiki/%E5%91%A8%E5%9B%B2" TargetMode="External"/><Relationship Id="rId3969" Type="http://schemas.openxmlformats.org/officeDocument/2006/relationships/hyperlink" Target="https://en.wiktionary.org/w/index.php?title=%E2%80%95%E2%80%95&amp;action=edit&amp;redlink=1" TargetMode="External"/><Relationship Id="rId1309" Type="http://schemas.openxmlformats.org/officeDocument/2006/relationships/hyperlink" Target="https://en.wiktionary.org/wiki/%E4%B8%BB%E4%BA%BA%E5%85%AC" TargetMode="External"/><Relationship Id="rId719" Type="http://schemas.openxmlformats.org/officeDocument/2006/relationships/hyperlink" Target="https://en.wiktionary.org/wiki/%E4%BA%BA%E9%96%93" TargetMode="External"/><Relationship Id="rId718" Type="http://schemas.openxmlformats.org/officeDocument/2006/relationships/hyperlink" Target="https://en.wiktionary.org/wiki/%E5%96%B6%E6%A5%AD" TargetMode="External"/><Relationship Id="rId717" Type="http://schemas.openxmlformats.org/officeDocument/2006/relationships/hyperlink" Target="https://en.wiktionary.org/wiki/%E6%B4%BE" TargetMode="External"/><Relationship Id="rId712" Type="http://schemas.openxmlformats.org/officeDocument/2006/relationships/hyperlink" Target="https://en.wiktionary.org/wiki/%E5%85%AB" TargetMode="External"/><Relationship Id="rId711" Type="http://schemas.openxmlformats.org/officeDocument/2006/relationships/hyperlink" Target="https://en.wiktionary.org/w/index.php?title=%E7%94%A8%E3%81%84&amp;action=edit&amp;redlink=1" TargetMode="External"/><Relationship Id="rId710" Type="http://schemas.openxmlformats.org/officeDocument/2006/relationships/hyperlink" Target="https://en.wiktionary.org/wiki/%E6%9E%A0" TargetMode="External"/><Relationship Id="rId716" Type="http://schemas.openxmlformats.org/officeDocument/2006/relationships/hyperlink" Target="https://en.wiktionary.org/wiki/%E5%BE%97" TargetMode="External"/><Relationship Id="rId715" Type="http://schemas.openxmlformats.org/officeDocument/2006/relationships/hyperlink" Target="https://en.wiktionary.org/wiki/%E7%B5%84%E7%B9%94" TargetMode="External"/><Relationship Id="rId714" Type="http://schemas.openxmlformats.org/officeDocument/2006/relationships/hyperlink" Target="https://en.wiktionary.org/wiki/%E7%B5%B1%E5%90%88" TargetMode="External"/><Relationship Id="rId713" Type="http://schemas.openxmlformats.org/officeDocument/2006/relationships/hyperlink" Target="https://en.wiktionary.org/wiki/%E6%8E%B2%E8%BC%89" TargetMode="External"/><Relationship Id="rId3960" Type="http://schemas.openxmlformats.org/officeDocument/2006/relationships/hyperlink" Target="https://en.wiktionary.org/wiki/%E6%98%94" TargetMode="External"/><Relationship Id="rId2630" Type="http://schemas.openxmlformats.org/officeDocument/2006/relationships/hyperlink" Target="https://en.wiktionary.org/wiki/%E9%80%80%E4%BB%BB" TargetMode="External"/><Relationship Id="rId3962" Type="http://schemas.openxmlformats.org/officeDocument/2006/relationships/hyperlink" Target="https://en.wiktionary.org/wiki/%E3%83%AD%E3%82%B9" TargetMode="External"/><Relationship Id="rId1300" Type="http://schemas.openxmlformats.org/officeDocument/2006/relationships/hyperlink" Target="https://en.wiktionary.org/wiki/%E3%83%9F%E3%83%A5%E3%83%BC%E3%82%B8%E3%83%83%E3%82%AF" TargetMode="External"/><Relationship Id="rId2631" Type="http://schemas.openxmlformats.org/officeDocument/2006/relationships/hyperlink" Target="https://en.wiktionary.org/wiki/%E5%BA%8A" TargetMode="External"/><Relationship Id="rId3961" Type="http://schemas.openxmlformats.org/officeDocument/2006/relationships/hyperlink" Target="https://en.wiktionary.org/wiki/%E3%83%AC%E3%82%B9%E3%83%AA%E3%83%B3%E3%82%B0" TargetMode="External"/><Relationship Id="rId8806" Type="http://schemas.openxmlformats.org/officeDocument/2006/relationships/hyperlink" Target="https://en.wiktionary.org/w/index.php?title=%E8%B1%8A%E5%B2%A1&amp;action=edit&amp;redlink=1" TargetMode="External"/><Relationship Id="rId8805" Type="http://schemas.openxmlformats.org/officeDocument/2006/relationships/hyperlink" Target="https://en.wiktionary.org/wiki/%E3%82%A8%E3%83%93" TargetMode="External"/><Relationship Id="rId8804" Type="http://schemas.openxmlformats.org/officeDocument/2006/relationships/hyperlink" Target="https://en.wiktionary.org/wiki/%E3%83%A0%E3%83%BC%E3%82%A2" TargetMode="External"/><Relationship Id="rId8803" Type="http://schemas.openxmlformats.org/officeDocument/2006/relationships/hyperlink" Target="https://en.wiktionary.org/wiki/%E5%8C%97%E4%B8%8A" TargetMode="External"/><Relationship Id="rId8809" Type="http://schemas.openxmlformats.org/officeDocument/2006/relationships/hyperlink" Target="https://en.wiktionary.org/wiki/%E3%82%A2%E3%83%AC%E3%83%83%E3%82%AF%E3%82%B9" TargetMode="External"/><Relationship Id="rId8808" Type="http://schemas.openxmlformats.org/officeDocument/2006/relationships/hyperlink" Target="https://en.wiktionary.org/wiki/%E3%81%84%E3%82%89" TargetMode="External"/><Relationship Id="rId8807" Type="http://schemas.openxmlformats.org/officeDocument/2006/relationships/hyperlink" Target="https://en.wiktionary.org/wiki/%E7%A0%B2%E5%85%B5" TargetMode="External"/><Relationship Id="rId8802" Type="http://schemas.openxmlformats.org/officeDocument/2006/relationships/hyperlink" Target="https://en.wiktionary.org/w/index.php?title=%E3%82%A2%E3%83%AF%E3%83%BC&amp;action=edit&amp;redlink=1" TargetMode="External"/><Relationship Id="rId8801" Type="http://schemas.openxmlformats.org/officeDocument/2006/relationships/hyperlink" Target="https://en.wiktionary.org/wiki/%E3%83%97%E3%83%AC%E3%83%BC%E3%83%A4%E3%83%BC" TargetMode="External"/><Relationship Id="rId8800" Type="http://schemas.openxmlformats.org/officeDocument/2006/relationships/hyperlink" Target="https://en.wiktionary.org/w/index.php?title=%E3%83%88%E3%83%AC%E3%82%A4%E3%83%B3&amp;action=edit&amp;redlink=1" TargetMode="External"/><Relationship Id="rId8828" Type="http://schemas.openxmlformats.org/officeDocument/2006/relationships/hyperlink" Target="https://en.wiktionary.org/wiki/%E6%85%A3%E7%BF%92" TargetMode="External"/><Relationship Id="rId8827" Type="http://schemas.openxmlformats.org/officeDocument/2006/relationships/hyperlink" Target="https://en.wiktionary.org/wiki/%E5%B9%B4%E6%9C%88" TargetMode="External"/><Relationship Id="rId8826" Type="http://schemas.openxmlformats.org/officeDocument/2006/relationships/hyperlink" Target="https://en.wiktionary.org/w/index.php?title=%E5%BC%95%E3%81%8D%E7%B6%99%E3%81%8C&amp;action=edit&amp;redlink=1" TargetMode="External"/><Relationship Id="rId8825" Type="http://schemas.openxmlformats.org/officeDocument/2006/relationships/hyperlink" Target="https://en.wiktionary.org/wiki/%E4%B8%80%E4%BA%BA%E7%A7%B0" TargetMode="External"/><Relationship Id="rId8829" Type="http://schemas.openxmlformats.org/officeDocument/2006/relationships/hyperlink" Target="https://en.wiktionary.org/w/index.php?title=%E3%83%90%E3%83%99%E3%83%AB&amp;action=edit&amp;redlink=1" TargetMode="External"/><Relationship Id="rId8820" Type="http://schemas.openxmlformats.org/officeDocument/2006/relationships/hyperlink" Target="https://en.wiktionary.org/wiki/%E5%A5%AA%E5%8F%96" TargetMode="External"/><Relationship Id="rId8824" Type="http://schemas.openxmlformats.org/officeDocument/2006/relationships/hyperlink" Target="https://en.wiktionary.org/wiki/%E7%9A%87%E5%AD%90" TargetMode="External"/><Relationship Id="rId8823" Type="http://schemas.openxmlformats.org/officeDocument/2006/relationships/hyperlink" Target="https://en.wiktionary.org/wiki/%E5%AB%81" TargetMode="External"/><Relationship Id="rId8822" Type="http://schemas.openxmlformats.org/officeDocument/2006/relationships/hyperlink" Target="https://en.wiktionary.org/wiki/%E9%87%8D%E5%82%B7" TargetMode="External"/><Relationship Id="rId8821" Type="http://schemas.openxmlformats.org/officeDocument/2006/relationships/hyperlink" Target="https://en.wiktionary.org/wiki/%E5%9B%A3%E9%95%B7" TargetMode="External"/><Relationship Id="rId8817" Type="http://schemas.openxmlformats.org/officeDocument/2006/relationships/hyperlink" Target="https://en.wiktionary.org/wiki/%E4%BB%8A%E5%B7%9D" TargetMode="External"/><Relationship Id="rId8816" Type="http://schemas.openxmlformats.org/officeDocument/2006/relationships/hyperlink" Target="https://en.wiktionary.org/wiki/%E6%A9%9F%E9%8A%83" TargetMode="External"/><Relationship Id="rId8815" Type="http://schemas.openxmlformats.org/officeDocument/2006/relationships/hyperlink" Target="https://en.wiktionary.org/wiki/%E3%81%93%E3%82%93%E3%81%B0%E3%82%93%E3%81%AF" TargetMode="External"/><Relationship Id="rId8814" Type="http://schemas.openxmlformats.org/officeDocument/2006/relationships/hyperlink" Target="https://en.wiktionary.org/wiki/%E3%81%8A%E3%81%98%E3%81%95%E3%82%93" TargetMode="External"/><Relationship Id="rId8819" Type="http://schemas.openxmlformats.org/officeDocument/2006/relationships/hyperlink" Target="https://en.wiktionary.org/wiki/%E9%9C%9E" TargetMode="External"/><Relationship Id="rId8818" Type="http://schemas.openxmlformats.org/officeDocument/2006/relationships/hyperlink" Target="https://en.wiktionary.org/wiki/%E6%85%B6%E5%BF%9C" TargetMode="External"/><Relationship Id="rId8813" Type="http://schemas.openxmlformats.org/officeDocument/2006/relationships/hyperlink" Target="https://en.wiktionary.org/wiki/%E9%9B%84%E4%B8%80" TargetMode="External"/><Relationship Id="rId8812" Type="http://schemas.openxmlformats.org/officeDocument/2006/relationships/hyperlink" Target="https://en.wiktionary.org/wiki/%E5%A4%B1%E3%81%86" TargetMode="External"/><Relationship Id="rId8811" Type="http://schemas.openxmlformats.org/officeDocument/2006/relationships/hyperlink" Target="https://en.wiktionary.org/wiki/%E6%BD%94" TargetMode="External"/><Relationship Id="rId8810" Type="http://schemas.openxmlformats.org/officeDocument/2006/relationships/hyperlink" Target="https://en.wiktionary.org/wiki/%E6%88%B8%E5%A1%9A" TargetMode="External"/><Relationship Id="rId1378" Type="http://schemas.openxmlformats.org/officeDocument/2006/relationships/hyperlink" Target="https://en.wiktionary.org/wiki/%E3%81%A4%E3%81%91" TargetMode="External"/><Relationship Id="rId1379" Type="http://schemas.openxmlformats.org/officeDocument/2006/relationships/hyperlink" Target="https://en.wiktionary.org/wiki/%E7%B7%AF%E5%BA%A6" TargetMode="External"/><Relationship Id="rId789" Type="http://schemas.openxmlformats.org/officeDocument/2006/relationships/hyperlink" Target="https://en.wiktionary.org/wiki/%E7%94%9F%E5%B9%B4%E6%9C%88%E6%97%A5" TargetMode="External"/><Relationship Id="rId788" Type="http://schemas.openxmlformats.org/officeDocument/2006/relationships/hyperlink" Target="https://en.wiktionary.org/wiki/%E3%81%97%E3%81%BE%E3%81%86" TargetMode="External"/><Relationship Id="rId787" Type="http://schemas.openxmlformats.org/officeDocument/2006/relationships/hyperlink" Target="https://en.wiktionary.org/wiki/%E9%9F%B3" TargetMode="External"/><Relationship Id="rId786" Type="http://schemas.openxmlformats.org/officeDocument/2006/relationships/hyperlink" Target="https://en.wiktionary.org/wiki/%E6%9C%AA" TargetMode="External"/><Relationship Id="rId781" Type="http://schemas.openxmlformats.org/officeDocument/2006/relationships/hyperlink" Target="https://en.wiktionary.org/wiki/%E7%8B%AC%E7%AB%8B" TargetMode="External"/><Relationship Id="rId1370" Type="http://schemas.openxmlformats.org/officeDocument/2006/relationships/hyperlink" Target="https://en.wiktionary.org/wiki/%E6%80%9D%E3%81%86" TargetMode="External"/><Relationship Id="rId780" Type="http://schemas.openxmlformats.org/officeDocument/2006/relationships/hyperlink" Target="https://en.wiktionary.org/wiki/%E4%B8%BB%E8%A6%81" TargetMode="External"/><Relationship Id="rId1371" Type="http://schemas.openxmlformats.org/officeDocument/2006/relationships/hyperlink" Target="https://en.wiktionary.org/wiki/%E6%AD%A6" TargetMode="External"/><Relationship Id="rId1372" Type="http://schemas.openxmlformats.org/officeDocument/2006/relationships/hyperlink" Target="https://en.wiktionary.org/wiki/%E5%85%B5" TargetMode="External"/><Relationship Id="rId1373" Type="http://schemas.openxmlformats.org/officeDocument/2006/relationships/hyperlink" Target="https://en.wiktionary.org/wiki/%E5%BA%A7%E6%A8%99" TargetMode="External"/><Relationship Id="rId785" Type="http://schemas.openxmlformats.org/officeDocument/2006/relationships/hyperlink" Target="https://en.wiktionary.org/wiki/%E6%A3%AE" TargetMode="External"/><Relationship Id="rId1374" Type="http://schemas.openxmlformats.org/officeDocument/2006/relationships/hyperlink" Target="https://en.wiktionary.org/wiki/%E9%9D%92" TargetMode="External"/><Relationship Id="rId784" Type="http://schemas.openxmlformats.org/officeDocument/2006/relationships/hyperlink" Target="https://en.wiktionary.org/wiki/%E6%AD%A3" TargetMode="External"/><Relationship Id="rId1375" Type="http://schemas.openxmlformats.org/officeDocument/2006/relationships/hyperlink" Target="https://en.wiktionary.org/wiki/%E5%8A%B9%E6%9E%9C" TargetMode="External"/><Relationship Id="rId783" Type="http://schemas.openxmlformats.org/officeDocument/2006/relationships/hyperlink" Target="https://en.wiktionary.org/wiki/%E5%A8%98" TargetMode="External"/><Relationship Id="rId1376" Type="http://schemas.openxmlformats.org/officeDocument/2006/relationships/hyperlink" Target="https://en.wiktionary.org/wiki/%E5%9B%BD%E9%89%84" TargetMode="External"/><Relationship Id="rId782" Type="http://schemas.openxmlformats.org/officeDocument/2006/relationships/hyperlink" Target="https://en.wiktionary.org/wiki/%E5%BB%BA%E8%A8%AD" TargetMode="External"/><Relationship Id="rId1377" Type="http://schemas.openxmlformats.org/officeDocument/2006/relationships/hyperlink" Target="https://en.wiktionary.org/wiki/%E5%B8%AF" TargetMode="External"/><Relationship Id="rId1367" Type="http://schemas.openxmlformats.org/officeDocument/2006/relationships/hyperlink" Target="https://en.wiktionary.org/wiki/%E3%82%BD%E3%83%B3%E3%82%B0" TargetMode="External"/><Relationship Id="rId2698" Type="http://schemas.openxmlformats.org/officeDocument/2006/relationships/hyperlink" Target="https://en.wiktionary.org/wiki/%E6%B8%88" TargetMode="External"/><Relationship Id="rId1368" Type="http://schemas.openxmlformats.org/officeDocument/2006/relationships/hyperlink" Target="https://en.wiktionary.org/wiki/%E3%83%A1%E3%83%87%E3%82%A3%E3%82%A2" TargetMode="External"/><Relationship Id="rId2699" Type="http://schemas.openxmlformats.org/officeDocument/2006/relationships/hyperlink" Target="https://en.wiktionary.org/wiki/%E3%81%A9%E3%81%86%E3%81%9E" TargetMode="External"/><Relationship Id="rId1369" Type="http://schemas.openxmlformats.org/officeDocument/2006/relationships/hyperlink" Target="https://en.wiktionary.org/wiki/%E6%B5%81" TargetMode="External"/><Relationship Id="rId778" Type="http://schemas.openxmlformats.org/officeDocument/2006/relationships/hyperlink" Target="https://en.wiktionary.org/wiki/%E7%89%A9%E8%AA%9E" TargetMode="External"/><Relationship Id="rId777" Type="http://schemas.openxmlformats.org/officeDocument/2006/relationships/hyperlink" Target="https://en.wiktionary.org/wiki/%E7%89%B9%E7%AD%86" TargetMode="External"/><Relationship Id="rId776" Type="http://schemas.openxmlformats.org/officeDocument/2006/relationships/hyperlink" Target="https://en.wiktionary.org/wiki/%E3%82%B0%E3%83%A9%E3%83%B3%E3%83%97%E3%83%AA" TargetMode="External"/><Relationship Id="rId775" Type="http://schemas.openxmlformats.org/officeDocument/2006/relationships/hyperlink" Target="https://en.wiktionary.org/wiki/%E5%B0%82%E9%96%80" TargetMode="External"/><Relationship Id="rId779" Type="http://schemas.openxmlformats.org/officeDocument/2006/relationships/hyperlink" Target="https://en.wiktionary.org/wiki/%E6%9E%9A" TargetMode="External"/><Relationship Id="rId770" Type="http://schemas.openxmlformats.org/officeDocument/2006/relationships/hyperlink" Target="https://en.wiktionary.org/wiki/%E7%A0%94%E7%A9%B6%E6%89%80" TargetMode="External"/><Relationship Id="rId2690" Type="http://schemas.openxmlformats.org/officeDocument/2006/relationships/hyperlink" Target="https://en.wiktionary.org/wiki/%E9%83%8A%E5%A4%96" TargetMode="External"/><Relationship Id="rId1360" Type="http://schemas.openxmlformats.org/officeDocument/2006/relationships/hyperlink" Target="https://en.wiktionary.org/wiki/%E2%80%95" TargetMode="External"/><Relationship Id="rId2691" Type="http://schemas.openxmlformats.org/officeDocument/2006/relationships/hyperlink" Target="https://en.wiktionary.org/wiki/%E7%9F%A2" TargetMode="External"/><Relationship Id="rId1361" Type="http://schemas.openxmlformats.org/officeDocument/2006/relationships/hyperlink" Target="https://en.wiktionary.org/wiki/%E3%82%B8%E3%83%A7%E3%83%B3" TargetMode="External"/><Relationship Id="rId2692" Type="http://schemas.openxmlformats.org/officeDocument/2006/relationships/hyperlink" Target="https://en.wiktionary.org/wiki/%E7%B6%B2" TargetMode="External"/><Relationship Id="rId1362" Type="http://schemas.openxmlformats.org/officeDocument/2006/relationships/hyperlink" Target="https://en.wiktionary.org/wiki/%E6%8A%80" TargetMode="External"/><Relationship Id="rId2693" Type="http://schemas.openxmlformats.org/officeDocument/2006/relationships/hyperlink" Target="https://en.wiktionary.org/wiki/%E6%8E%A8%E5%AE%9A" TargetMode="External"/><Relationship Id="rId774" Type="http://schemas.openxmlformats.org/officeDocument/2006/relationships/hyperlink" Target="https://en.wiktionary.org/wiki/%E7%8E%87" TargetMode="External"/><Relationship Id="rId1363" Type="http://schemas.openxmlformats.org/officeDocument/2006/relationships/hyperlink" Target="https://en.wiktionary.org/w/index.php?title=%E5%90%AB%E3%82%81&amp;action=edit&amp;redlink=1" TargetMode="External"/><Relationship Id="rId2694" Type="http://schemas.openxmlformats.org/officeDocument/2006/relationships/hyperlink" Target="https://en.wiktionary.org/wiki/%E7%B5%8C%E9%81%8E" TargetMode="External"/><Relationship Id="rId773" Type="http://schemas.openxmlformats.org/officeDocument/2006/relationships/hyperlink" Target="https://en.wiktionary.org/wiki/%E7%A9%BA%E6%B8%AF" TargetMode="External"/><Relationship Id="rId1364" Type="http://schemas.openxmlformats.org/officeDocument/2006/relationships/hyperlink" Target="https://en.wiktionary.org/wiki/%E3%82%B3%E3%83%B3%E3%83%94%E3%83%A5%E3%83%BC%E3%82%BF" TargetMode="External"/><Relationship Id="rId2695" Type="http://schemas.openxmlformats.org/officeDocument/2006/relationships/hyperlink" Target="https://en.wiktionary.org/wiki/%E6%9C%A8%E6%9B%9C" TargetMode="External"/><Relationship Id="rId772" Type="http://schemas.openxmlformats.org/officeDocument/2006/relationships/hyperlink" Target="https://en.wiktionary.org/wiki/%E9%99%B8%E4%B8%8A" TargetMode="External"/><Relationship Id="rId1365" Type="http://schemas.openxmlformats.org/officeDocument/2006/relationships/hyperlink" Target="https://en.wiktionary.org/wiki/%E3%81%A6%E3%82%8B" TargetMode="External"/><Relationship Id="rId2696" Type="http://schemas.openxmlformats.org/officeDocument/2006/relationships/hyperlink" Target="https://en.wiktionary.org/wiki/%E3%83%AD%E3%82%B5%E3%83%B3%E3%82%BC%E3%83%AB%E3%82%B9" TargetMode="External"/><Relationship Id="rId771" Type="http://schemas.openxmlformats.org/officeDocument/2006/relationships/hyperlink" Target="https://en.wiktionary.org/wiki/%E3%83%A9%E3%82%A4%E3%83%96" TargetMode="External"/><Relationship Id="rId1366" Type="http://schemas.openxmlformats.org/officeDocument/2006/relationships/hyperlink" Target="https://en.wiktionary.org/wiki/%E9%8A%80%E8%A1%8C" TargetMode="External"/><Relationship Id="rId2697" Type="http://schemas.openxmlformats.org/officeDocument/2006/relationships/hyperlink" Target="https://en.wiktionary.org/wiki/%E9%99%A3" TargetMode="External"/><Relationship Id="rId1390" Type="http://schemas.openxmlformats.org/officeDocument/2006/relationships/hyperlink" Target="https://en.wiktionary.org/wiki/%E9%A1%8C%E6%9D%90" TargetMode="External"/><Relationship Id="rId1391" Type="http://schemas.openxmlformats.org/officeDocument/2006/relationships/hyperlink" Target="https://en.wiktionary.org/wiki/%E8%B7%9D%E9%9B%A2" TargetMode="External"/><Relationship Id="rId1392" Type="http://schemas.openxmlformats.org/officeDocument/2006/relationships/hyperlink" Target="https://en.wiktionary.org/wiki/%E6%A9%9F%E6%A7%8B" TargetMode="External"/><Relationship Id="rId1393" Type="http://schemas.openxmlformats.org/officeDocument/2006/relationships/hyperlink" Target="https://en.wiktionary.org/wiki/%E3%82%86" TargetMode="External"/><Relationship Id="rId1394" Type="http://schemas.openxmlformats.org/officeDocument/2006/relationships/hyperlink" Target="https://en.wiktionary.org/wiki/%E6%B8%A9%E6%B3%89" TargetMode="External"/><Relationship Id="rId1395" Type="http://schemas.openxmlformats.org/officeDocument/2006/relationships/hyperlink" Target="https://en.wiktionary.org/wiki/%E5%A4%A7%E5%AD%A6%E9%99%A2" TargetMode="External"/><Relationship Id="rId1396" Type="http://schemas.openxmlformats.org/officeDocument/2006/relationships/hyperlink" Target="https://en.wiktionary.org/wiki/%EF%BC%92" TargetMode="External"/><Relationship Id="rId1397" Type="http://schemas.openxmlformats.org/officeDocument/2006/relationships/hyperlink" Target="https://en.wiktionary.org/wiki/%E6%B2%BF%E9%9D%A9" TargetMode="External"/><Relationship Id="rId1398" Type="http://schemas.openxmlformats.org/officeDocument/2006/relationships/hyperlink" Target="https://en.wiktionary.org/wiki/%E3%82%A8%E3%83%94%E3%82%BD%E3%83%BC%E3%83%89" TargetMode="External"/><Relationship Id="rId1399" Type="http://schemas.openxmlformats.org/officeDocument/2006/relationships/hyperlink" Target="https://en.wiktionary.org/wiki/%E5%A7%AB" TargetMode="External"/><Relationship Id="rId1389" Type="http://schemas.openxmlformats.org/officeDocument/2006/relationships/hyperlink" Target="https://en.wiktionary.org/wiki/%E5%B7%A5%E4%BA%8B" TargetMode="External"/><Relationship Id="rId799" Type="http://schemas.openxmlformats.org/officeDocument/2006/relationships/hyperlink" Target="https://en.wiktionary.org/wiki/%E5%9B%BD%E9%81%93" TargetMode="External"/><Relationship Id="rId798" Type="http://schemas.openxmlformats.org/officeDocument/2006/relationships/hyperlink" Target="https://en.wiktionary.org/wiki/%E5%90%91%E3%81%91" TargetMode="External"/><Relationship Id="rId797" Type="http://schemas.openxmlformats.org/officeDocument/2006/relationships/hyperlink" Target="https://en.wiktionary.org/wiki/%E6%BA%90" TargetMode="External"/><Relationship Id="rId1380" Type="http://schemas.openxmlformats.org/officeDocument/2006/relationships/hyperlink" Target="https://en.wiktionary.org/wiki/%E4%BA%88%E9%81%B8" TargetMode="External"/><Relationship Id="rId792" Type="http://schemas.openxmlformats.org/officeDocument/2006/relationships/hyperlink" Target="https://en.wiktionary.org/wiki/%E7%99%BA%E7%94%9F" TargetMode="External"/><Relationship Id="rId1381" Type="http://schemas.openxmlformats.org/officeDocument/2006/relationships/hyperlink" Target="https://en.wiktionary.org/wiki/%E9%83%BD%E9%81%93%E5%BA%9C%E7%9C%8C" TargetMode="External"/><Relationship Id="rId791" Type="http://schemas.openxmlformats.org/officeDocument/2006/relationships/hyperlink" Target="https://en.wiktionary.org/wiki/%E9%80%9A%E5%B8%B8" TargetMode="External"/><Relationship Id="rId1382" Type="http://schemas.openxmlformats.org/officeDocument/2006/relationships/hyperlink" Target="https://en.wiktionary.org/wiki/%E6%BC%94%E5%A5%8F" TargetMode="External"/><Relationship Id="rId790" Type="http://schemas.openxmlformats.org/officeDocument/2006/relationships/hyperlink" Target="https://en.wiktionary.org/wiki/%E6%A0%A1" TargetMode="External"/><Relationship Id="rId1383" Type="http://schemas.openxmlformats.org/officeDocument/2006/relationships/hyperlink" Target="https://en.wiktionary.org/wiki/%E9%BB%92" TargetMode="External"/><Relationship Id="rId1384" Type="http://schemas.openxmlformats.org/officeDocument/2006/relationships/hyperlink" Target="https://en.wiktionary.org/wiki/%E5%9B%9E%E6%95%B0" TargetMode="External"/><Relationship Id="rId796" Type="http://schemas.openxmlformats.org/officeDocument/2006/relationships/hyperlink" Target="https://en.wiktionary.org/wiki/%E5%85%A8%E3%81%A6" TargetMode="External"/><Relationship Id="rId1385" Type="http://schemas.openxmlformats.org/officeDocument/2006/relationships/hyperlink" Target="https://en.wiktionary.org/wiki/%E3%83%9C%E3%82%BF%E3%83%B3" TargetMode="External"/><Relationship Id="rId795" Type="http://schemas.openxmlformats.org/officeDocument/2006/relationships/hyperlink" Target="https://en.wiktionary.org/wiki/%E7%8D%B2%E5%BE%97" TargetMode="External"/><Relationship Id="rId1386" Type="http://schemas.openxmlformats.org/officeDocument/2006/relationships/hyperlink" Target="https://en.wiktionary.org/wiki/%E9%9B%BB%E5%AD%90" TargetMode="External"/><Relationship Id="rId794" Type="http://schemas.openxmlformats.org/officeDocument/2006/relationships/hyperlink" Target="https://en.wiktionary.org/wiki/%E7%9B%AE%E7%9A%84" TargetMode="External"/><Relationship Id="rId1387" Type="http://schemas.openxmlformats.org/officeDocument/2006/relationships/hyperlink" Target="https://en.wiktionary.org/wiki/%E6%89%B9%E5%88%A4" TargetMode="External"/><Relationship Id="rId793" Type="http://schemas.openxmlformats.org/officeDocument/2006/relationships/hyperlink" Target="https://en.wiktionary.org/wiki/%E7%BE%A4" TargetMode="External"/><Relationship Id="rId1388" Type="http://schemas.openxmlformats.org/officeDocument/2006/relationships/hyperlink" Target="https://en.wiktionary.org/wiki/%E3%83%AF%E3%83%BC%E3%83%AB%E3%83%89" TargetMode="External"/><Relationship Id="rId6229" Type="http://schemas.openxmlformats.org/officeDocument/2006/relationships/hyperlink" Target="https://en.wiktionary.org/w/index.php?title=%E3%83%AB%E3%83%8E%E3%83%BC&amp;action=edit&amp;redlink=1" TargetMode="External"/><Relationship Id="rId7551" Type="http://schemas.openxmlformats.org/officeDocument/2006/relationships/hyperlink" Target="https://en.wiktionary.org/wiki/%E8%8B%A5%E6%9D%BE" TargetMode="External"/><Relationship Id="rId8882" Type="http://schemas.openxmlformats.org/officeDocument/2006/relationships/hyperlink" Target="https://en.wiktionary.org/wiki/%E3%82%BF%E3%83%BC%E3%82%B2%E3%83%83%E3%83%88" TargetMode="External"/><Relationship Id="rId6220" Type="http://schemas.openxmlformats.org/officeDocument/2006/relationships/hyperlink" Target="https://en.wiktionary.org/w/index.php?title=%E4%BA%AC%E6%88%90&amp;action=edit&amp;redlink=1" TargetMode="External"/><Relationship Id="rId7550" Type="http://schemas.openxmlformats.org/officeDocument/2006/relationships/hyperlink" Target="https://en.wiktionary.org/wiki/%E8%A5%BF%E9%83%B7" TargetMode="External"/><Relationship Id="rId8881" Type="http://schemas.openxmlformats.org/officeDocument/2006/relationships/hyperlink" Target="https://en.wiktionary.org/wiki/%E3%82%B5%E3%83%B3%E3%82%BF" TargetMode="External"/><Relationship Id="rId8880" Type="http://schemas.openxmlformats.org/officeDocument/2006/relationships/hyperlink" Target="https://en.wiktionary.org/wiki/%E3%82%B9%E3%83%AD%E3%83%99%E3%83%8B%E3%82%A2" TargetMode="External"/><Relationship Id="rId6223" Type="http://schemas.openxmlformats.org/officeDocument/2006/relationships/hyperlink" Target="https://en.wiktionary.org/w/index.php?title=%E6%9D%B1%E6%B5%B7%E5%A4%A7%E5%AD%A6&amp;action=edit&amp;redlink=1" TargetMode="External"/><Relationship Id="rId7555" Type="http://schemas.openxmlformats.org/officeDocument/2006/relationships/hyperlink" Target="https://en.wiktionary.org/wiki/%E9%B3%A5%E5%B1%85" TargetMode="External"/><Relationship Id="rId8886" Type="http://schemas.openxmlformats.org/officeDocument/2006/relationships/hyperlink" Target="https://en.wiktionary.org/wiki/%E7%8B%AC%E8%A3%81" TargetMode="External"/><Relationship Id="rId6224" Type="http://schemas.openxmlformats.org/officeDocument/2006/relationships/hyperlink" Target="https://en.wiktionary.org/wiki/%E6%80%9D%E3%81%84%E5%87%BA" TargetMode="External"/><Relationship Id="rId7554" Type="http://schemas.openxmlformats.org/officeDocument/2006/relationships/hyperlink" Target="https://en.wiktionary.org/wiki/%E5%B0%86%E6%A0%A1" TargetMode="External"/><Relationship Id="rId8885" Type="http://schemas.openxmlformats.org/officeDocument/2006/relationships/hyperlink" Target="https://en.wiktionary.org/wiki/%E3%82%BD%E3%83%AD%E3%83%A2%E3%83%B3" TargetMode="External"/><Relationship Id="rId6221" Type="http://schemas.openxmlformats.org/officeDocument/2006/relationships/hyperlink" Target="https://en.wiktionary.org/wiki/%E4%BF%9D%E8%82%B2%E5%9C%92" TargetMode="External"/><Relationship Id="rId7553" Type="http://schemas.openxmlformats.org/officeDocument/2006/relationships/hyperlink" Target="https://en.wiktionary.org/wiki/%E3%82%B3%E3%83%B3%E3%82%AF%E3%83%AA%E3%83%BC%E3%83%88" TargetMode="External"/><Relationship Id="rId8884" Type="http://schemas.openxmlformats.org/officeDocument/2006/relationships/hyperlink" Target="https://en.wiktionary.org/w/index.php?title=%E3%81%AB%E3%81%8F%E3%81%8F&amp;action=edit&amp;redlink=1" TargetMode="External"/><Relationship Id="rId6222" Type="http://schemas.openxmlformats.org/officeDocument/2006/relationships/hyperlink" Target="https://en.wiktionary.org/wiki/%E6%84%8F%E5%90%91" TargetMode="External"/><Relationship Id="rId7552" Type="http://schemas.openxmlformats.org/officeDocument/2006/relationships/hyperlink" Target="https://en.wiktionary.org/wiki/%E5%90%88%E3%82%8F%E3%81%9B%E3%82%8B" TargetMode="External"/><Relationship Id="rId8883" Type="http://schemas.openxmlformats.org/officeDocument/2006/relationships/hyperlink" Target="https://en.wiktionary.org/wiki/%E5%BC%A6%E6%A5%BD%E5%99%A8" TargetMode="External"/><Relationship Id="rId6227" Type="http://schemas.openxmlformats.org/officeDocument/2006/relationships/hyperlink" Target="https://en.wiktionary.org/wiki/%E3%83%80%E3%83%B3%E3%82%B5%E3%83%BC" TargetMode="External"/><Relationship Id="rId7559" Type="http://schemas.openxmlformats.org/officeDocument/2006/relationships/hyperlink" Target="https://en.wiktionary.org/wiki/%E4%BD%93%E5%8A%9B" TargetMode="External"/><Relationship Id="rId6228" Type="http://schemas.openxmlformats.org/officeDocument/2006/relationships/hyperlink" Target="https://en.wiktionary.org/wiki/%E8%A6%AA%E5%AD%90" TargetMode="External"/><Relationship Id="rId7558" Type="http://schemas.openxmlformats.org/officeDocument/2006/relationships/hyperlink" Target="https://en.wiktionary.org/wiki/%E7%AB%8B%E5%9C%B0" TargetMode="External"/><Relationship Id="rId8889" Type="http://schemas.openxmlformats.org/officeDocument/2006/relationships/hyperlink" Target="https://en.wiktionary.org/wiki/%E9%87%8D%E7%82%B9" TargetMode="External"/><Relationship Id="rId6225" Type="http://schemas.openxmlformats.org/officeDocument/2006/relationships/hyperlink" Target="https://en.wiktionary.org/wiki/%E7%89%B9%E8%A8%AD" TargetMode="External"/><Relationship Id="rId7557" Type="http://schemas.openxmlformats.org/officeDocument/2006/relationships/hyperlink" Target="https://en.wiktionary.org/wiki/%E3%83%A1%E3%83%AD%E3%83%87%E3%82%A3" TargetMode="External"/><Relationship Id="rId8888" Type="http://schemas.openxmlformats.org/officeDocument/2006/relationships/hyperlink" Target="https://en.wiktionary.org/wiki/%E3%82%A2%E3%83%BC%E3%82%B9" TargetMode="External"/><Relationship Id="rId6226" Type="http://schemas.openxmlformats.org/officeDocument/2006/relationships/hyperlink" Target="https://en.wiktionary.org/wiki/%E6%86%A7%E3%82%8C" TargetMode="External"/><Relationship Id="rId7556" Type="http://schemas.openxmlformats.org/officeDocument/2006/relationships/hyperlink" Target="https://en.wiktionary.org/wiki/%E5%88%9D%E6%97%A5" TargetMode="External"/><Relationship Id="rId8887" Type="http://schemas.openxmlformats.org/officeDocument/2006/relationships/hyperlink" Target="https://en.wiktionary.org/wiki/%E5%8F%A4%E4%BB%8A" TargetMode="External"/><Relationship Id="rId6218" Type="http://schemas.openxmlformats.org/officeDocument/2006/relationships/hyperlink" Target="https://en.wiktionary.org/wiki/%E4%BC%8F%E8%A6%8B" TargetMode="External"/><Relationship Id="rId6219" Type="http://schemas.openxmlformats.org/officeDocument/2006/relationships/hyperlink" Target="https://en.wiktionary.org/wiki/%E6%A8%8B%E5%8F%A3" TargetMode="External"/><Relationship Id="rId7549" Type="http://schemas.openxmlformats.org/officeDocument/2006/relationships/hyperlink" Target="https://en.wiktionary.org/wiki/%E8%A3%B8" TargetMode="External"/><Relationship Id="rId7540" Type="http://schemas.openxmlformats.org/officeDocument/2006/relationships/hyperlink" Target="https://en.wiktionary.org/wiki/%E4%B8%8A%E5%B7%BB" TargetMode="External"/><Relationship Id="rId8871" Type="http://schemas.openxmlformats.org/officeDocument/2006/relationships/hyperlink" Target="https://en.wiktionary.org/wiki/%E3%82%A4%E3%83%B3%E3%83%87%E3%82%A3%E3%82%A2%E3%83%8A" TargetMode="External"/><Relationship Id="rId8870" Type="http://schemas.openxmlformats.org/officeDocument/2006/relationships/hyperlink" Target="https://en.wiktionary.org/wiki/%E9%99%8D%E4%B8%8B" TargetMode="External"/><Relationship Id="rId6212" Type="http://schemas.openxmlformats.org/officeDocument/2006/relationships/hyperlink" Target="https://en.wiktionary.org/wiki/%E9%80%81%E3%82%8B" TargetMode="External"/><Relationship Id="rId7544" Type="http://schemas.openxmlformats.org/officeDocument/2006/relationships/hyperlink" Target="https://en.wiktionary.org/wiki/%E3%83%A2%E3%83%8A%E3%82%B3" TargetMode="External"/><Relationship Id="rId8875" Type="http://schemas.openxmlformats.org/officeDocument/2006/relationships/hyperlink" Target="https://en.wiktionary.org/w/index.php?title=%E3%83%87%E3%83%A9%E3%83%83%E3%82%AF%E3%82%B9&amp;action=edit&amp;redlink=1" TargetMode="External"/><Relationship Id="rId6213" Type="http://schemas.openxmlformats.org/officeDocument/2006/relationships/hyperlink" Target="https://en.wiktionary.org/wiki/%E5%AF%84%E4%BB%98" TargetMode="External"/><Relationship Id="rId7543" Type="http://schemas.openxmlformats.org/officeDocument/2006/relationships/hyperlink" Target="https://en.wiktionary.org/wiki/%E5%8F%96%E3%82%8A%E6%89%B1%E3%81%84" TargetMode="External"/><Relationship Id="rId8874" Type="http://schemas.openxmlformats.org/officeDocument/2006/relationships/hyperlink" Target="https://en.wiktionary.org/w/index.php?title=%E6%97%A5%E6%9C%AC%E8%88%AA%E7%A9%BA&amp;action=edit&amp;redlink=1" TargetMode="External"/><Relationship Id="rId6210" Type="http://schemas.openxmlformats.org/officeDocument/2006/relationships/hyperlink" Target="https://en.wiktionary.org/wiki/%E6%9C%9B" TargetMode="External"/><Relationship Id="rId7542" Type="http://schemas.openxmlformats.org/officeDocument/2006/relationships/hyperlink" Target="https://en.wiktionary.org/wiki/%E3%83%95%E3%82%A3%E3%83%AA%E3%83%83%E3%83%97" TargetMode="External"/><Relationship Id="rId8873" Type="http://schemas.openxmlformats.org/officeDocument/2006/relationships/hyperlink" Target="https://en.wiktionary.org/wiki/%E6%B5%AE%E4%B8%8A" TargetMode="External"/><Relationship Id="rId6211" Type="http://schemas.openxmlformats.org/officeDocument/2006/relationships/hyperlink" Target="https://en.wiktionary.org/w/index.php?title=%E3%83%A4%E3%83%9E%E3%83%8F&amp;action=edit&amp;redlink=1" TargetMode="External"/><Relationship Id="rId7541" Type="http://schemas.openxmlformats.org/officeDocument/2006/relationships/hyperlink" Target="https://en.wiktionary.org/wiki/%E8%B2%A8%E5%B9%A3" TargetMode="External"/><Relationship Id="rId8872" Type="http://schemas.openxmlformats.org/officeDocument/2006/relationships/hyperlink" Target="https://en.wiktionary.org/wiki/%E3%82%A8%E3%83%81%E3%82%AA%E3%83%94%E3%82%A2" TargetMode="External"/><Relationship Id="rId6216" Type="http://schemas.openxmlformats.org/officeDocument/2006/relationships/hyperlink" Target="https://en.wiktionary.org/wiki/%E8%A1%8C%E4%BD%BF" TargetMode="External"/><Relationship Id="rId7548" Type="http://schemas.openxmlformats.org/officeDocument/2006/relationships/hyperlink" Target="https://en.wiktionary.org/wiki/%E5%A3%B0%E6%98%8E" TargetMode="External"/><Relationship Id="rId8879" Type="http://schemas.openxmlformats.org/officeDocument/2006/relationships/hyperlink" Target="https://en.wiktionary.org/wiki/%E3%83%91%E3%83%AC%E3%82%B9%E3%83%81%E3%83%8A" TargetMode="External"/><Relationship Id="rId6217" Type="http://schemas.openxmlformats.org/officeDocument/2006/relationships/hyperlink" Target="https://en.wiktionary.org/w/index.php?title=%E4%BD%8E%E3%81%8F&amp;action=edit&amp;redlink=1" TargetMode="External"/><Relationship Id="rId7547" Type="http://schemas.openxmlformats.org/officeDocument/2006/relationships/hyperlink" Target="https://en.wiktionary.org/wiki/%E7%99%BD%E8%89%B2" TargetMode="External"/><Relationship Id="rId8878" Type="http://schemas.openxmlformats.org/officeDocument/2006/relationships/hyperlink" Target="https://en.wiktionary.org/w/index.php?title=%E3%82%BF%E3%82%A4%E3%82%AC%E3%83%BC%E3%82%B9&amp;action=edit&amp;redlink=1" TargetMode="External"/><Relationship Id="rId6214" Type="http://schemas.openxmlformats.org/officeDocument/2006/relationships/hyperlink" Target="https://en.wiktionary.org/wiki/%E7%97%87%E5%80%99%E7%BE%A4" TargetMode="External"/><Relationship Id="rId7546" Type="http://schemas.openxmlformats.org/officeDocument/2006/relationships/hyperlink" Target="https://en.wiktionary.org/wiki/%E8%AA%87%E3%82%8B" TargetMode="External"/><Relationship Id="rId8877" Type="http://schemas.openxmlformats.org/officeDocument/2006/relationships/hyperlink" Target="https://en.wiktionary.org/wiki/%E3%83%99%E3%83%A9%E3%83%AB%E3%83%BC%E3%82%B7" TargetMode="External"/><Relationship Id="rId6215" Type="http://schemas.openxmlformats.org/officeDocument/2006/relationships/hyperlink" Target="https://en.wiktionary.org/wiki/%E4%B8%A1%E5%9B%BD" TargetMode="External"/><Relationship Id="rId7545" Type="http://schemas.openxmlformats.org/officeDocument/2006/relationships/hyperlink" Target="https://en.wiktionary.org/wiki/%E8%B8%8A%E3%82%8B" TargetMode="External"/><Relationship Id="rId8876" Type="http://schemas.openxmlformats.org/officeDocument/2006/relationships/hyperlink" Target="https://en.wiktionary.org/wiki/%E4%B8%AD%E8%88%88" TargetMode="External"/><Relationship Id="rId6241" Type="http://schemas.openxmlformats.org/officeDocument/2006/relationships/hyperlink" Target="https://en.wiktionary.org/wiki/%E3%83%8E%E3%83%BC%E3%83%99%E3%83%AB" TargetMode="External"/><Relationship Id="rId7573" Type="http://schemas.openxmlformats.org/officeDocument/2006/relationships/hyperlink" Target="https://en.wiktionary.org/wiki/%E9%87%91%E7%94%B0" TargetMode="External"/><Relationship Id="rId6242" Type="http://schemas.openxmlformats.org/officeDocument/2006/relationships/hyperlink" Target="https://en.wiktionary.org/wiki/%E4%BD%8F" TargetMode="External"/><Relationship Id="rId7572" Type="http://schemas.openxmlformats.org/officeDocument/2006/relationships/hyperlink" Target="https://en.wiktionary.org/wiki/%E8%A6%9A%E9%86%92" TargetMode="External"/><Relationship Id="rId7571" Type="http://schemas.openxmlformats.org/officeDocument/2006/relationships/hyperlink" Target="https://en.wiktionary.org/wiki/%E3%83%A9%E3%83%83%E3%83%97" TargetMode="External"/><Relationship Id="rId6240" Type="http://schemas.openxmlformats.org/officeDocument/2006/relationships/hyperlink" Target="https://en.wiktionary.org/wiki/%E6%9C%9D%E5%80%89" TargetMode="External"/><Relationship Id="rId7570" Type="http://schemas.openxmlformats.org/officeDocument/2006/relationships/hyperlink" Target="https://en.wiktionary.org/wiki/%E5%AE%88%E3%82%8A" TargetMode="External"/><Relationship Id="rId6245" Type="http://schemas.openxmlformats.org/officeDocument/2006/relationships/hyperlink" Target="https://en.wiktionary.org/wiki/%E5%AE%9A%E5%B9%B4" TargetMode="External"/><Relationship Id="rId7577" Type="http://schemas.openxmlformats.org/officeDocument/2006/relationships/hyperlink" Target="https://en.wiktionary.org/w/index.php?title=%E4%B8%8B%E5%B7%BB&amp;action=edit&amp;redlink=1" TargetMode="External"/><Relationship Id="rId6246" Type="http://schemas.openxmlformats.org/officeDocument/2006/relationships/hyperlink" Target="https://en.wiktionary.org/wiki/%E3%82%AA%E3%83%BC%E3%83%8A%E3%83%BC" TargetMode="External"/><Relationship Id="rId7576" Type="http://schemas.openxmlformats.org/officeDocument/2006/relationships/hyperlink" Target="https://en.wiktionary.org/wiki/%E5%8F%8D%E5%B0%84" TargetMode="External"/><Relationship Id="rId6243" Type="http://schemas.openxmlformats.org/officeDocument/2006/relationships/hyperlink" Target="https://en.wiktionary.org/wiki/%E4%BA%BA%E6%9D%90" TargetMode="External"/><Relationship Id="rId7575" Type="http://schemas.openxmlformats.org/officeDocument/2006/relationships/hyperlink" Target="https://en.wiktionary.org/wiki/%E7%9F%B3%E7%82%AD" TargetMode="External"/><Relationship Id="rId6244" Type="http://schemas.openxmlformats.org/officeDocument/2006/relationships/hyperlink" Target="https://en.wiktionary.org/wiki/%E4%B8%BB%E6%B5%81" TargetMode="External"/><Relationship Id="rId7574" Type="http://schemas.openxmlformats.org/officeDocument/2006/relationships/hyperlink" Target="https://en.wiktionary.org/wiki/%E5%B7%A3" TargetMode="External"/><Relationship Id="rId6249" Type="http://schemas.openxmlformats.org/officeDocument/2006/relationships/hyperlink" Target="https://en.wiktionary.org/wiki/%E5%9C%A7%E7%B8%AE" TargetMode="External"/><Relationship Id="rId6247" Type="http://schemas.openxmlformats.org/officeDocument/2006/relationships/hyperlink" Target="https://en.wiktionary.org/wiki/%E5%B1%B1%E9%99%BD" TargetMode="External"/><Relationship Id="rId7579" Type="http://schemas.openxmlformats.org/officeDocument/2006/relationships/hyperlink" Target="https://en.wiktionary.org/wiki/%E8%88%8C" TargetMode="External"/><Relationship Id="rId6248" Type="http://schemas.openxmlformats.org/officeDocument/2006/relationships/hyperlink" Target="https://en.wiktionary.org/wiki/%E6%A0%A1%E8%A8%93" TargetMode="External"/><Relationship Id="rId7578" Type="http://schemas.openxmlformats.org/officeDocument/2006/relationships/hyperlink" Target="https://en.wiktionary.org/wiki/%E5%A4%B1%E8%B8%AA" TargetMode="External"/><Relationship Id="rId6230" Type="http://schemas.openxmlformats.org/officeDocument/2006/relationships/hyperlink" Target="https://en.wiktionary.org/w/index.php?title=%E3%81%86%E3%81%BE%E3%81%8F&amp;action=edit&amp;redlink=1" TargetMode="External"/><Relationship Id="rId7562" Type="http://schemas.openxmlformats.org/officeDocument/2006/relationships/hyperlink" Target="https://en.wiktionary.org/wiki/%E4%BD%90%E5%80%89" TargetMode="External"/><Relationship Id="rId8893" Type="http://schemas.openxmlformats.org/officeDocument/2006/relationships/hyperlink" Target="https://en.wiktionary.org/wiki/%E4%B8%8A%E6%9D%91" TargetMode="External"/><Relationship Id="rId6231" Type="http://schemas.openxmlformats.org/officeDocument/2006/relationships/hyperlink" Target="https://en.wiktionary.org/wiki/%E5%BF%9C%E5%8B%9F" TargetMode="External"/><Relationship Id="rId7561" Type="http://schemas.openxmlformats.org/officeDocument/2006/relationships/hyperlink" Target="https://en.wiktionary.org/wiki/%E7%A7%B0%E3%81%99%E3%82%8B" TargetMode="External"/><Relationship Id="rId8892" Type="http://schemas.openxmlformats.org/officeDocument/2006/relationships/hyperlink" Target="https://en.wiktionary.org/wiki/%E9%80%80" TargetMode="External"/><Relationship Id="rId7560" Type="http://schemas.openxmlformats.org/officeDocument/2006/relationships/hyperlink" Target="https://en.wiktionary.org/wiki/%E3%81%A4%E3%81%AA%E3%81%8C%E3%82%8B" TargetMode="External"/><Relationship Id="rId8891" Type="http://schemas.openxmlformats.org/officeDocument/2006/relationships/hyperlink" Target="https://en.wiktionary.org/w/index.php?title=%E7%89%B9%E6%8D%9C&amp;action=edit&amp;redlink=1" TargetMode="External"/><Relationship Id="rId8890" Type="http://schemas.openxmlformats.org/officeDocument/2006/relationships/hyperlink" Target="https://en.wiktionary.org/w/index.php?title=%E5%88%87%E5%B9%B2&amp;action=edit&amp;redlink=1" TargetMode="External"/><Relationship Id="rId6234" Type="http://schemas.openxmlformats.org/officeDocument/2006/relationships/hyperlink" Target="https://en.wiktionary.org/wiki/%E5%AD%A6%E6%AD%B4" TargetMode="External"/><Relationship Id="rId7566" Type="http://schemas.openxmlformats.org/officeDocument/2006/relationships/hyperlink" Target="https://en.wiktionary.org/wiki/%E9%8E%A7" TargetMode="External"/><Relationship Id="rId8897" Type="http://schemas.openxmlformats.org/officeDocument/2006/relationships/hyperlink" Target="https://en.wiktionary.org/w/index.php?title=%E3%81%BD%E3%82%93&amp;action=edit&amp;redlink=1" TargetMode="External"/><Relationship Id="rId6235" Type="http://schemas.openxmlformats.org/officeDocument/2006/relationships/hyperlink" Target="https://en.wiktionary.org/wiki/%E3%83%9B%E3%83%A9%E3%83%BC" TargetMode="External"/><Relationship Id="rId7565" Type="http://schemas.openxmlformats.org/officeDocument/2006/relationships/hyperlink" Target="https://en.wiktionary.org/wiki/%E3%83%95%E3%83%A9%E3%83%83%E3%82%B7%E3%83%A5" TargetMode="External"/><Relationship Id="rId8896" Type="http://schemas.openxmlformats.org/officeDocument/2006/relationships/hyperlink" Target="https://en.wiktionary.org/w/index.php?title=%E6%AD%A9%E3%81%BF&amp;action=edit&amp;redlink=1" TargetMode="External"/><Relationship Id="rId6232" Type="http://schemas.openxmlformats.org/officeDocument/2006/relationships/hyperlink" Target="https://en.wiktionary.org/wiki/%E5%8D%8A%E8%A7%92" TargetMode="External"/><Relationship Id="rId7564" Type="http://schemas.openxmlformats.org/officeDocument/2006/relationships/hyperlink" Target="https://en.wiktionary.org/wiki/%E5%B7%A6%E5%81%B4" TargetMode="External"/><Relationship Id="rId8895" Type="http://schemas.openxmlformats.org/officeDocument/2006/relationships/hyperlink" Target="https://en.wiktionary.org/wiki/%E5%88%91%E6%B3%95" TargetMode="External"/><Relationship Id="rId6233" Type="http://schemas.openxmlformats.org/officeDocument/2006/relationships/hyperlink" Target="https://en.wiktionary.org/wiki/%E4%B8%B9%E6%B3%A2" TargetMode="External"/><Relationship Id="rId7563" Type="http://schemas.openxmlformats.org/officeDocument/2006/relationships/hyperlink" Target="https://en.wiktionary.org/wiki/%E4%BF%82%E3%82%8B" TargetMode="External"/><Relationship Id="rId8894" Type="http://schemas.openxmlformats.org/officeDocument/2006/relationships/hyperlink" Target="https://en.wiktionary.org/wiki/%E5%8B%9D%E6%95%97" TargetMode="External"/><Relationship Id="rId6238" Type="http://schemas.openxmlformats.org/officeDocument/2006/relationships/hyperlink" Target="https://en.wiktionary.org/wiki/%E8%B1%8A%E8%87%A3" TargetMode="External"/><Relationship Id="rId6239" Type="http://schemas.openxmlformats.org/officeDocument/2006/relationships/hyperlink" Target="https://en.wiktionary.org/wiki/%E8%8B%B1%E5%90%8D" TargetMode="External"/><Relationship Id="rId7569" Type="http://schemas.openxmlformats.org/officeDocument/2006/relationships/hyperlink" Target="https://en.wiktionary.org/wiki/%E8%87%A8%E6%B5%B7" TargetMode="External"/><Relationship Id="rId6236" Type="http://schemas.openxmlformats.org/officeDocument/2006/relationships/hyperlink" Target="https://en.wiktionary.org/wiki/%E3%81%88%E3%81%84" TargetMode="External"/><Relationship Id="rId7568" Type="http://schemas.openxmlformats.org/officeDocument/2006/relationships/hyperlink" Target="https://en.wiktionary.org/wiki/%E9%99%84" TargetMode="External"/><Relationship Id="rId8899" Type="http://schemas.openxmlformats.org/officeDocument/2006/relationships/hyperlink" Target="https://en.wiktionary.org/wiki/%E4%BB%81%E5%B7%9D" TargetMode="External"/><Relationship Id="rId6237" Type="http://schemas.openxmlformats.org/officeDocument/2006/relationships/hyperlink" Target="https://en.wiktionary.org/w/index.php?title=%E5%85%B1%E7%B7%A8&amp;action=edit&amp;redlink=1" TargetMode="External"/><Relationship Id="rId7567" Type="http://schemas.openxmlformats.org/officeDocument/2006/relationships/hyperlink" Target="https://en.wiktionary.org/w/index.php?title=%E5%BC%95%E3%81%8D%E7%B6%99%E3%81%84&amp;action=edit&amp;redlink=1" TargetMode="External"/><Relationship Id="rId8898" Type="http://schemas.openxmlformats.org/officeDocument/2006/relationships/hyperlink" Target="https://en.wiktionary.org/wiki/%E8%83%BD%E7%99%BB" TargetMode="External"/><Relationship Id="rId7519" Type="http://schemas.openxmlformats.org/officeDocument/2006/relationships/hyperlink" Target="https://en.wiktionary.org/wiki/%E3%81%8C%E3%81%8F" TargetMode="External"/><Relationship Id="rId7518" Type="http://schemas.openxmlformats.org/officeDocument/2006/relationships/hyperlink" Target="https://en.wiktionary.org/wiki/%E3%81%9D%E3%82%8C%E3%81%A7%E3%81%AF" TargetMode="External"/><Relationship Id="rId8849" Type="http://schemas.openxmlformats.org/officeDocument/2006/relationships/hyperlink" Target="https://en.wiktionary.org/w/index.php?title=%E3%81%BF%E3%81%AA%E3%81%97&amp;action=edit&amp;redlink=1" TargetMode="External"/><Relationship Id="rId7517" Type="http://schemas.openxmlformats.org/officeDocument/2006/relationships/hyperlink" Target="https://en.wiktionary.org/wiki/%E3%82%B9%E3%83%BC%E3%83%84" TargetMode="External"/><Relationship Id="rId8848" Type="http://schemas.openxmlformats.org/officeDocument/2006/relationships/hyperlink" Target="https://en.wiktionary.org/w/index.php?title=%E3%83%93%E3%83%BC%E3%83%88&amp;action=edit&amp;redlink=1" TargetMode="External"/><Relationship Id="rId7516" Type="http://schemas.openxmlformats.org/officeDocument/2006/relationships/hyperlink" Target="https://en.wiktionary.org/wiki/%E5%A4%96%E6%9D%A5" TargetMode="External"/><Relationship Id="rId8847" Type="http://schemas.openxmlformats.org/officeDocument/2006/relationships/hyperlink" Target="https://en.wiktionary.org/w/index.php?title=%E6%98%8E%E3%81%8B%E3%81%97&amp;action=edit&amp;redlink=1" TargetMode="External"/><Relationship Id="rId7511" Type="http://schemas.openxmlformats.org/officeDocument/2006/relationships/hyperlink" Target="https://en.wiktionary.org/wiki/%E6%9B%B2%E7%B7%9A" TargetMode="External"/><Relationship Id="rId8842" Type="http://schemas.openxmlformats.org/officeDocument/2006/relationships/hyperlink" Target="https://en.wiktionary.org/wiki/%E6%97%85%E4%BA%BA" TargetMode="External"/><Relationship Id="rId7510" Type="http://schemas.openxmlformats.org/officeDocument/2006/relationships/hyperlink" Target="https://en.wiktionary.org/w/index.php?title=%E5%BA%83%E3%81%8C%E3%81%A3&amp;action=edit&amp;redlink=1" TargetMode="External"/><Relationship Id="rId8841" Type="http://schemas.openxmlformats.org/officeDocument/2006/relationships/hyperlink" Target="https://en.wiktionary.org/wiki/%E6%96%AC" TargetMode="External"/><Relationship Id="rId8840" Type="http://schemas.openxmlformats.org/officeDocument/2006/relationships/hyperlink" Target="https://en.wiktionary.org/wiki/%E4%B8%96%E8%A9%B1" TargetMode="External"/><Relationship Id="rId7515" Type="http://schemas.openxmlformats.org/officeDocument/2006/relationships/hyperlink" Target="https://en.wiktionary.org/wiki/%E6%8A%80%E5%B8%AB" TargetMode="External"/><Relationship Id="rId8846" Type="http://schemas.openxmlformats.org/officeDocument/2006/relationships/hyperlink" Target="https://en.wiktionary.org/w/index.php?title=%E9%A1%8C%E3%81%97&amp;action=edit&amp;redlink=1" TargetMode="External"/><Relationship Id="rId7514" Type="http://schemas.openxmlformats.org/officeDocument/2006/relationships/hyperlink" Target="https://en.wiktionary.org/wiki/%E9%81%A0%E3%81%8F" TargetMode="External"/><Relationship Id="rId8845" Type="http://schemas.openxmlformats.org/officeDocument/2006/relationships/hyperlink" Target="https://en.wiktionary.org/wiki/%E6%B9%8A" TargetMode="External"/><Relationship Id="rId7513" Type="http://schemas.openxmlformats.org/officeDocument/2006/relationships/hyperlink" Target="https://en.wiktionary.org/wiki/%E8%90%BD%E4%B8%8B" TargetMode="External"/><Relationship Id="rId8844" Type="http://schemas.openxmlformats.org/officeDocument/2006/relationships/hyperlink" Target="https://en.wiktionary.org/wiki/%E5%89%8D%E9%80%B2" TargetMode="External"/><Relationship Id="rId7512" Type="http://schemas.openxmlformats.org/officeDocument/2006/relationships/hyperlink" Target="https://en.wiktionary.org/w/index.php?title=%E5%B7%AE%E3%81%97%E6%9B%BF%E3%81%88&amp;action=edit&amp;redlink=1" TargetMode="External"/><Relationship Id="rId8843" Type="http://schemas.openxmlformats.org/officeDocument/2006/relationships/hyperlink" Target="https://en.wiktionary.org/wiki/%E6%9A%B4%E8%A1%8C" TargetMode="External"/><Relationship Id="rId7508" Type="http://schemas.openxmlformats.org/officeDocument/2006/relationships/hyperlink" Target="https://en.wiktionary.org/w/index.php?title=%E3%82%A2%E3%83%AF%E3%83%BC%E3%83%89&amp;action=edit&amp;redlink=1" TargetMode="External"/><Relationship Id="rId8839" Type="http://schemas.openxmlformats.org/officeDocument/2006/relationships/hyperlink" Target="https://en.wiktionary.org/wiki/%E3%83%8F%E3%83%AF%E3%83%BC%E3%83%89" TargetMode="External"/><Relationship Id="rId7507" Type="http://schemas.openxmlformats.org/officeDocument/2006/relationships/hyperlink" Target="https://en.wiktionary.org/wiki/%E9%83%A8%E6%97%8F" TargetMode="External"/><Relationship Id="rId8838" Type="http://schemas.openxmlformats.org/officeDocument/2006/relationships/hyperlink" Target="https://en.wiktionary.org/wiki/%E7%9C%9F%E9%9D%A2%E7%9B%AE" TargetMode="External"/><Relationship Id="rId7506" Type="http://schemas.openxmlformats.org/officeDocument/2006/relationships/hyperlink" Target="https://en.wiktionary.org/wiki/%E7%99%82%E9%A4%8A" TargetMode="External"/><Relationship Id="rId8837" Type="http://schemas.openxmlformats.org/officeDocument/2006/relationships/hyperlink" Target="https://en.wiktionary.org/w/index.php?title=%E6%97%A5%E7%94%A3%E8%87%AA%E5%8B%95%E8%BB%8A&amp;action=edit&amp;redlink=1" TargetMode="External"/><Relationship Id="rId7505" Type="http://schemas.openxmlformats.org/officeDocument/2006/relationships/hyperlink" Target="https://en.wiktionary.org/wiki/%E4%BB%8B%E5%85%A5" TargetMode="External"/><Relationship Id="rId8836" Type="http://schemas.openxmlformats.org/officeDocument/2006/relationships/hyperlink" Target="https://en.wiktionary.org/wiki/%E8%8D%92" TargetMode="External"/><Relationship Id="rId7509" Type="http://schemas.openxmlformats.org/officeDocument/2006/relationships/hyperlink" Target="https://en.wiktionary.org/wiki/%E6%9F%B4" TargetMode="External"/><Relationship Id="rId7500" Type="http://schemas.openxmlformats.org/officeDocument/2006/relationships/hyperlink" Target="https://en.wiktionary.org/w/index.php?title=%E3%82%82%E3%81%9F%E3%82%89%E3%81%97&amp;action=edit&amp;redlink=1" TargetMode="External"/><Relationship Id="rId8831" Type="http://schemas.openxmlformats.org/officeDocument/2006/relationships/hyperlink" Target="https://en.wiktionary.org/wiki/%E6%AD%A6%E9%81%93" TargetMode="External"/><Relationship Id="rId8830" Type="http://schemas.openxmlformats.org/officeDocument/2006/relationships/hyperlink" Target="https://en.wiktionary.org/wiki/%E6%B1%97" TargetMode="External"/><Relationship Id="rId7504" Type="http://schemas.openxmlformats.org/officeDocument/2006/relationships/hyperlink" Target="https://en.wiktionary.org/wiki/%E3%83%AA%E3%82%AF%E3%82%A8%E3%82%B9%E3%83%88" TargetMode="External"/><Relationship Id="rId8835" Type="http://schemas.openxmlformats.org/officeDocument/2006/relationships/hyperlink" Target="https://en.wiktionary.org/wiki/%E3%83%80%E3%83%83%E3%82%B7%E3%83%A5" TargetMode="External"/><Relationship Id="rId7503" Type="http://schemas.openxmlformats.org/officeDocument/2006/relationships/hyperlink" Target="https://en.wiktionary.org/wiki/%E5%BC%B7%E8%A1%8C" TargetMode="External"/><Relationship Id="rId8834" Type="http://schemas.openxmlformats.org/officeDocument/2006/relationships/hyperlink" Target="https://en.wiktionary.org/wiki/%E9%9B%A3%E6%B0%91" TargetMode="External"/><Relationship Id="rId7502" Type="http://schemas.openxmlformats.org/officeDocument/2006/relationships/hyperlink" Target="https://en.wiktionary.org/wiki/%E5%B7%B4" TargetMode="External"/><Relationship Id="rId8833" Type="http://schemas.openxmlformats.org/officeDocument/2006/relationships/hyperlink" Target="https://en.wiktionary.org/wiki/%E9%82%AA%E9%AD%94" TargetMode="External"/><Relationship Id="rId7501" Type="http://schemas.openxmlformats.org/officeDocument/2006/relationships/hyperlink" Target="https://en.wiktionary.org/wiki/%E4%BD%9C%E7%89%A9" TargetMode="External"/><Relationship Id="rId8832" Type="http://schemas.openxmlformats.org/officeDocument/2006/relationships/hyperlink" Target="https://en.wiktionary.org/wiki/%E5%B9%B2%E6%B8%89" TargetMode="External"/><Relationship Id="rId6209" Type="http://schemas.openxmlformats.org/officeDocument/2006/relationships/hyperlink" Target="https://en.wiktionary.org/wiki/%E3%82%BF%E3%82%A4%E3%83%A4" TargetMode="External"/><Relationship Id="rId6207" Type="http://schemas.openxmlformats.org/officeDocument/2006/relationships/hyperlink" Target="https://en.wiktionary.org/wiki/%E9%A3%9F%E5%A0%82" TargetMode="External"/><Relationship Id="rId7539" Type="http://schemas.openxmlformats.org/officeDocument/2006/relationships/hyperlink" Target="https://en.wiktionary.org/wiki/%E3%83%95%E3%82%A1" TargetMode="External"/><Relationship Id="rId6208" Type="http://schemas.openxmlformats.org/officeDocument/2006/relationships/hyperlink" Target="https://en.wiktionary.org/wiki/%E7%A7%80%E9%80%B8" TargetMode="External"/><Relationship Id="rId7538" Type="http://schemas.openxmlformats.org/officeDocument/2006/relationships/hyperlink" Target="https://en.wiktionary.org/wiki/%E7%88%AA" TargetMode="External"/><Relationship Id="rId8869" Type="http://schemas.openxmlformats.org/officeDocument/2006/relationships/hyperlink" Target="https://en.wiktionary.org/wiki/%CE%BC" TargetMode="External"/><Relationship Id="rId8860" Type="http://schemas.openxmlformats.org/officeDocument/2006/relationships/hyperlink" Target="https://en.wiktionary.org/wiki/%E7%8F%BE%E5%9C%A8%E5%9C%B0" TargetMode="External"/><Relationship Id="rId6201" Type="http://schemas.openxmlformats.org/officeDocument/2006/relationships/hyperlink" Target="https://en.wiktionary.org/wiki/%E5%9B%9E%E3%82%8A" TargetMode="External"/><Relationship Id="rId7533" Type="http://schemas.openxmlformats.org/officeDocument/2006/relationships/hyperlink" Target="https://en.wiktionary.org/wiki/%E3%83%91%E3%83%BC%E3%82%AD%E3%83%B3%E3%82%B0" TargetMode="External"/><Relationship Id="rId8864" Type="http://schemas.openxmlformats.org/officeDocument/2006/relationships/hyperlink" Target="https://en.wiktionary.org/wiki/%E6%96%AD%E5%AE%9A" TargetMode="External"/><Relationship Id="rId6202" Type="http://schemas.openxmlformats.org/officeDocument/2006/relationships/hyperlink" Target="https://en.wiktionary.org/wiki/%E7%B8%AE%E5%B0%8F" TargetMode="External"/><Relationship Id="rId7532" Type="http://schemas.openxmlformats.org/officeDocument/2006/relationships/hyperlink" Target="https://en.wiktionary.org/wiki/%E6%AE%BB" TargetMode="External"/><Relationship Id="rId8863" Type="http://schemas.openxmlformats.org/officeDocument/2006/relationships/hyperlink" Target="https://en.wiktionary.org/wiki/%E6%9C%80%E6%82%AA" TargetMode="External"/><Relationship Id="rId7531" Type="http://schemas.openxmlformats.org/officeDocument/2006/relationships/hyperlink" Target="https://en.wiktionary.org/wiki/%E9%9B%86%E9%85%8D" TargetMode="External"/><Relationship Id="rId8862" Type="http://schemas.openxmlformats.org/officeDocument/2006/relationships/hyperlink" Target="https://en.wiktionary.org/wiki/%E3%81%B2%E3%81%8C%E3%81%97" TargetMode="External"/><Relationship Id="rId6200" Type="http://schemas.openxmlformats.org/officeDocument/2006/relationships/hyperlink" Target="https://en.wiktionary.org/w/index.php?title=%E3%81%AB%E3%81%82%E3%81%9F%E3%81%A3%E3%81%A6&amp;action=edit&amp;redlink=1" TargetMode="External"/><Relationship Id="rId7530" Type="http://schemas.openxmlformats.org/officeDocument/2006/relationships/hyperlink" Target="https://en.wiktionary.org/wiki/%E8%80%83" TargetMode="External"/><Relationship Id="rId8861" Type="http://schemas.openxmlformats.org/officeDocument/2006/relationships/hyperlink" Target="https://en.wiktionary.org/wiki/%E5%88%88%E8%B0%B7" TargetMode="External"/><Relationship Id="rId6205" Type="http://schemas.openxmlformats.org/officeDocument/2006/relationships/hyperlink" Target="https://en.wiktionary.org/wiki/%E3%83%AC%E3%83%B3%E3%82%BA" TargetMode="External"/><Relationship Id="rId7537" Type="http://schemas.openxmlformats.org/officeDocument/2006/relationships/hyperlink" Target="https://en.wiktionary.org/wiki/%E5%A4%A7%E5%85%A8" TargetMode="External"/><Relationship Id="rId8868" Type="http://schemas.openxmlformats.org/officeDocument/2006/relationships/hyperlink" Target="https://en.wiktionary.org/wiki/%E9%80%B8%E8%A9%B1" TargetMode="External"/><Relationship Id="rId6206" Type="http://schemas.openxmlformats.org/officeDocument/2006/relationships/hyperlink" Target="https://en.wiktionary.org/wiki/%E6%A8%99%E8%AD%98" TargetMode="External"/><Relationship Id="rId7536" Type="http://schemas.openxmlformats.org/officeDocument/2006/relationships/hyperlink" Target="https://en.wiktionary.org/wiki/%E9%96%A3%E5%83%9A" TargetMode="External"/><Relationship Id="rId8867" Type="http://schemas.openxmlformats.org/officeDocument/2006/relationships/hyperlink" Target="https://en.wiktionary.org/w/index.php?title=%E9%95%B7%E6%B5%9C&amp;action=edit&amp;redlink=1" TargetMode="External"/><Relationship Id="rId6203" Type="http://schemas.openxmlformats.org/officeDocument/2006/relationships/hyperlink" Target="https://en.wiktionary.org/w/index.php?title=%E5%A5%AA%E3%82%8F&amp;action=edit&amp;redlink=1" TargetMode="External"/><Relationship Id="rId7535" Type="http://schemas.openxmlformats.org/officeDocument/2006/relationships/hyperlink" Target="https://en.wiktionary.org/wiki/%E6%9D%B1%E5%8D%97%E3%82%A2%E3%82%B8%E3%82%A2" TargetMode="External"/><Relationship Id="rId8866" Type="http://schemas.openxmlformats.org/officeDocument/2006/relationships/hyperlink" Target="https://en.wiktionary.org/wiki/%E8%AA%87%E3%82%8A" TargetMode="External"/><Relationship Id="rId6204" Type="http://schemas.openxmlformats.org/officeDocument/2006/relationships/hyperlink" Target="https://en.wiktionary.org/wiki/%E3%82%AA%E3%83%A0%E3%83%8B%E3%83%90%E3%82%B9" TargetMode="External"/><Relationship Id="rId7534" Type="http://schemas.openxmlformats.org/officeDocument/2006/relationships/hyperlink" Target="https://en.wiktionary.org/wiki/%E6%B4%BB%E7%99%BA" TargetMode="External"/><Relationship Id="rId8865" Type="http://schemas.openxmlformats.org/officeDocument/2006/relationships/hyperlink" Target="https://en.wiktionary.org/wiki/%E8%BC%9D%E3%81%8F" TargetMode="External"/><Relationship Id="rId7529" Type="http://schemas.openxmlformats.org/officeDocument/2006/relationships/hyperlink" Target="https://en.wiktionary.org/wiki/%E3%81%99%E3%81%98" TargetMode="External"/><Relationship Id="rId7528" Type="http://schemas.openxmlformats.org/officeDocument/2006/relationships/hyperlink" Target="https://en.wiktionary.org/wiki/%E5%AE%B9%E5%A7%BF" TargetMode="External"/><Relationship Id="rId8859" Type="http://schemas.openxmlformats.org/officeDocument/2006/relationships/hyperlink" Target="https://en.wiktionary.org/wiki/%E5%BA%97%E5%93%A1" TargetMode="External"/><Relationship Id="rId7527" Type="http://schemas.openxmlformats.org/officeDocument/2006/relationships/hyperlink" Target="https://en.wiktionary.org/wiki/%E3%83%8E%E3%83%BC%E3%82%B9" TargetMode="External"/><Relationship Id="rId8858" Type="http://schemas.openxmlformats.org/officeDocument/2006/relationships/hyperlink" Target="https://en.wiktionary.org/wiki/%E5%8E%9F%E5%9E%8B" TargetMode="External"/><Relationship Id="rId7522" Type="http://schemas.openxmlformats.org/officeDocument/2006/relationships/hyperlink" Target="https://en.wiktionary.org/wiki/%E2%80%B2" TargetMode="External"/><Relationship Id="rId8853" Type="http://schemas.openxmlformats.org/officeDocument/2006/relationships/hyperlink" Target="https://en.wiktionary.org/wiki/%E8%B2%AB%E9%80%9A" TargetMode="External"/><Relationship Id="rId7521" Type="http://schemas.openxmlformats.org/officeDocument/2006/relationships/hyperlink" Target="https://en.wiktionary.org/wiki/%E3%81%AF%E3%81%98%E3%82%81%E3%81%A6" TargetMode="External"/><Relationship Id="rId8852" Type="http://schemas.openxmlformats.org/officeDocument/2006/relationships/hyperlink" Target="https://en.wiktionary.org/wiki/%E7%94%A8%E5%9C%B0" TargetMode="External"/><Relationship Id="rId7520" Type="http://schemas.openxmlformats.org/officeDocument/2006/relationships/hyperlink" Target="https://en.wiktionary.org/wiki/%E9%81%B8%E6%8A%9E%E8%82%A2" TargetMode="External"/><Relationship Id="rId8851" Type="http://schemas.openxmlformats.org/officeDocument/2006/relationships/hyperlink" Target="https://en.wiktionary.org/wiki/%E3%82%AD%E3%83%9F" TargetMode="External"/><Relationship Id="rId8850" Type="http://schemas.openxmlformats.org/officeDocument/2006/relationships/hyperlink" Target="https://en.wiktionary.org/wiki/%E6%9C%AC%E9%96%93" TargetMode="External"/><Relationship Id="rId7526" Type="http://schemas.openxmlformats.org/officeDocument/2006/relationships/hyperlink" Target="https://en.wiktionary.org/w/index.php?title=%E4%BB%BB%E3%81%98&amp;action=edit&amp;redlink=1" TargetMode="External"/><Relationship Id="rId8857" Type="http://schemas.openxmlformats.org/officeDocument/2006/relationships/hyperlink" Target="https://en.wiktionary.org/wiki/%E3%83%A2%E3%83%AD%E3%83%83%E3%82%B3" TargetMode="External"/><Relationship Id="rId7525" Type="http://schemas.openxmlformats.org/officeDocument/2006/relationships/hyperlink" Target="https://en.wiktionary.org/wiki/%E4%BA%A4%E9%9A%9B" TargetMode="External"/><Relationship Id="rId8856" Type="http://schemas.openxmlformats.org/officeDocument/2006/relationships/hyperlink" Target="https://en.wiktionary.org/w/index.php?title=%E3%83%80%E3%82%A4%E3%82%A8%E3%83%BC&amp;action=edit&amp;redlink=1" TargetMode="External"/><Relationship Id="rId7524" Type="http://schemas.openxmlformats.org/officeDocument/2006/relationships/hyperlink" Target="https://en.wiktionary.org/wiki/%E9%A1%9E%E5%9E%8B" TargetMode="External"/><Relationship Id="rId8855" Type="http://schemas.openxmlformats.org/officeDocument/2006/relationships/hyperlink" Target="https://en.wiktionary.org/wiki/%E5%B0%82%E5%BF%B5" TargetMode="External"/><Relationship Id="rId7523" Type="http://schemas.openxmlformats.org/officeDocument/2006/relationships/hyperlink" Target="https://en.wiktionary.org/wiki/%E5%A5%88%E3%80%85" TargetMode="External"/><Relationship Id="rId8854" Type="http://schemas.openxmlformats.org/officeDocument/2006/relationships/hyperlink" Target="https://en.wiktionary.org/wiki/%E5%85%A8%E5%8A%9B" TargetMode="External"/><Relationship Id="rId2700" Type="http://schemas.openxmlformats.org/officeDocument/2006/relationships/hyperlink" Target="https://en.wiktionary.org/wiki/%E4%B8%80%E9%83%8E" TargetMode="External"/><Relationship Id="rId2701" Type="http://schemas.openxmlformats.org/officeDocument/2006/relationships/hyperlink" Target="https://en.wiktionary.org/wiki/%E5%AF%BE%E7%AB%8B" TargetMode="External"/><Relationship Id="rId2702" Type="http://schemas.openxmlformats.org/officeDocument/2006/relationships/hyperlink" Target="https://en.wiktionary.org/wiki/%E8%AA%BF%E3%81%B9" TargetMode="External"/><Relationship Id="rId2703" Type="http://schemas.openxmlformats.org/officeDocument/2006/relationships/hyperlink" Target="https://en.wiktionary.org/wiki/%E3%83%A9%E3%83%B3%E3%83%89" TargetMode="External"/><Relationship Id="rId2704" Type="http://schemas.openxmlformats.org/officeDocument/2006/relationships/hyperlink" Target="https://en.wiktionary.org/wiki/%E4%B8%AD%E5%B7%9D" TargetMode="External"/><Relationship Id="rId2705" Type="http://schemas.openxmlformats.org/officeDocument/2006/relationships/hyperlink" Target="https://en.wiktionary.org/wiki/%E5%B0%9A" TargetMode="External"/><Relationship Id="rId2706" Type="http://schemas.openxmlformats.org/officeDocument/2006/relationships/hyperlink" Target="https://en.wiktionary.org/wiki/%E8%BB%8A%E4%BD%93" TargetMode="External"/><Relationship Id="rId2707" Type="http://schemas.openxmlformats.org/officeDocument/2006/relationships/hyperlink" Target="https://en.wiktionary.org/wiki/%E3%82%A6%E3%82%A3%E3%83%AA%E3%82%A2%E3%83%A0" TargetMode="External"/><Relationship Id="rId2708" Type="http://schemas.openxmlformats.org/officeDocument/2006/relationships/hyperlink" Target="https://en.wiktionary.org/wiki/%E5%B2%A9" TargetMode="External"/><Relationship Id="rId2709" Type="http://schemas.openxmlformats.org/officeDocument/2006/relationships/hyperlink" Target="https://en.wiktionary.org/wiki/%E5%B7%A1%E6%B4%8B%E8%89%A6" TargetMode="External"/><Relationship Id="rId6292" Type="http://schemas.openxmlformats.org/officeDocument/2006/relationships/hyperlink" Target="https://en.wiktionary.org/wiki/%E8%8A%B1%E7%81%AB" TargetMode="External"/><Relationship Id="rId6293" Type="http://schemas.openxmlformats.org/officeDocument/2006/relationships/hyperlink" Target="https://en.wiktionary.org/wiki/%E3%83%A0%E3%83%BC%E3%83%B3" TargetMode="External"/><Relationship Id="rId6290" Type="http://schemas.openxmlformats.org/officeDocument/2006/relationships/hyperlink" Target="https://en.wiktionary.org/wiki/%E8%B1%8A%E5%AF%8C" TargetMode="External"/><Relationship Id="rId6291" Type="http://schemas.openxmlformats.org/officeDocument/2006/relationships/hyperlink" Target="https://en.wiktionary.org/wiki/%E9%87%8F%E7%94%A3" TargetMode="External"/><Relationship Id="rId6296" Type="http://schemas.openxmlformats.org/officeDocument/2006/relationships/hyperlink" Target="https://en.wiktionary.org/wiki/%E8%AD%A6%E6%88%92" TargetMode="External"/><Relationship Id="rId6297" Type="http://schemas.openxmlformats.org/officeDocument/2006/relationships/hyperlink" Target="https://en.wiktionary.org/wiki/%E3%83%9C%E3%82%B9%E3%83%88%E3%83%B3" TargetMode="External"/><Relationship Id="rId6294" Type="http://schemas.openxmlformats.org/officeDocument/2006/relationships/hyperlink" Target="https://en.wiktionary.org/wiki/%E7%B1%A0" TargetMode="External"/><Relationship Id="rId6295" Type="http://schemas.openxmlformats.org/officeDocument/2006/relationships/hyperlink" Target="https://en.wiktionary.org/wiki/%E4%B8%8A%E6%B5%81" TargetMode="External"/><Relationship Id="rId6298" Type="http://schemas.openxmlformats.org/officeDocument/2006/relationships/hyperlink" Target="https://en.wiktionary.org/wiki/%E3%82%AE%E3%82%BF%E3%83%AA%E3%82%B9%E3%83%88" TargetMode="External"/><Relationship Id="rId6299" Type="http://schemas.openxmlformats.org/officeDocument/2006/relationships/hyperlink" Target="https://en.wiktionary.org/wiki/%E3%83%91" TargetMode="External"/><Relationship Id="rId2720" Type="http://schemas.openxmlformats.org/officeDocument/2006/relationships/hyperlink" Target="https://en.wiktionary.org/wiki/%E4%BB%AE%E9%9D%A2" TargetMode="External"/><Relationship Id="rId2721" Type="http://schemas.openxmlformats.org/officeDocument/2006/relationships/hyperlink" Target="https://en.wiktionary.org/wiki/%E5%A7%89" TargetMode="External"/><Relationship Id="rId2722" Type="http://schemas.openxmlformats.org/officeDocument/2006/relationships/hyperlink" Target="https://en.wiktionary.org/wiki/%E5%91%BD%E5%90%8D" TargetMode="External"/><Relationship Id="rId2723" Type="http://schemas.openxmlformats.org/officeDocument/2006/relationships/hyperlink" Target="https://en.wiktionary.org/wiki/%E2%86%90" TargetMode="External"/><Relationship Id="rId2724" Type="http://schemas.openxmlformats.org/officeDocument/2006/relationships/hyperlink" Target="https://en.wiktionary.org/wiki/%E7%9F%B3%E4%BA%95" TargetMode="External"/><Relationship Id="rId2725" Type="http://schemas.openxmlformats.org/officeDocument/2006/relationships/hyperlink" Target="https://en.wiktionary.org/wiki/%E5%90%84%E7%A8%AE" TargetMode="External"/><Relationship Id="rId2726" Type="http://schemas.openxmlformats.org/officeDocument/2006/relationships/hyperlink" Target="https://en.wiktionary.org/wiki/%E6%AF%8E%E5%B9%B4" TargetMode="External"/><Relationship Id="rId2727" Type="http://schemas.openxmlformats.org/officeDocument/2006/relationships/hyperlink" Target="https://en.wiktionary.org/wiki/%E4%BB%98%E5%B1%9E" TargetMode="External"/><Relationship Id="rId2728" Type="http://schemas.openxmlformats.org/officeDocument/2006/relationships/hyperlink" Target="https://en.wiktionary.org/wiki/%E6%9C%AC%E7%B7%9A" TargetMode="External"/><Relationship Id="rId2729" Type="http://schemas.openxmlformats.org/officeDocument/2006/relationships/hyperlink" Target="https://en.wiktionary.org/wiki/%E5%8B%95%E3%81%8D" TargetMode="External"/><Relationship Id="rId2710" Type="http://schemas.openxmlformats.org/officeDocument/2006/relationships/hyperlink" Target="https://en.wiktionary.org/wiki/%E8%89%87" TargetMode="External"/><Relationship Id="rId2711" Type="http://schemas.openxmlformats.org/officeDocument/2006/relationships/hyperlink" Target="https://en.wiktionary.org/wiki/%E3%83%87%E3%82%A3%E3%83%AC%E3%82%AF%E3%82%BF%E3%83%BC" TargetMode="External"/><Relationship Id="rId2712" Type="http://schemas.openxmlformats.org/officeDocument/2006/relationships/hyperlink" Target="https://en.wiktionary.org/wiki/%E3%83%86%E3%82%AD%E3%82%B9%E3%83%88" TargetMode="External"/><Relationship Id="rId2713" Type="http://schemas.openxmlformats.org/officeDocument/2006/relationships/hyperlink" Target="https://en.wiktionary.org/wiki/%E8%A3%95" TargetMode="External"/><Relationship Id="rId2714" Type="http://schemas.openxmlformats.org/officeDocument/2006/relationships/hyperlink" Target="https://en.wiktionary.org/wiki/%E8%AA%BF%E6%95%B4" TargetMode="External"/><Relationship Id="rId2715" Type="http://schemas.openxmlformats.org/officeDocument/2006/relationships/hyperlink" Target="https://en.wiktionary.org/wiki/%E5%B0%8F%E5%B7%9D" TargetMode="External"/><Relationship Id="rId2716" Type="http://schemas.openxmlformats.org/officeDocument/2006/relationships/hyperlink" Target="https://en.wiktionary.org/wiki/%E3%83%89" TargetMode="External"/><Relationship Id="rId2717" Type="http://schemas.openxmlformats.org/officeDocument/2006/relationships/hyperlink" Target="https://en.wiktionary.org/wiki/%E6%9C%AA%E6%BA%80" TargetMode="External"/><Relationship Id="rId2718" Type="http://schemas.openxmlformats.org/officeDocument/2006/relationships/hyperlink" Target="https://en.wiktionary.org/wiki/%E8%B5%B0" TargetMode="External"/><Relationship Id="rId2719" Type="http://schemas.openxmlformats.org/officeDocument/2006/relationships/hyperlink" Target="https://en.wiktionary.org/wiki/%E9%96%8B%E5%B9%95" TargetMode="External"/><Relationship Id="rId7591" Type="http://schemas.openxmlformats.org/officeDocument/2006/relationships/hyperlink" Target="https://en.wiktionary.org/wiki/%E5%90%8D%E4%BD%9C" TargetMode="External"/><Relationship Id="rId6260" Type="http://schemas.openxmlformats.org/officeDocument/2006/relationships/hyperlink" Target="https://en.wiktionary.org/wiki/%E7%89%87%E5%B2%A1" TargetMode="External"/><Relationship Id="rId7590" Type="http://schemas.openxmlformats.org/officeDocument/2006/relationships/hyperlink" Target="https://en.wiktionary.org/wiki/%E6%B0%B4%E8%B0%B7" TargetMode="External"/><Relationship Id="rId6263" Type="http://schemas.openxmlformats.org/officeDocument/2006/relationships/hyperlink" Target="https://en.wiktionary.org/wiki/%E6%8B%98%E6%9D%9F" TargetMode="External"/><Relationship Id="rId7595" Type="http://schemas.openxmlformats.org/officeDocument/2006/relationships/hyperlink" Target="https://en.wiktionary.org/wiki/%E9%A3%9F%E7%B3%A7" TargetMode="External"/><Relationship Id="rId6264" Type="http://schemas.openxmlformats.org/officeDocument/2006/relationships/hyperlink" Target="https://en.wiktionary.org/w/index.php?title=%E5%B7%AE%E3%81%97%E6%88%BB%E3%81%95&amp;action=edit&amp;redlink=1" TargetMode="External"/><Relationship Id="rId7594" Type="http://schemas.openxmlformats.org/officeDocument/2006/relationships/hyperlink" Target="https://en.wiktionary.org/wiki/%E5%B8%86" TargetMode="External"/><Relationship Id="rId6261" Type="http://schemas.openxmlformats.org/officeDocument/2006/relationships/hyperlink" Target="https://en.wiktionary.org/wiki/%E7%99%BD%E7%B4%99" TargetMode="External"/><Relationship Id="rId7593" Type="http://schemas.openxmlformats.org/officeDocument/2006/relationships/hyperlink" Target="https://en.wiktionary.org/w/index.php?title=%E8%B2%B7%E3%81%A3&amp;action=edit&amp;redlink=1" TargetMode="External"/><Relationship Id="rId6262" Type="http://schemas.openxmlformats.org/officeDocument/2006/relationships/hyperlink" Target="https://en.wiktionary.org/wiki/%E6%89%8B%E5%A1%9A" TargetMode="External"/><Relationship Id="rId7592" Type="http://schemas.openxmlformats.org/officeDocument/2006/relationships/hyperlink" Target="https://en.wiktionary.org/w/index.php?title=%E6%89%80%E6%B2%A2&amp;action=edit&amp;redlink=1" TargetMode="External"/><Relationship Id="rId6267" Type="http://schemas.openxmlformats.org/officeDocument/2006/relationships/hyperlink" Target="https://en.wiktionary.org/wiki/%E5%8F%AC%E5%96%9A" TargetMode="External"/><Relationship Id="rId7599" Type="http://schemas.openxmlformats.org/officeDocument/2006/relationships/hyperlink" Target="https://en.wiktionary.org/wiki/%E5%AF%8C%E5%A3%AB%E5%B1%B1" TargetMode="External"/><Relationship Id="rId6268" Type="http://schemas.openxmlformats.org/officeDocument/2006/relationships/hyperlink" Target="https://en.wiktionary.org/wiki/%E5%85%86" TargetMode="External"/><Relationship Id="rId7598" Type="http://schemas.openxmlformats.org/officeDocument/2006/relationships/hyperlink" Target="https://en.wiktionary.org/wiki/%E4%BC%9D%E9%81%94" TargetMode="External"/><Relationship Id="rId6265" Type="http://schemas.openxmlformats.org/officeDocument/2006/relationships/hyperlink" Target="https://en.wiktionary.org/wiki/%E3%83%A1%E3%83%B3%E3%83%86%E3%83%8A%E3%83%B3%E3%82%B9" TargetMode="External"/><Relationship Id="rId7597" Type="http://schemas.openxmlformats.org/officeDocument/2006/relationships/hyperlink" Target="https://en.wiktionary.org/wiki/%E3%82%A2%E3%83%AB%E3%83%A1%E3%83%8B%E3%82%A2" TargetMode="External"/><Relationship Id="rId6266" Type="http://schemas.openxmlformats.org/officeDocument/2006/relationships/hyperlink" Target="https://en.wiktionary.org/wiki/%E6%B8%9B" TargetMode="External"/><Relationship Id="rId7596" Type="http://schemas.openxmlformats.org/officeDocument/2006/relationships/hyperlink" Target="https://en.wiktionary.org/wiki/%E9%87%9D" TargetMode="External"/><Relationship Id="rId6269" Type="http://schemas.openxmlformats.org/officeDocument/2006/relationships/hyperlink" Target="https://en.wiktionary.org/w/index.php?title=%E3%82%82%E3%82%89%E3%81%84&amp;action=edit&amp;redlink=1" TargetMode="External"/><Relationship Id="rId7580" Type="http://schemas.openxmlformats.org/officeDocument/2006/relationships/hyperlink" Target="https://en.wiktionary.org/wiki/%E8%B2%9D%E5%A1%9A" TargetMode="External"/><Relationship Id="rId6252" Type="http://schemas.openxmlformats.org/officeDocument/2006/relationships/hyperlink" Target="https://en.wiktionary.org/wiki/%E7%89%A7" TargetMode="External"/><Relationship Id="rId7584" Type="http://schemas.openxmlformats.org/officeDocument/2006/relationships/hyperlink" Target="https://en.wiktionary.org/wiki/%EF%BC%9B" TargetMode="External"/><Relationship Id="rId6253" Type="http://schemas.openxmlformats.org/officeDocument/2006/relationships/hyperlink" Target="https://en.wiktionary.org/wiki/%E5%90%8D%E6%89%80" TargetMode="External"/><Relationship Id="rId7583" Type="http://schemas.openxmlformats.org/officeDocument/2006/relationships/hyperlink" Target="https://en.wiktionary.org/w/index.php?title=%E7%B4%B0%E3%81%8B%E3%81%8F&amp;action=edit&amp;redlink=1" TargetMode="External"/><Relationship Id="rId6250" Type="http://schemas.openxmlformats.org/officeDocument/2006/relationships/hyperlink" Target="https://en.wiktionary.org/wiki/%E5%AE%B6%E7%B3%BB" TargetMode="External"/><Relationship Id="rId7582" Type="http://schemas.openxmlformats.org/officeDocument/2006/relationships/hyperlink" Target="https://en.wiktionary.org/wiki/%E5%BC%B7%E7%9B%97" TargetMode="External"/><Relationship Id="rId6251" Type="http://schemas.openxmlformats.org/officeDocument/2006/relationships/hyperlink" Target="https://en.wiktionary.org/wiki/%E5%B0%8F%E6%B1%A0" TargetMode="External"/><Relationship Id="rId7581" Type="http://schemas.openxmlformats.org/officeDocument/2006/relationships/hyperlink" Target="https://en.wiktionary.org/wiki/%E9%BD%8B%E8%97%A4" TargetMode="External"/><Relationship Id="rId6256" Type="http://schemas.openxmlformats.org/officeDocument/2006/relationships/hyperlink" Target="https://en.wiktionary.org/wiki/%E3%81%86%E3%81%84" TargetMode="External"/><Relationship Id="rId7588" Type="http://schemas.openxmlformats.org/officeDocument/2006/relationships/hyperlink" Target="https://en.wiktionary.org/wiki/%E3%82%AB%E3%83%AB%E3%83%81%E3%83%A3%E3%83%BC" TargetMode="External"/><Relationship Id="rId6257" Type="http://schemas.openxmlformats.org/officeDocument/2006/relationships/hyperlink" Target="https://en.wiktionary.org/wiki/%E7%B3%BB%E5%9B%B3" TargetMode="External"/><Relationship Id="rId7587" Type="http://schemas.openxmlformats.org/officeDocument/2006/relationships/hyperlink" Target="https://en.wiktionary.org/wiki/%E3%83%8A%E3%83%9D%E3%83%AC%E3%82%AA%E3%83%B3" TargetMode="External"/><Relationship Id="rId6254" Type="http://schemas.openxmlformats.org/officeDocument/2006/relationships/hyperlink" Target="https://en.wiktionary.org/wiki/%E4%B8%8A%E4%BA%AC" TargetMode="External"/><Relationship Id="rId7586" Type="http://schemas.openxmlformats.org/officeDocument/2006/relationships/hyperlink" Target="https://en.wiktionary.org/wiki/%E9%81%BA%E4%BC%9D" TargetMode="External"/><Relationship Id="rId6255" Type="http://schemas.openxmlformats.org/officeDocument/2006/relationships/hyperlink" Target="https://en.wiktionary.org/wiki/%E3%82%B3%E3%83%A9%E3%83%9C%E3%83%AC%E3%83%BC%E3%82%B7%E3%83%A7%E3%83%B3" TargetMode="External"/><Relationship Id="rId7585" Type="http://schemas.openxmlformats.org/officeDocument/2006/relationships/hyperlink" Target="https://en.wiktionary.org/wiki/%E7%8E%8B%E5%A5%B3" TargetMode="External"/><Relationship Id="rId6258" Type="http://schemas.openxmlformats.org/officeDocument/2006/relationships/hyperlink" Target="https://en.wiktionary.org/wiki/%E3%81%A9%E3%81%8A%E3%82%8A" TargetMode="External"/><Relationship Id="rId6259" Type="http://schemas.openxmlformats.org/officeDocument/2006/relationships/hyperlink" Target="https://en.wiktionary.org/wiki/%E8%B6%8A%E5%BE%8C" TargetMode="External"/><Relationship Id="rId7589" Type="http://schemas.openxmlformats.org/officeDocument/2006/relationships/hyperlink" Target="https://en.wiktionary.org/wiki/%E3%82%B9%E3%82%B1%E3%82%B8%E3%83%A5%E3%83%BC%E3%83%AB" TargetMode="External"/><Relationship Id="rId6281" Type="http://schemas.openxmlformats.org/officeDocument/2006/relationships/hyperlink" Target="https://en.wiktionary.org/wiki/%E3%83%93%E3%82%B8%E3%83%A7%E3%83%B3" TargetMode="External"/><Relationship Id="rId6282" Type="http://schemas.openxmlformats.org/officeDocument/2006/relationships/hyperlink" Target="https://en.wiktionary.org/wiki/%E3%81%A4%E3%81%A8" TargetMode="External"/><Relationship Id="rId6280" Type="http://schemas.openxmlformats.org/officeDocument/2006/relationships/hyperlink" Target="https://en.wiktionary.org/wiki/%E6%AD%8C%E5%8A%87" TargetMode="External"/><Relationship Id="rId6285" Type="http://schemas.openxmlformats.org/officeDocument/2006/relationships/hyperlink" Target="https://en.wiktionary.org/wiki/%E3%83%99%E3%83%AB%E3%83%88" TargetMode="External"/><Relationship Id="rId6286" Type="http://schemas.openxmlformats.org/officeDocument/2006/relationships/hyperlink" Target="https://en.wiktionary.org/wiki/%E7%AF%A4" TargetMode="External"/><Relationship Id="rId6283" Type="http://schemas.openxmlformats.org/officeDocument/2006/relationships/hyperlink" Target="https://en.wiktionary.org/wiki/%E7%B5%82%E7%B5%90" TargetMode="External"/><Relationship Id="rId6284" Type="http://schemas.openxmlformats.org/officeDocument/2006/relationships/hyperlink" Target="https://en.wiktionary.org/wiki/%E7%8F%8D" TargetMode="External"/><Relationship Id="rId6289" Type="http://schemas.openxmlformats.org/officeDocument/2006/relationships/hyperlink" Target="https://en.wiktionary.org/wiki/%E3%82%AB%E3%83%83%E3%83%97%E3%83%AA%E3%83%B3%E3%82%B0" TargetMode="External"/><Relationship Id="rId6287" Type="http://schemas.openxmlformats.org/officeDocument/2006/relationships/hyperlink" Target="https://en.wiktionary.org/wiki/%E6%99%B6" TargetMode="External"/><Relationship Id="rId6288" Type="http://schemas.openxmlformats.org/officeDocument/2006/relationships/hyperlink" Target="https://en.wiktionary.org/wiki/%E5%A4%A7%E6%9D%91" TargetMode="External"/><Relationship Id="rId6270" Type="http://schemas.openxmlformats.org/officeDocument/2006/relationships/hyperlink" Target="https://en.wiktionary.org/wiki/%E5%90%8C%E5%83%9A" TargetMode="External"/><Relationship Id="rId6271" Type="http://schemas.openxmlformats.org/officeDocument/2006/relationships/hyperlink" Target="https://en.wiktionary.org/wiki/%E5%A4%A7%E8%A5%BF" TargetMode="External"/><Relationship Id="rId6274" Type="http://schemas.openxmlformats.org/officeDocument/2006/relationships/hyperlink" Target="https://en.wiktionary.org/wiki/%E3%83%98%E3%83%AA%E3%82%B3%E3%83%97%E3%82%BF%E3%83%BC" TargetMode="External"/><Relationship Id="rId6275" Type="http://schemas.openxmlformats.org/officeDocument/2006/relationships/hyperlink" Target="https://en.wiktionary.org/wiki/%E3%82%BB%E3%83%BC%E3%83%96" TargetMode="External"/><Relationship Id="rId6272" Type="http://schemas.openxmlformats.org/officeDocument/2006/relationships/hyperlink" Target="https://en.wiktionary.org/wiki/%E8%A8%80" TargetMode="External"/><Relationship Id="rId6273" Type="http://schemas.openxmlformats.org/officeDocument/2006/relationships/hyperlink" Target="https://en.wiktionary.org/wiki/%E8%B1%8A%E3%81%8B" TargetMode="External"/><Relationship Id="rId6278" Type="http://schemas.openxmlformats.org/officeDocument/2006/relationships/hyperlink" Target="https://en.wiktionary.org/wiki/%E6%97%A5%E5%A0%B1" TargetMode="External"/><Relationship Id="rId6279" Type="http://schemas.openxmlformats.org/officeDocument/2006/relationships/hyperlink" Target="https://en.wiktionary.org/wiki/%E6%8F%8F%E3%81%8D" TargetMode="External"/><Relationship Id="rId6276" Type="http://schemas.openxmlformats.org/officeDocument/2006/relationships/hyperlink" Target="https://en.wiktionary.org/wiki/%E3%83%80%E3%83%BC%E3%82%AF" TargetMode="External"/><Relationship Id="rId6277" Type="http://schemas.openxmlformats.org/officeDocument/2006/relationships/hyperlink" Target="https://en.wiktionary.org/wiki/%E8%AC%9B%E7%BE%A9" TargetMode="External"/><Relationship Id="rId1455" Type="http://schemas.openxmlformats.org/officeDocument/2006/relationships/hyperlink" Target="https://en.wiktionary.org/wiki/%E6%AC%84" TargetMode="External"/><Relationship Id="rId2786" Type="http://schemas.openxmlformats.org/officeDocument/2006/relationships/hyperlink" Target="https://en.wiktionary.org/wiki/%E3%81%AE%E3%82%8A" TargetMode="External"/><Relationship Id="rId1456" Type="http://schemas.openxmlformats.org/officeDocument/2006/relationships/hyperlink" Target="https://en.wiktionary.org/wiki/%E5%90%8D%E7%BE%A9" TargetMode="External"/><Relationship Id="rId2787" Type="http://schemas.openxmlformats.org/officeDocument/2006/relationships/hyperlink" Target="https://en.wiktionary.org/wiki/%E4%BD%90" TargetMode="External"/><Relationship Id="rId1457" Type="http://schemas.openxmlformats.org/officeDocument/2006/relationships/hyperlink" Target="https://en.wiktionary.org/wiki/%E3%82%A4%E3%83%B3%E3%83%89" TargetMode="External"/><Relationship Id="rId2788" Type="http://schemas.openxmlformats.org/officeDocument/2006/relationships/hyperlink" Target="https://en.wiktionary.org/wiki/%E7%89%A9%E8%B3%AA" TargetMode="External"/><Relationship Id="rId1458" Type="http://schemas.openxmlformats.org/officeDocument/2006/relationships/hyperlink" Target="https://en.wiktionary.org/wiki/%E3%82%AF%E3%83%A9%E3%82%B9" TargetMode="External"/><Relationship Id="rId2789" Type="http://schemas.openxmlformats.org/officeDocument/2006/relationships/hyperlink" Target="https://en.wiktionary.org/wiki/%E5%9B%BA%E5%AE%9A" TargetMode="External"/><Relationship Id="rId1459" Type="http://schemas.openxmlformats.org/officeDocument/2006/relationships/hyperlink" Target="https://en.wiktionary.org/wiki/%E6%9D%8E" TargetMode="External"/><Relationship Id="rId629" Type="http://schemas.openxmlformats.org/officeDocument/2006/relationships/hyperlink" Target="https://en.wiktionary.org/wiki/%E9%99%A2" TargetMode="External"/><Relationship Id="rId624" Type="http://schemas.openxmlformats.org/officeDocument/2006/relationships/hyperlink" Target="https://en.wiktionary.org/wiki/%E7%8A%B6%E6%85%8B" TargetMode="External"/><Relationship Id="rId623" Type="http://schemas.openxmlformats.org/officeDocument/2006/relationships/hyperlink" Target="https://en.wiktionary.org/wiki/%E5%88%9D%E5%BF%83%E8%80%85" TargetMode="External"/><Relationship Id="rId622" Type="http://schemas.openxmlformats.org/officeDocument/2006/relationships/hyperlink" Target="https://en.wiktionary.org/wiki/%E6%9B%B8" TargetMode="External"/><Relationship Id="rId621" Type="http://schemas.openxmlformats.org/officeDocument/2006/relationships/hyperlink" Target="https://en.wiktionary.org/wiki/%E6%96%B0%E3%81%9F" TargetMode="External"/><Relationship Id="rId628" Type="http://schemas.openxmlformats.org/officeDocument/2006/relationships/hyperlink" Target="https://en.wiktionary.org/w/index.php?title=%E9%96%93%E9%81%95%E3%81%88&amp;action=edit&amp;redlink=1" TargetMode="External"/><Relationship Id="rId627" Type="http://schemas.openxmlformats.org/officeDocument/2006/relationships/hyperlink" Target="https://en.wiktionary.org/wiki/%E6%8F%90%E4%BE%9B" TargetMode="External"/><Relationship Id="rId626" Type="http://schemas.openxmlformats.org/officeDocument/2006/relationships/hyperlink" Target="https://en.wiktionary.org/wiki/%E6%B3%95%E4%BA%BA" TargetMode="External"/><Relationship Id="rId625" Type="http://schemas.openxmlformats.org/officeDocument/2006/relationships/hyperlink" Target="https://en.wiktionary.org/wiki/%E3%83%88%E3%83%AC%E3%83%BC%E3%83%8B%E3%83%B3%E3%82%B0" TargetMode="External"/><Relationship Id="rId2780" Type="http://schemas.openxmlformats.org/officeDocument/2006/relationships/hyperlink" Target="https://en.wiktionary.org/wiki/%E9%8A%80%E6%B2%B3" TargetMode="External"/><Relationship Id="rId1450" Type="http://schemas.openxmlformats.org/officeDocument/2006/relationships/hyperlink" Target="https://en.wiktionary.org/wiki/%E8%81%B7%E6%A5%AD" TargetMode="External"/><Relationship Id="rId2781" Type="http://schemas.openxmlformats.org/officeDocument/2006/relationships/hyperlink" Target="https://en.wiktionary.org/wiki/%E6%97%A8" TargetMode="External"/><Relationship Id="rId620" Type="http://schemas.openxmlformats.org/officeDocument/2006/relationships/hyperlink" Target="https://en.wiktionary.org/wiki/%E5%85%88" TargetMode="External"/><Relationship Id="rId1451" Type="http://schemas.openxmlformats.org/officeDocument/2006/relationships/hyperlink" Target="https://en.wiktionary.org/wiki/%E7%94%A8%E8%AA%9E" TargetMode="External"/><Relationship Id="rId2782" Type="http://schemas.openxmlformats.org/officeDocument/2006/relationships/hyperlink" Target="https://en.wiktionary.org/wiki/%E5%98%89" TargetMode="External"/><Relationship Id="rId1452" Type="http://schemas.openxmlformats.org/officeDocument/2006/relationships/hyperlink" Target="https://en.wiktionary.org/wiki/%E7%AB%8B" TargetMode="External"/><Relationship Id="rId2783" Type="http://schemas.openxmlformats.org/officeDocument/2006/relationships/hyperlink" Target="https://en.wiktionary.org/wiki/%E7%9B%AE%E6%A8%99" TargetMode="External"/><Relationship Id="rId1453" Type="http://schemas.openxmlformats.org/officeDocument/2006/relationships/hyperlink" Target="https://en.wiktionary.org/w/index.php?title=%E9%99%A4%E3%81%84&amp;action=edit&amp;redlink=1" TargetMode="External"/><Relationship Id="rId2784" Type="http://schemas.openxmlformats.org/officeDocument/2006/relationships/hyperlink" Target="https://en.wiktionary.org/wiki/%E9%BB%84" TargetMode="External"/><Relationship Id="rId1454" Type="http://schemas.openxmlformats.org/officeDocument/2006/relationships/hyperlink" Target="https://en.wiktionary.org/wiki/%E6%AD%B4" TargetMode="External"/><Relationship Id="rId2785" Type="http://schemas.openxmlformats.org/officeDocument/2006/relationships/hyperlink" Target="https://en.wiktionary.org/wiki/%E6%96%97" TargetMode="External"/><Relationship Id="rId1444" Type="http://schemas.openxmlformats.org/officeDocument/2006/relationships/hyperlink" Target="https://en.wiktionary.org/wiki/%E8%89%AF" TargetMode="External"/><Relationship Id="rId2775" Type="http://schemas.openxmlformats.org/officeDocument/2006/relationships/hyperlink" Target="https://en.wiktionary.org/wiki/%E3%82%AF%E3%82%A4%E3%82%BA" TargetMode="External"/><Relationship Id="rId1445" Type="http://schemas.openxmlformats.org/officeDocument/2006/relationships/hyperlink" Target="https://en.wiktionary.org/wiki/%E3%83%A9%E3%82%B0%E3%83%93%E3%83%BC" TargetMode="External"/><Relationship Id="rId2776" Type="http://schemas.openxmlformats.org/officeDocument/2006/relationships/hyperlink" Target="https://en.wiktionary.org/wiki/%E6%99%8B" TargetMode="External"/><Relationship Id="rId1446" Type="http://schemas.openxmlformats.org/officeDocument/2006/relationships/hyperlink" Target="https://en.wiktionary.org/wiki/%E6%9C%AB" TargetMode="External"/><Relationship Id="rId2777" Type="http://schemas.openxmlformats.org/officeDocument/2006/relationships/hyperlink" Target="https://en.wiktionary.org/wiki/%E5%AD%9D" TargetMode="External"/><Relationship Id="rId1447" Type="http://schemas.openxmlformats.org/officeDocument/2006/relationships/hyperlink" Target="https://en.wiktionary.org/wiki/%E8%91%97" TargetMode="External"/><Relationship Id="rId2778" Type="http://schemas.openxmlformats.org/officeDocument/2006/relationships/hyperlink" Target="https://en.wiktionary.org/wiki/%E3%83%91%E3%83%BC%E3%82%AF" TargetMode="External"/><Relationship Id="rId1448" Type="http://schemas.openxmlformats.org/officeDocument/2006/relationships/hyperlink" Target="https://en.wiktionary.org/wiki/%E3%83%AD%E3%83%B3%E3%83%89%E3%83%B3" TargetMode="External"/><Relationship Id="rId2779" Type="http://schemas.openxmlformats.org/officeDocument/2006/relationships/hyperlink" Target="https://en.wiktionary.org/wiki/%E5%8A%A0" TargetMode="External"/><Relationship Id="rId1449" Type="http://schemas.openxmlformats.org/officeDocument/2006/relationships/hyperlink" Target="https://en.wiktionary.org/wiki/%E5%92%8C" TargetMode="External"/><Relationship Id="rId619" Type="http://schemas.openxmlformats.org/officeDocument/2006/relationships/hyperlink" Target="https://en.wiktionary.org/wiki/%E7%89%B9%E5%AE%9A" TargetMode="External"/><Relationship Id="rId618" Type="http://schemas.openxmlformats.org/officeDocument/2006/relationships/hyperlink" Target="https://en.wiktionary.org/wiki/%E5%9B%9E%E9%81%BF" TargetMode="External"/><Relationship Id="rId613" Type="http://schemas.openxmlformats.org/officeDocument/2006/relationships/hyperlink" Target="https://en.wiktionary.org/wiki/%E2%80%BB" TargetMode="External"/><Relationship Id="rId612" Type="http://schemas.openxmlformats.org/officeDocument/2006/relationships/hyperlink" Target="https://en.wiktionary.org/wiki/%E5%BE%A9%E5%B8%B0" TargetMode="External"/><Relationship Id="rId611" Type="http://schemas.openxmlformats.org/officeDocument/2006/relationships/hyperlink" Target="https://en.wiktionary.org/wiki/%E3%81%88" TargetMode="External"/><Relationship Id="rId610" Type="http://schemas.openxmlformats.org/officeDocument/2006/relationships/hyperlink" Target="https://en.wiktionary.org/wiki/%E6%AD%8C" TargetMode="External"/><Relationship Id="rId617" Type="http://schemas.openxmlformats.org/officeDocument/2006/relationships/hyperlink" Target="https://en.wiktionary.org/wiki/%E8%BB%8A%E4%B8%A1" TargetMode="External"/><Relationship Id="rId616" Type="http://schemas.openxmlformats.org/officeDocument/2006/relationships/hyperlink" Target="https://en.wiktionary.org/wiki/%E3%81%95%E3%82%89%E3%81%AB" TargetMode="External"/><Relationship Id="rId615" Type="http://schemas.openxmlformats.org/officeDocument/2006/relationships/hyperlink" Target="https://en.wiktionary.org/wiki/%E6%B3%A8" TargetMode="External"/><Relationship Id="rId614" Type="http://schemas.openxmlformats.org/officeDocument/2006/relationships/hyperlink" Target="https://en.wiktionary.org/wiki/%E6%92%AE%E5%BD%B1" TargetMode="External"/><Relationship Id="rId2770" Type="http://schemas.openxmlformats.org/officeDocument/2006/relationships/hyperlink" Target="https://en.wiktionary.org/wiki/%EF%BC%9C" TargetMode="External"/><Relationship Id="rId1440" Type="http://schemas.openxmlformats.org/officeDocument/2006/relationships/hyperlink" Target="https://en.wiktionary.org/wiki/%E6%97%A5%E6%9C%AC%E4%BA%BA" TargetMode="External"/><Relationship Id="rId2771" Type="http://schemas.openxmlformats.org/officeDocument/2006/relationships/hyperlink" Target="https://en.wiktionary.org/wiki/%E5%B7%A8%E4%BA%BA" TargetMode="External"/><Relationship Id="rId1441" Type="http://schemas.openxmlformats.org/officeDocument/2006/relationships/hyperlink" Target="https://en.wiktionary.org/wiki/%E5%9C%B0%E9%9C%87" TargetMode="External"/><Relationship Id="rId2772" Type="http://schemas.openxmlformats.org/officeDocument/2006/relationships/hyperlink" Target="https://en.wiktionary.org/wiki/%E7%9B%B4%E5%89%8D" TargetMode="External"/><Relationship Id="rId1442" Type="http://schemas.openxmlformats.org/officeDocument/2006/relationships/hyperlink" Target="https://en.wiktionary.org/wiki/%E6%A1%88" TargetMode="External"/><Relationship Id="rId2773" Type="http://schemas.openxmlformats.org/officeDocument/2006/relationships/hyperlink" Target="https://en.wiktionary.org/wiki/%E6%A5%BD" TargetMode="External"/><Relationship Id="rId1443" Type="http://schemas.openxmlformats.org/officeDocument/2006/relationships/hyperlink" Target="https://en.wiktionary.org/wiki/%E9%80%9A%E7%AE%97" TargetMode="External"/><Relationship Id="rId2774" Type="http://schemas.openxmlformats.org/officeDocument/2006/relationships/hyperlink" Target="https://en.wiktionary.org/wiki/%E9%98%BF%E9%83%A8" TargetMode="External"/><Relationship Id="rId1477" Type="http://schemas.openxmlformats.org/officeDocument/2006/relationships/hyperlink" Target="https://en.wiktionary.org/wiki/%E4%BB%8B" TargetMode="External"/><Relationship Id="rId1478" Type="http://schemas.openxmlformats.org/officeDocument/2006/relationships/hyperlink" Target="https://en.wiktionary.org/wiki/%E7%94%BB" TargetMode="External"/><Relationship Id="rId1479" Type="http://schemas.openxmlformats.org/officeDocument/2006/relationships/hyperlink" Target="https://en.wiktionary.org/wiki/%E5%AE%97%E6%95%99" TargetMode="External"/><Relationship Id="rId646" Type="http://schemas.openxmlformats.org/officeDocument/2006/relationships/hyperlink" Target="https://en.wiktionary.org/wiki/%E5%BE%97%E7%82%B9" TargetMode="External"/><Relationship Id="rId645" Type="http://schemas.openxmlformats.org/officeDocument/2006/relationships/hyperlink" Target="https://en.wiktionary.org/wiki/%E9%AB%98%E6%A0%A1" TargetMode="External"/><Relationship Id="rId644" Type="http://schemas.openxmlformats.org/officeDocument/2006/relationships/hyperlink" Target="https://en.wiktionary.org/w/index.php?title=%E3%81%AB%E5%AF%BE%E3%81%99%E3%82%8B&amp;action=edit&amp;redlink=1" TargetMode="External"/><Relationship Id="rId643" Type="http://schemas.openxmlformats.org/officeDocument/2006/relationships/hyperlink" Target="https://en.wiktionary.org/wiki/%E5%BD%93%E8%A9%B2" TargetMode="External"/><Relationship Id="rId649" Type="http://schemas.openxmlformats.org/officeDocument/2006/relationships/hyperlink" Target="https://en.wiktionary.org/wiki/%E7%9B%AE%E6%AC%A1" TargetMode="External"/><Relationship Id="rId648" Type="http://schemas.openxmlformats.org/officeDocument/2006/relationships/hyperlink" Target="https://en.wiktionary.org/wiki/%E5%A0%B1%E5%91%8A" TargetMode="External"/><Relationship Id="rId647" Type="http://schemas.openxmlformats.org/officeDocument/2006/relationships/hyperlink" Target="https://en.wiktionary.org/wiki/%E5%B9%B4%E9%BD%A2" TargetMode="External"/><Relationship Id="rId1470" Type="http://schemas.openxmlformats.org/officeDocument/2006/relationships/hyperlink" Target="https://en.wiktionary.org/wiki/%E5%BA%97%E8%88%97" TargetMode="External"/><Relationship Id="rId1471" Type="http://schemas.openxmlformats.org/officeDocument/2006/relationships/hyperlink" Target="https://en.wiktionary.org/wiki/%E5%9D%82" TargetMode="External"/><Relationship Id="rId1472" Type="http://schemas.openxmlformats.org/officeDocument/2006/relationships/hyperlink" Target="https://en.wiktionary.org/wiki/%E5%95%86%E6%A5%AD" TargetMode="External"/><Relationship Id="rId642" Type="http://schemas.openxmlformats.org/officeDocument/2006/relationships/hyperlink" Target="https://en.wiktionary.org/wiki/%E7%A6%8F%E5%B2%A1" TargetMode="External"/><Relationship Id="rId1473" Type="http://schemas.openxmlformats.org/officeDocument/2006/relationships/hyperlink" Target="https://en.wiktionary.org/wiki/%E8%A8%98%E5%85%A5" TargetMode="External"/><Relationship Id="rId641" Type="http://schemas.openxmlformats.org/officeDocument/2006/relationships/hyperlink" Target="https://en.wiktionary.org/wiki/%E7%A7%BB%E5%8B%95" TargetMode="External"/><Relationship Id="rId1474" Type="http://schemas.openxmlformats.org/officeDocument/2006/relationships/hyperlink" Target="https://en.wiktionary.org/wiki/%E6%96%B0%E8%A8%AD" TargetMode="External"/><Relationship Id="rId640" Type="http://schemas.openxmlformats.org/officeDocument/2006/relationships/hyperlink" Target="https://en.wiktionary.org/wiki/%E5%9C%B0%E5%8C%BA" TargetMode="External"/><Relationship Id="rId1475" Type="http://schemas.openxmlformats.org/officeDocument/2006/relationships/hyperlink" Target="https://en.wiktionary.org/wiki/%E6%94%BF%E7%AD%96" TargetMode="External"/><Relationship Id="rId1476" Type="http://schemas.openxmlformats.org/officeDocument/2006/relationships/hyperlink" Target="https://en.wiktionary.org/wiki/%E5%A4%A7%E5%88%86" TargetMode="External"/><Relationship Id="rId1466" Type="http://schemas.openxmlformats.org/officeDocument/2006/relationships/hyperlink" Target="https://en.wiktionary.org/wiki/%E6%95%99%E5%93%A1" TargetMode="External"/><Relationship Id="rId2797" Type="http://schemas.openxmlformats.org/officeDocument/2006/relationships/hyperlink" Target="https://en.wiktionary.org/wiki/%E3%81%84%E3%82%8F%E3%82%86%E3%82%8B" TargetMode="External"/><Relationship Id="rId1467" Type="http://schemas.openxmlformats.org/officeDocument/2006/relationships/hyperlink" Target="https://en.wiktionary.org/w/index.php?title=%E8%87%B4%E3%81%97&amp;action=edit&amp;redlink=1" TargetMode="External"/><Relationship Id="rId2798" Type="http://schemas.openxmlformats.org/officeDocument/2006/relationships/hyperlink" Target="https://en.wiktionary.org/wiki/%E5%9B%BD%E6%97%97" TargetMode="External"/><Relationship Id="rId1468" Type="http://schemas.openxmlformats.org/officeDocument/2006/relationships/hyperlink" Target="https://en.wiktionary.org/wiki/%E3%82%81" TargetMode="External"/><Relationship Id="rId2799" Type="http://schemas.openxmlformats.org/officeDocument/2006/relationships/hyperlink" Target="https://en.wiktionary.org/wiki/%E6%94%B9%E8%89%AF" TargetMode="External"/><Relationship Id="rId1469" Type="http://schemas.openxmlformats.org/officeDocument/2006/relationships/hyperlink" Target="https://en.wiktionary.org/wiki/%E5%BE%B3%E5%B3%B6" TargetMode="External"/><Relationship Id="rId635" Type="http://schemas.openxmlformats.org/officeDocument/2006/relationships/hyperlink" Target="https://en.wiktionary.org/wiki/%E4%BA%88%E5%AE%9A" TargetMode="External"/><Relationship Id="rId634" Type="http://schemas.openxmlformats.org/officeDocument/2006/relationships/hyperlink" Target="https://en.wiktionary.org/wiki/%E7%A5%9E%E7%A4%BE" TargetMode="External"/><Relationship Id="rId633" Type="http://schemas.openxmlformats.org/officeDocument/2006/relationships/hyperlink" Target="https://en.wiktionary.org/wiki/%E8%A9%A6%E3%81%97" TargetMode="External"/><Relationship Id="rId632" Type="http://schemas.openxmlformats.org/officeDocument/2006/relationships/hyperlink" Target="https://en.wiktionary.org/wiki/%E5%87%BA" TargetMode="External"/><Relationship Id="rId639" Type="http://schemas.openxmlformats.org/officeDocument/2006/relationships/hyperlink" Target="https://en.wiktionary.org/wiki/%E3%81%A7%E3%81%97" TargetMode="External"/><Relationship Id="rId638" Type="http://schemas.openxmlformats.org/officeDocument/2006/relationships/hyperlink" Target="https://en.wiktionary.org/wiki/%E4%BE%8B" TargetMode="External"/><Relationship Id="rId637" Type="http://schemas.openxmlformats.org/officeDocument/2006/relationships/hyperlink" Target="https://en.wiktionary.org/w/index.php?title=%E5%85%BC%E3%81%AD&amp;action=edit&amp;redlink=1" TargetMode="External"/><Relationship Id="rId636" Type="http://schemas.openxmlformats.org/officeDocument/2006/relationships/hyperlink" Target="https://en.wiktionary.org/wiki/%E6%96%87" TargetMode="External"/><Relationship Id="rId2790" Type="http://schemas.openxmlformats.org/officeDocument/2006/relationships/hyperlink" Target="https://en.wiktionary.org/wiki/%E5%BF%9C%E6%8F%B4" TargetMode="External"/><Relationship Id="rId1460" Type="http://schemas.openxmlformats.org/officeDocument/2006/relationships/hyperlink" Target="https://en.wiktionary.org/wiki/%E6%80%A7%E6%A0%BC" TargetMode="External"/><Relationship Id="rId2791" Type="http://schemas.openxmlformats.org/officeDocument/2006/relationships/hyperlink" Target="https://en.wiktionary.org/wiki/%E5%8B%A4%E5%8B%99" TargetMode="External"/><Relationship Id="rId1461" Type="http://schemas.openxmlformats.org/officeDocument/2006/relationships/hyperlink" Target="https://en.wiktionary.org/wiki/%E8%A6%8F%E6%A8%A1" TargetMode="External"/><Relationship Id="rId2792" Type="http://schemas.openxmlformats.org/officeDocument/2006/relationships/hyperlink" Target="https://en.wiktionary.org/wiki/%E5%A3%81" TargetMode="External"/><Relationship Id="rId631" Type="http://schemas.openxmlformats.org/officeDocument/2006/relationships/hyperlink" Target="https://en.wiktionary.org/wiki/%E3%81%BE%E3%81%9F%E3%81%AF" TargetMode="External"/><Relationship Id="rId1462" Type="http://schemas.openxmlformats.org/officeDocument/2006/relationships/hyperlink" Target="https://en.wiktionary.org/wiki/%E5%85%A8%E3%81%8F" TargetMode="External"/><Relationship Id="rId2793" Type="http://schemas.openxmlformats.org/officeDocument/2006/relationships/hyperlink" Target="https://en.wiktionary.org/wiki/%E3%81%84%E3%81%9F%E3%81%A0%E3%81%8F" TargetMode="External"/><Relationship Id="rId630" Type="http://schemas.openxmlformats.org/officeDocument/2006/relationships/hyperlink" Target="https://en.wiktionary.org/wiki/%E5%8A%87%E5%A0%B4" TargetMode="External"/><Relationship Id="rId1463" Type="http://schemas.openxmlformats.org/officeDocument/2006/relationships/hyperlink" Target="https://en.wiktionary.org/wiki/%E3%83%84%E3%82%A2%E3%83%BC" TargetMode="External"/><Relationship Id="rId2794" Type="http://schemas.openxmlformats.org/officeDocument/2006/relationships/hyperlink" Target="https://en.wiktionary.org/wiki/%E6%8C%BF%E5%85%A5" TargetMode="External"/><Relationship Id="rId1464" Type="http://schemas.openxmlformats.org/officeDocument/2006/relationships/hyperlink" Target="https://en.wiktionary.org/wiki/%E3%82%B9%E3%82%B1%E3%83%BC%E3%83%88" TargetMode="External"/><Relationship Id="rId2795" Type="http://schemas.openxmlformats.org/officeDocument/2006/relationships/hyperlink" Target="https://en.wiktionary.org/w/index.php?title=%E8%BC%89%E3%81%9B&amp;action=edit&amp;redlink=1" TargetMode="External"/><Relationship Id="rId1465" Type="http://schemas.openxmlformats.org/officeDocument/2006/relationships/hyperlink" Target="https://en.wiktionary.org/wiki/%E4%BE%8B%E3%81%88%E3%81%B0" TargetMode="External"/><Relationship Id="rId2796" Type="http://schemas.openxmlformats.org/officeDocument/2006/relationships/hyperlink" Target="https://en.wiktionary.org/wiki/%E3%81%82%E3%82%93" TargetMode="External"/><Relationship Id="rId1411" Type="http://schemas.openxmlformats.org/officeDocument/2006/relationships/hyperlink" Target="https://en.wiktionary.org/wiki/%E6%94%B9%E7%A7%B0" TargetMode="External"/><Relationship Id="rId2742" Type="http://schemas.openxmlformats.org/officeDocument/2006/relationships/hyperlink" Target="https://en.wiktionary.org/wiki/%E4%B8%98" TargetMode="External"/><Relationship Id="rId1412" Type="http://schemas.openxmlformats.org/officeDocument/2006/relationships/hyperlink" Target="https://en.wiktionary.org/wiki/%E6%AD%BB" TargetMode="External"/><Relationship Id="rId2743" Type="http://schemas.openxmlformats.org/officeDocument/2006/relationships/hyperlink" Target="https://en.wiktionary.org/wiki/%E3%81%82%E3%81%8D" TargetMode="External"/><Relationship Id="rId1413" Type="http://schemas.openxmlformats.org/officeDocument/2006/relationships/hyperlink" Target="https://en.wiktionary.org/wiki/%E6%9B%B8%E7%B1%8D" TargetMode="External"/><Relationship Id="rId2744" Type="http://schemas.openxmlformats.org/officeDocument/2006/relationships/hyperlink" Target="https://en.wiktionary.org/wiki/%E6%B3%B0" TargetMode="External"/><Relationship Id="rId1414" Type="http://schemas.openxmlformats.org/officeDocument/2006/relationships/hyperlink" Target="https://en.wiktionary.org/wiki/%E6%B0%91%E6%97%8F" TargetMode="External"/><Relationship Id="rId2745" Type="http://schemas.openxmlformats.org/officeDocument/2006/relationships/hyperlink" Target="https://en.wiktionary.org/wiki/%E8%99%8E" TargetMode="External"/><Relationship Id="rId1415" Type="http://schemas.openxmlformats.org/officeDocument/2006/relationships/hyperlink" Target="https://en.wiktionary.org/wiki/%E3%82%A2%E3%83%BC%E3%82%AB%E3%82%A4%E3%83%96" TargetMode="External"/><Relationship Id="rId2746" Type="http://schemas.openxmlformats.org/officeDocument/2006/relationships/hyperlink" Target="https://en.wiktionary.org/wiki/%E6%9B%B4%E3%81%AB" TargetMode="External"/><Relationship Id="rId1416" Type="http://schemas.openxmlformats.org/officeDocument/2006/relationships/hyperlink" Target="https://en.wiktionary.org/wiki/%E6%96%87%E5%8C%96%E8%B2%A1" TargetMode="External"/><Relationship Id="rId2747" Type="http://schemas.openxmlformats.org/officeDocument/2006/relationships/hyperlink" Target="https://en.wiktionary.org/wiki/%E7%9F%A5%E4%BA%8B" TargetMode="External"/><Relationship Id="rId1417" Type="http://schemas.openxmlformats.org/officeDocument/2006/relationships/hyperlink" Target="https://en.wiktionary.org/w/index.php?title=%E5%8F%B7%E7%B7%9A&amp;action=edit&amp;redlink=1" TargetMode="External"/><Relationship Id="rId2748" Type="http://schemas.openxmlformats.org/officeDocument/2006/relationships/hyperlink" Target="https://en.wiktionary.org/w/index.php?title=%E7%AB%8B%E3%81%A1&amp;action=edit&amp;redlink=1" TargetMode="External"/><Relationship Id="rId1418" Type="http://schemas.openxmlformats.org/officeDocument/2006/relationships/hyperlink" Target="https://en.wiktionary.org/wiki/%E5%88%91%E4%BA%8B" TargetMode="External"/><Relationship Id="rId2749" Type="http://schemas.openxmlformats.org/officeDocument/2006/relationships/hyperlink" Target="https://en.wiktionary.org/wiki/%E6%81%8B%E6%84%9B" TargetMode="External"/><Relationship Id="rId1419" Type="http://schemas.openxmlformats.org/officeDocument/2006/relationships/hyperlink" Target="https://en.wiktionary.org/wiki/%E6%A5%AD%E5%8B%99" TargetMode="External"/><Relationship Id="rId2740" Type="http://schemas.openxmlformats.org/officeDocument/2006/relationships/hyperlink" Target="https://en.wiktionary.org/wiki/%E3%83%9F%E3%83%A5%E3%83%BC%E3%82%B8%E3%82%AB%E3%83%AB" TargetMode="External"/><Relationship Id="rId1410" Type="http://schemas.openxmlformats.org/officeDocument/2006/relationships/hyperlink" Target="https://en.wiktionary.org/wiki/%E7%B5%8C%E5%BA%A6" TargetMode="External"/><Relationship Id="rId2741" Type="http://schemas.openxmlformats.org/officeDocument/2006/relationships/hyperlink" Target="https://en.wiktionary.org/w/index.php?title=%E5%B0%8F%E5%AD%A6%E9%A4%A8&amp;action=edit&amp;redlink=1" TargetMode="External"/><Relationship Id="rId1400" Type="http://schemas.openxmlformats.org/officeDocument/2006/relationships/hyperlink" Target="https://en.wiktionary.org/wiki/%E4%BC%9D" TargetMode="External"/><Relationship Id="rId2731" Type="http://schemas.openxmlformats.org/officeDocument/2006/relationships/hyperlink" Target="https://en.wiktionary.org/wiki/%E7%A7%B0%E5%8F%B7" TargetMode="External"/><Relationship Id="rId1401" Type="http://schemas.openxmlformats.org/officeDocument/2006/relationships/hyperlink" Target="https://en.wiktionary.org/wiki/%E5%8F%96%E7%B7%A0%E5%BD%B9" TargetMode="External"/><Relationship Id="rId2732" Type="http://schemas.openxmlformats.org/officeDocument/2006/relationships/hyperlink" Target="https://en.wiktionary.org/wiki/%E7%A8%8B" TargetMode="External"/><Relationship Id="rId1402" Type="http://schemas.openxmlformats.org/officeDocument/2006/relationships/hyperlink" Target="https://en.wiktionary.org/wiki/%E6%A4%8D%E7%89%A9" TargetMode="External"/><Relationship Id="rId2733" Type="http://schemas.openxmlformats.org/officeDocument/2006/relationships/hyperlink" Target="https://en.wiktionary.org/wiki/%E8%88%88" TargetMode="External"/><Relationship Id="rId1403" Type="http://schemas.openxmlformats.org/officeDocument/2006/relationships/hyperlink" Target="https://en.wiktionary.org/wiki/%E5%85%83%E5%B9%B4" TargetMode="External"/><Relationship Id="rId2734" Type="http://schemas.openxmlformats.org/officeDocument/2006/relationships/hyperlink" Target="https://en.wiktionary.org/w/index.php?title=%E6%97%A9%E7%A8%B2%E7%94%B0%E5%A4%A7%E5%AD%A6&amp;action=edit&amp;redlink=1" TargetMode="External"/><Relationship Id="rId1404" Type="http://schemas.openxmlformats.org/officeDocument/2006/relationships/hyperlink" Target="https://en.wiktionary.org/wiki/%E5%A5%88%E8%89%AF" TargetMode="External"/><Relationship Id="rId2735" Type="http://schemas.openxmlformats.org/officeDocument/2006/relationships/hyperlink" Target="https://en.wiktionary.org/wiki/%E6%88%B8" TargetMode="External"/><Relationship Id="rId1405" Type="http://schemas.openxmlformats.org/officeDocument/2006/relationships/hyperlink" Target="https://en.wiktionary.org/wiki/%E3%83%99%E3%83%BC%E3%82%B9" TargetMode="External"/><Relationship Id="rId2736" Type="http://schemas.openxmlformats.org/officeDocument/2006/relationships/hyperlink" Target="https://en.wiktionary.org/wiki/%E6%A4%9C%E6%9F%BB" TargetMode="External"/><Relationship Id="rId1406" Type="http://schemas.openxmlformats.org/officeDocument/2006/relationships/hyperlink" Target="https://en.wiktionary.org/wiki/%E8%8C%A8%E5%9F%8E" TargetMode="External"/><Relationship Id="rId2737" Type="http://schemas.openxmlformats.org/officeDocument/2006/relationships/hyperlink" Target="https://en.wiktionary.org/wiki/%E5%A4%96%E4%BA%A4" TargetMode="External"/><Relationship Id="rId1407" Type="http://schemas.openxmlformats.org/officeDocument/2006/relationships/hyperlink" Target="https://en.wiktionary.org/wiki/%EF%BC%86" TargetMode="External"/><Relationship Id="rId2738" Type="http://schemas.openxmlformats.org/officeDocument/2006/relationships/hyperlink" Target="https://en.wiktionary.org/wiki/%E3%82%BD%E3%83%AD" TargetMode="External"/><Relationship Id="rId1408" Type="http://schemas.openxmlformats.org/officeDocument/2006/relationships/hyperlink" Target="https://en.wiktionary.org/wiki/%E7%B5%90%E6%88%90" TargetMode="External"/><Relationship Id="rId2739" Type="http://schemas.openxmlformats.org/officeDocument/2006/relationships/hyperlink" Target="https://en.wiktionary.org/wiki/%E5%A3%B2%E4%B8%8A" TargetMode="External"/><Relationship Id="rId1409" Type="http://schemas.openxmlformats.org/officeDocument/2006/relationships/hyperlink" Target="https://en.wiktionary.org/wiki/%E4%BD%93%E9%87%8D" TargetMode="External"/><Relationship Id="rId2730" Type="http://schemas.openxmlformats.org/officeDocument/2006/relationships/hyperlink" Target="https://en.wiktionary.org/wiki/%E3%83%A1%E3%83%BC%E3%83%AB" TargetMode="External"/><Relationship Id="rId1433" Type="http://schemas.openxmlformats.org/officeDocument/2006/relationships/hyperlink" Target="https://en.wiktionary.org/wiki/%E3%81%97%E3%81%BE%E3%81%84" TargetMode="External"/><Relationship Id="rId2764" Type="http://schemas.openxmlformats.org/officeDocument/2006/relationships/hyperlink" Target="https://en.wiktionary.org/wiki/%E7%8E%8B%E8%80%85" TargetMode="External"/><Relationship Id="rId1434" Type="http://schemas.openxmlformats.org/officeDocument/2006/relationships/hyperlink" Target="https://en.wiktionary.org/wiki/%E6%A4%9C%E8%A8%8E" TargetMode="External"/><Relationship Id="rId2765" Type="http://schemas.openxmlformats.org/officeDocument/2006/relationships/hyperlink" Target="https://en.wiktionary.org/wiki/%E5%8A%A0%E7%9B%9F" TargetMode="External"/><Relationship Id="rId1435" Type="http://schemas.openxmlformats.org/officeDocument/2006/relationships/hyperlink" Target="https://en.wiktionary.org/wiki/%E5%A4%89%E5%8C%96" TargetMode="External"/><Relationship Id="rId2766" Type="http://schemas.openxmlformats.org/officeDocument/2006/relationships/hyperlink" Target="https://en.wiktionary.org/wiki/%E8%BF%91%E5%B9%B4" TargetMode="External"/><Relationship Id="rId1436" Type="http://schemas.openxmlformats.org/officeDocument/2006/relationships/hyperlink" Target="https://en.wiktionary.org/wiki/%E9%80%A3%E8%BC%89" TargetMode="External"/><Relationship Id="rId2767" Type="http://schemas.openxmlformats.org/officeDocument/2006/relationships/hyperlink" Target="https://en.wiktionary.org/wiki/%E5%89%B5%E6%A5%AD" TargetMode="External"/><Relationship Id="rId1437" Type="http://schemas.openxmlformats.org/officeDocument/2006/relationships/hyperlink" Target="https://en.wiktionary.org/wiki/%E5%A4%A9%E7%9A%87" TargetMode="External"/><Relationship Id="rId2768" Type="http://schemas.openxmlformats.org/officeDocument/2006/relationships/hyperlink" Target="https://en.wiktionary.org/wiki/%E3%81%B9" TargetMode="External"/><Relationship Id="rId1438" Type="http://schemas.openxmlformats.org/officeDocument/2006/relationships/hyperlink" Target="https://en.wiktionary.org/wiki/%E6%96%99%E7%90%86" TargetMode="External"/><Relationship Id="rId2769" Type="http://schemas.openxmlformats.org/officeDocument/2006/relationships/hyperlink" Target="https://en.wiktionary.org/wiki/%E7%94%B0%E6%9D%91" TargetMode="External"/><Relationship Id="rId1439" Type="http://schemas.openxmlformats.org/officeDocument/2006/relationships/hyperlink" Target="https://en.wiktionary.org/wiki/%E9%A3%9B%E8%A1%8C" TargetMode="External"/><Relationship Id="rId609" Type="http://schemas.openxmlformats.org/officeDocument/2006/relationships/hyperlink" Target="https://en.wiktionary.org/wiki/%E2%80%9C" TargetMode="External"/><Relationship Id="rId608" Type="http://schemas.openxmlformats.org/officeDocument/2006/relationships/hyperlink" Target="https://en.wiktionary.org/wiki/%E7%9B%B4%E3%81%97" TargetMode="External"/><Relationship Id="rId607" Type="http://schemas.openxmlformats.org/officeDocument/2006/relationships/hyperlink" Target="https://en.wiktionary.org/wiki/%E5%8F%97%E8%B3%9E" TargetMode="External"/><Relationship Id="rId602" Type="http://schemas.openxmlformats.org/officeDocument/2006/relationships/hyperlink" Target="https://en.wiktionary.org/wiki/%E3%82%AD%E3%83%A3%E3%83%A9%E3%82%AF%E3%82%BF%E3%83%BC" TargetMode="External"/><Relationship Id="rId601" Type="http://schemas.openxmlformats.org/officeDocument/2006/relationships/hyperlink" Target="https://en.wiktionary.org/wiki/%E3%82%BF%E3%82%A4%E3%83%88%E3%83%AB" TargetMode="External"/><Relationship Id="rId600" Type="http://schemas.openxmlformats.org/officeDocument/2006/relationships/hyperlink" Target="https://en.wiktionary.org/wiki/%E8%8D%92%E3%82%89%E3%81%97" TargetMode="External"/><Relationship Id="rId606" Type="http://schemas.openxmlformats.org/officeDocument/2006/relationships/hyperlink" Target="https://en.wiktionary.org/wiki/%E5%B1%B1" TargetMode="External"/><Relationship Id="rId605" Type="http://schemas.openxmlformats.org/officeDocument/2006/relationships/hyperlink" Target="https://en.wiktionary.org/wiki/%E6%98%8E%E8%A8%98" TargetMode="External"/><Relationship Id="rId604" Type="http://schemas.openxmlformats.org/officeDocument/2006/relationships/hyperlink" Target="https://en.wiktionary.org/wiki/%E3%82%B9%E3%83%86%E3%83%83%E3%83%97" TargetMode="External"/><Relationship Id="rId603" Type="http://schemas.openxmlformats.org/officeDocument/2006/relationships/hyperlink" Target="https://en.wiktionary.org/wiki/%EF%BC%8F" TargetMode="External"/><Relationship Id="rId2760" Type="http://schemas.openxmlformats.org/officeDocument/2006/relationships/hyperlink" Target="https://en.wiktionary.org/wiki/%E5%AF%BF" TargetMode="External"/><Relationship Id="rId1430" Type="http://schemas.openxmlformats.org/officeDocument/2006/relationships/hyperlink" Target="https://en.wiktionary.org/wiki/%E9%9B%BB%E8%A9%B1" TargetMode="External"/><Relationship Id="rId2761" Type="http://schemas.openxmlformats.org/officeDocument/2006/relationships/hyperlink" Target="https://en.wiktionary.org/wiki/%E9%AB%98%E6%9D%BE" TargetMode="External"/><Relationship Id="rId1431" Type="http://schemas.openxmlformats.org/officeDocument/2006/relationships/hyperlink" Target="https://en.wiktionary.org/wiki/%E7%B5%8C%E9%A8%93" TargetMode="External"/><Relationship Id="rId2762" Type="http://schemas.openxmlformats.org/officeDocument/2006/relationships/hyperlink" Target="https://en.wiktionary.org/wiki/%E3%81%95%E3%81%88" TargetMode="External"/><Relationship Id="rId1432" Type="http://schemas.openxmlformats.org/officeDocument/2006/relationships/hyperlink" Target="https://en.wiktionary.org/wiki/%E6%A5%AD" TargetMode="External"/><Relationship Id="rId2763" Type="http://schemas.openxmlformats.org/officeDocument/2006/relationships/hyperlink" Target="https://en.wiktionary.org/wiki/%E3%82%BC%E3%83%AD" TargetMode="External"/><Relationship Id="rId1422" Type="http://schemas.openxmlformats.org/officeDocument/2006/relationships/hyperlink" Target="https://en.wiktionary.org/wiki/%E6%9D%A1%E4%BB%B6" TargetMode="External"/><Relationship Id="rId2753" Type="http://schemas.openxmlformats.org/officeDocument/2006/relationships/hyperlink" Target="https://en.wiktionary.org/wiki/%E7%8F%BE%E5%AE%9F" TargetMode="External"/><Relationship Id="rId1423" Type="http://schemas.openxmlformats.org/officeDocument/2006/relationships/hyperlink" Target="https://en.wiktionary.org/wiki/%E5%87%A6%E7%90%86" TargetMode="External"/><Relationship Id="rId2754" Type="http://schemas.openxmlformats.org/officeDocument/2006/relationships/hyperlink" Target="https://en.wiktionary.org/wiki/%E4%B8%8A%E7%94%B0" TargetMode="External"/><Relationship Id="rId1424" Type="http://schemas.openxmlformats.org/officeDocument/2006/relationships/hyperlink" Target="https://en.wiktionary.org/w/index.php?title=%E3%83%97%E3%83%AC%E3%83%93%E3%83%A5%E3%83%BC&amp;action=edit&amp;redlink=1" TargetMode="External"/><Relationship Id="rId2755" Type="http://schemas.openxmlformats.org/officeDocument/2006/relationships/hyperlink" Target="https://en.wiktionary.org/wiki/%E7%BE%85" TargetMode="External"/><Relationship Id="rId1425" Type="http://schemas.openxmlformats.org/officeDocument/2006/relationships/hyperlink" Target="https://en.wiktionary.org/wiki/%E7%99%BA%E5%B1%95" TargetMode="External"/><Relationship Id="rId2756" Type="http://schemas.openxmlformats.org/officeDocument/2006/relationships/hyperlink" Target="https://en.wiktionary.org/wiki/%E3%81%B5%E3%82%8A%E3%81%8C%E3%81%AA" TargetMode="External"/><Relationship Id="rId1426" Type="http://schemas.openxmlformats.org/officeDocument/2006/relationships/hyperlink" Target="https://en.wiktionary.org/wiki/%E7%A0%B2" TargetMode="External"/><Relationship Id="rId2757" Type="http://schemas.openxmlformats.org/officeDocument/2006/relationships/hyperlink" Target="https://en.wiktionary.org/wiki/%E3%80%94" TargetMode="External"/><Relationship Id="rId1427" Type="http://schemas.openxmlformats.org/officeDocument/2006/relationships/hyperlink" Target="https://en.wiktionary.org/wiki/%E9%A0%86" TargetMode="External"/><Relationship Id="rId2758" Type="http://schemas.openxmlformats.org/officeDocument/2006/relationships/hyperlink" Target="https://en.wiktionary.org/wiki/%E5%88%86%E5%B8%83" TargetMode="External"/><Relationship Id="rId1428" Type="http://schemas.openxmlformats.org/officeDocument/2006/relationships/hyperlink" Target="https://en.wiktionary.org/wiki/%E5%8A%87" TargetMode="External"/><Relationship Id="rId2759" Type="http://schemas.openxmlformats.org/officeDocument/2006/relationships/hyperlink" Target="https://en.wiktionary.org/wiki/%E6%97%A5%E9%96%93" TargetMode="External"/><Relationship Id="rId1429" Type="http://schemas.openxmlformats.org/officeDocument/2006/relationships/hyperlink" Target="https://en.wiktionary.org/w/index.php?title=%E5%A4%A7%E3%81%8D%E3%81%8F&amp;action=edit&amp;redlink=1" TargetMode="External"/><Relationship Id="rId2750" Type="http://schemas.openxmlformats.org/officeDocument/2006/relationships/hyperlink" Target="https://en.wiktionary.org/wiki/%E3%80%95" TargetMode="External"/><Relationship Id="rId1420" Type="http://schemas.openxmlformats.org/officeDocument/2006/relationships/hyperlink" Target="https://en.wiktionary.org/wiki/%E4%BB%95%E4%BA%8B" TargetMode="External"/><Relationship Id="rId2751" Type="http://schemas.openxmlformats.org/officeDocument/2006/relationships/hyperlink" Target="https://en.wiktionary.org/wiki/%E7%84%A1%E6%96%99" TargetMode="External"/><Relationship Id="rId1421" Type="http://schemas.openxmlformats.org/officeDocument/2006/relationships/hyperlink" Target="https://en.wiktionary.org/wiki/%E5%B8%82%E5%A0%B4" TargetMode="External"/><Relationship Id="rId2752" Type="http://schemas.openxmlformats.org/officeDocument/2006/relationships/hyperlink" Target="https://en.wiktionary.org/w/index.php?title=%E5%BF%98%E3%82%8C&amp;action=edit&amp;redlink=1" TargetMode="External"/><Relationship Id="rId8927" Type="http://schemas.openxmlformats.org/officeDocument/2006/relationships/hyperlink" Target="https://en.wiktionary.org/wiki/%E3%83%A1%E3%83%A2%E3%83%AA%E3%82%A2%E3%83%AB" TargetMode="External"/><Relationship Id="rId8926" Type="http://schemas.openxmlformats.org/officeDocument/2006/relationships/hyperlink" Target="https://en.wiktionary.org/wiki/%E5%90%8D%E8%A9%9E" TargetMode="External"/><Relationship Id="rId8925" Type="http://schemas.openxmlformats.org/officeDocument/2006/relationships/hyperlink" Target="https://en.wiktionary.org/wiki/%E3%81%B2%E3%82%89" TargetMode="External"/><Relationship Id="rId8924" Type="http://schemas.openxmlformats.org/officeDocument/2006/relationships/hyperlink" Target="https://en.wiktionary.org/wiki/%E5%90%8C%E5%A5%BD" TargetMode="External"/><Relationship Id="rId8929" Type="http://schemas.openxmlformats.org/officeDocument/2006/relationships/hyperlink" Target="https://en.wiktionary.org/wiki/%E3%81%BE%E3%81%81" TargetMode="External"/><Relationship Id="rId8928" Type="http://schemas.openxmlformats.org/officeDocument/2006/relationships/hyperlink" Target="https://en.wiktionary.org/wiki/%E9%81%8A%E5%9C%92" TargetMode="External"/><Relationship Id="rId8923" Type="http://schemas.openxmlformats.org/officeDocument/2006/relationships/hyperlink" Target="https://en.wiktionary.org/wiki/%E3%82%A2%E3%83%AB%E3%83%97%E3%82%B9" TargetMode="External"/><Relationship Id="rId8922" Type="http://schemas.openxmlformats.org/officeDocument/2006/relationships/hyperlink" Target="https://en.wiktionary.org/wiki/%E8%98%87" TargetMode="External"/><Relationship Id="rId8921" Type="http://schemas.openxmlformats.org/officeDocument/2006/relationships/hyperlink" Target="https://en.wiktionary.org/wiki/%E7%9F%A5%E8%83%BD" TargetMode="External"/><Relationship Id="rId8920" Type="http://schemas.openxmlformats.org/officeDocument/2006/relationships/hyperlink" Target="https://en.wiktionary.org/wiki/%E6%95%91%E5%91%BD" TargetMode="External"/><Relationship Id="rId8916" Type="http://schemas.openxmlformats.org/officeDocument/2006/relationships/hyperlink" Target="https://en.wiktionary.org/wiki/%E3%83%8A%E3%82%A4%E3%83%95" TargetMode="External"/><Relationship Id="rId8915" Type="http://schemas.openxmlformats.org/officeDocument/2006/relationships/hyperlink" Target="https://en.wiktionary.org/wiki/%E5%8D%B4%E4%B8%8B" TargetMode="External"/><Relationship Id="rId8914" Type="http://schemas.openxmlformats.org/officeDocument/2006/relationships/hyperlink" Target="https://en.wiktionary.org/wiki/%E8%82%87" TargetMode="External"/><Relationship Id="rId8913" Type="http://schemas.openxmlformats.org/officeDocument/2006/relationships/hyperlink" Target="https://en.wiktionary.org/wiki/%E3%82%A8%E3%83%BC%E3%83%AB" TargetMode="External"/><Relationship Id="rId8919" Type="http://schemas.openxmlformats.org/officeDocument/2006/relationships/hyperlink" Target="https://en.wiktionary.org/wiki/%E7%B7%91%E5%9C%B0" TargetMode="External"/><Relationship Id="rId8918" Type="http://schemas.openxmlformats.org/officeDocument/2006/relationships/hyperlink" Target="https://en.wiktionary.org/wiki/%E6%A5%B5%E6%9D%B1" TargetMode="External"/><Relationship Id="rId8917" Type="http://schemas.openxmlformats.org/officeDocument/2006/relationships/hyperlink" Target="https://en.wiktionary.org/wiki/%E3%81%AF%E3%81%AA" TargetMode="External"/><Relationship Id="rId699" Type="http://schemas.openxmlformats.org/officeDocument/2006/relationships/hyperlink" Target="https://en.wiktionary.org/wiki/%E9%85%8D%E4%BF%A1" TargetMode="External"/><Relationship Id="rId698" Type="http://schemas.openxmlformats.org/officeDocument/2006/relationships/hyperlink" Target="https://en.wiktionary.org/wiki/%E5%85%AD" TargetMode="External"/><Relationship Id="rId693" Type="http://schemas.openxmlformats.org/officeDocument/2006/relationships/hyperlink" Target="https://en.wiktionary.org/wiki/%E3%83%AD%E3%82%B7%E3%82%A2" TargetMode="External"/><Relationship Id="rId692" Type="http://schemas.openxmlformats.org/officeDocument/2006/relationships/hyperlink" Target="https://en.wiktionary.org/w/index.php?title=%E3%81%84%E3%81%9F%E3%81%97&amp;action=edit&amp;redlink=1" TargetMode="External"/><Relationship Id="rId691" Type="http://schemas.openxmlformats.org/officeDocument/2006/relationships/hyperlink" Target="https://en.wiktionary.org/wiki/%E5%8D%94%E5%8A%9B" TargetMode="External"/><Relationship Id="rId690" Type="http://schemas.openxmlformats.org/officeDocument/2006/relationships/hyperlink" Target="https://en.wiktionary.org/wiki/%E5%85%89" TargetMode="External"/><Relationship Id="rId697" Type="http://schemas.openxmlformats.org/officeDocument/2006/relationships/hyperlink" Target="https://en.wiktionary.org/wiki/%E7%B7%A8%E6%9B%B2" TargetMode="External"/><Relationship Id="rId8912" Type="http://schemas.openxmlformats.org/officeDocument/2006/relationships/hyperlink" Target="https://en.wiktionary.org/wiki/%E6%8A%95%E7%90%83" TargetMode="External"/><Relationship Id="rId696" Type="http://schemas.openxmlformats.org/officeDocument/2006/relationships/hyperlink" Target="https://en.wiktionary.org/wiki/%E7%89%B9%E3%81%AB" TargetMode="External"/><Relationship Id="rId8911" Type="http://schemas.openxmlformats.org/officeDocument/2006/relationships/hyperlink" Target="https://en.wiktionary.org/wiki/%E6%8C%BF%E7%B5%B5" TargetMode="External"/><Relationship Id="rId695" Type="http://schemas.openxmlformats.org/officeDocument/2006/relationships/hyperlink" Target="https://en.wiktionary.org/wiki/%E6%A8%AA%E6%B5%9C" TargetMode="External"/><Relationship Id="rId8910" Type="http://schemas.openxmlformats.org/officeDocument/2006/relationships/hyperlink" Target="https://en.wiktionary.org/wiki/%E8%87%AA%E7%AB%8B" TargetMode="External"/><Relationship Id="rId694" Type="http://schemas.openxmlformats.org/officeDocument/2006/relationships/hyperlink" Target="https://en.wiktionary.org/wiki/%E4%B8%A1" TargetMode="External"/><Relationship Id="rId7618" Type="http://schemas.openxmlformats.org/officeDocument/2006/relationships/hyperlink" Target="https://en.wiktionary.org/wiki/%E3%82%BF%E3%82%A4%E3%83%9F%E3%83%B3%E3%82%B0" TargetMode="External"/><Relationship Id="rId8949" Type="http://schemas.openxmlformats.org/officeDocument/2006/relationships/hyperlink" Target="https://en.wiktionary.org/wiki/%E3%81%A1%E3%82%83%E3%81%86" TargetMode="External"/><Relationship Id="rId7617" Type="http://schemas.openxmlformats.org/officeDocument/2006/relationships/hyperlink" Target="https://en.wiktionary.org/w/index.php?title=%E7%9C%9F%E8%A8%80%E5%AE%97&amp;action=edit&amp;redlink=1" TargetMode="External"/><Relationship Id="rId8948" Type="http://schemas.openxmlformats.org/officeDocument/2006/relationships/hyperlink" Target="https://en.wiktionary.org/wiki/%E4%B9%97%E3%82%8B" TargetMode="External"/><Relationship Id="rId7616" Type="http://schemas.openxmlformats.org/officeDocument/2006/relationships/hyperlink" Target="https://en.wiktionary.org/wiki/%E5%BE%8C%E5%B9%B4" TargetMode="External"/><Relationship Id="rId8947" Type="http://schemas.openxmlformats.org/officeDocument/2006/relationships/hyperlink" Target="https://en.wiktionary.org/wiki/%E3%83%95%E3%83%AD%E3%83%B3%E3%83%86%E3%82%A3%E3%82%A2" TargetMode="External"/><Relationship Id="rId7615" Type="http://schemas.openxmlformats.org/officeDocument/2006/relationships/hyperlink" Target="https://en.wiktionary.org/wiki/%E5%85%90%E7%8E%89" TargetMode="External"/><Relationship Id="rId8946" Type="http://schemas.openxmlformats.org/officeDocument/2006/relationships/hyperlink" Target="https://en.wiktionary.org/wiki/%E3%82%A6%E3%83%9E" TargetMode="External"/><Relationship Id="rId7619" Type="http://schemas.openxmlformats.org/officeDocument/2006/relationships/hyperlink" Target="https://en.wiktionary.org/wiki/%E5%B9%B9%E7%B7%9A" TargetMode="External"/><Relationship Id="rId7610" Type="http://schemas.openxmlformats.org/officeDocument/2006/relationships/hyperlink" Target="https://en.wiktionary.org/wiki/%E7%88%BE" TargetMode="External"/><Relationship Id="rId8941" Type="http://schemas.openxmlformats.org/officeDocument/2006/relationships/hyperlink" Target="https://en.wiktionary.org/wiki/%E3%81%8A%E3%81%91" TargetMode="External"/><Relationship Id="rId8940" Type="http://schemas.openxmlformats.org/officeDocument/2006/relationships/hyperlink" Target="https://en.wiktionary.org/wiki/%E5%90%8C%E5%B1%85" TargetMode="External"/><Relationship Id="rId7614" Type="http://schemas.openxmlformats.org/officeDocument/2006/relationships/hyperlink" Target="https://en.wiktionary.org/wiki/%E9%BA%BB%E8%A1%A3" TargetMode="External"/><Relationship Id="rId8945" Type="http://schemas.openxmlformats.org/officeDocument/2006/relationships/hyperlink" Target="https://en.wiktionary.org/wiki/%E5%85%AC%E5%AE%B6" TargetMode="External"/><Relationship Id="rId7613" Type="http://schemas.openxmlformats.org/officeDocument/2006/relationships/hyperlink" Target="https://en.wiktionary.org/wiki/%E7%94%A8%E5%93%81" TargetMode="External"/><Relationship Id="rId8944" Type="http://schemas.openxmlformats.org/officeDocument/2006/relationships/hyperlink" Target="https://en.wiktionary.org/wiki/%E3%83%9E%E3%83%89%E3%83%B3%E3%83%8A" TargetMode="External"/><Relationship Id="rId7612" Type="http://schemas.openxmlformats.org/officeDocument/2006/relationships/hyperlink" Target="https://en.wiktionary.org/wiki/%E9%80%A3%E5%8B%95" TargetMode="External"/><Relationship Id="rId8943" Type="http://schemas.openxmlformats.org/officeDocument/2006/relationships/hyperlink" Target="https://en.wiktionary.org/wiki/%E8%A8%8E%E4%BC%90" TargetMode="External"/><Relationship Id="rId7611" Type="http://schemas.openxmlformats.org/officeDocument/2006/relationships/hyperlink" Target="https://en.wiktionary.org/wiki/%E5%A4%A7%E7%A4%BE" TargetMode="External"/><Relationship Id="rId8942" Type="http://schemas.openxmlformats.org/officeDocument/2006/relationships/hyperlink" Target="https://en.wiktionary.org/wiki/%E6%9F%90" TargetMode="External"/><Relationship Id="rId7607" Type="http://schemas.openxmlformats.org/officeDocument/2006/relationships/hyperlink" Target="https://en.wiktionary.org/w/index.php?title=%E6%9D%B1%E4%BA%AC%E3%83%89%E3%83%BC%E3%83%A0&amp;action=edit&amp;redlink=1" TargetMode="External"/><Relationship Id="rId8938" Type="http://schemas.openxmlformats.org/officeDocument/2006/relationships/hyperlink" Target="https://en.wiktionary.org/wiki/%E6%AC%A1%E9%95%B7" TargetMode="External"/><Relationship Id="rId7606" Type="http://schemas.openxmlformats.org/officeDocument/2006/relationships/hyperlink" Target="https://en.wiktionary.org/wiki/%E5%A9%9A%E7%B4%84" TargetMode="External"/><Relationship Id="rId8937" Type="http://schemas.openxmlformats.org/officeDocument/2006/relationships/hyperlink" Target="https://en.wiktionary.org/wiki/%E6%AE%B5%E8%90%BD" TargetMode="External"/><Relationship Id="rId7605" Type="http://schemas.openxmlformats.org/officeDocument/2006/relationships/hyperlink" Target="https://en.wiktionary.org/wiki/%E5%AE%99" TargetMode="External"/><Relationship Id="rId8936" Type="http://schemas.openxmlformats.org/officeDocument/2006/relationships/hyperlink" Target="https://en.wiktionary.org/wiki/%E8%A3%9C%E5%BC%B7" TargetMode="External"/><Relationship Id="rId7604" Type="http://schemas.openxmlformats.org/officeDocument/2006/relationships/hyperlink" Target="https://en.wiktionary.org/wiki/%E5%8F%8B%E6%83%85" TargetMode="External"/><Relationship Id="rId8935" Type="http://schemas.openxmlformats.org/officeDocument/2006/relationships/hyperlink" Target="https://en.wiktionary.org/wiki/%E5%AE%89%E5%9C%9F" TargetMode="External"/><Relationship Id="rId7609" Type="http://schemas.openxmlformats.org/officeDocument/2006/relationships/hyperlink" Target="https://en.wiktionary.org/w/index.php?title=%E7%B5%90%E3%81%B0&amp;action=edit&amp;redlink=1" TargetMode="External"/><Relationship Id="rId7608" Type="http://schemas.openxmlformats.org/officeDocument/2006/relationships/hyperlink" Target="https://en.wiktionary.org/wiki/%E5%A4%A7%E5%8F%8B" TargetMode="External"/><Relationship Id="rId8939" Type="http://schemas.openxmlformats.org/officeDocument/2006/relationships/hyperlink" Target="https://en.wiktionary.org/wiki/%E3%81%B5%E3%81%9F" TargetMode="External"/><Relationship Id="rId8930" Type="http://schemas.openxmlformats.org/officeDocument/2006/relationships/hyperlink" Target="https://en.wiktionary.org/wiki/%E6%95%B4%E6%95%B0" TargetMode="External"/><Relationship Id="rId7603" Type="http://schemas.openxmlformats.org/officeDocument/2006/relationships/hyperlink" Target="https://en.wiktionary.org/w/index.php?title=%E6%9D%B1%E5%8C%97%E5%A4%A7%E5%AD%A6&amp;action=edit&amp;redlink=1" TargetMode="External"/><Relationship Id="rId8934" Type="http://schemas.openxmlformats.org/officeDocument/2006/relationships/hyperlink" Target="https://en.wiktionary.org/wiki/%E8%A7%92%E7%94%B0" TargetMode="External"/><Relationship Id="rId7602" Type="http://schemas.openxmlformats.org/officeDocument/2006/relationships/hyperlink" Target="https://en.wiktionary.org/wiki/%E8%A7%A3%E9%9B%87" TargetMode="External"/><Relationship Id="rId8933" Type="http://schemas.openxmlformats.org/officeDocument/2006/relationships/hyperlink" Target="https://en.wiktionary.org/wiki/%E6%9C%A8%E6%9D%90" TargetMode="External"/><Relationship Id="rId7601" Type="http://schemas.openxmlformats.org/officeDocument/2006/relationships/hyperlink" Target="https://en.wiktionary.org/wiki/%E8%BB%BD%E9%87%8F" TargetMode="External"/><Relationship Id="rId8932" Type="http://schemas.openxmlformats.org/officeDocument/2006/relationships/hyperlink" Target="https://en.wiktionary.org/wiki/%E6%97%A5%E7%B3%BB" TargetMode="External"/><Relationship Id="rId7600" Type="http://schemas.openxmlformats.org/officeDocument/2006/relationships/hyperlink" Target="https://en.wiktionary.org/wiki/%E3%82%AD%E3%83%A3%E3%83%83%E3%82%B7%E3%83%A5" TargetMode="External"/><Relationship Id="rId8931" Type="http://schemas.openxmlformats.org/officeDocument/2006/relationships/hyperlink" Target="https://en.wiktionary.org/wiki/%E3%82%B9%E3%83%97%E3%83%AA%E3%83%B3%E3%83%88" TargetMode="External"/><Relationship Id="rId1499" Type="http://schemas.openxmlformats.org/officeDocument/2006/relationships/hyperlink" Target="https://en.wiktionary.org/wiki/%E4%BD%BF%E3%81%84" TargetMode="External"/><Relationship Id="rId668" Type="http://schemas.openxmlformats.org/officeDocument/2006/relationships/hyperlink" Target="https://en.wiktionary.org/wiki/%E6%9B%96%E6%98%A7" TargetMode="External"/><Relationship Id="rId667" Type="http://schemas.openxmlformats.org/officeDocument/2006/relationships/hyperlink" Target="https://en.wiktionary.org/wiki/%E5%BB%BA%E7%AF%89" TargetMode="External"/><Relationship Id="rId666" Type="http://schemas.openxmlformats.org/officeDocument/2006/relationships/hyperlink" Target="https://en.wiktionary.org/wiki/%E5%BD%B1%E9%9F%BF" TargetMode="External"/><Relationship Id="rId665" Type="http://schemas.openxmlformats.org/officeDocument/2006/relationships/hyperlink" Target="https://en.wiktionary.org/w/index.php?title=%E3%81%A1%E3%82%87%E3%81%A3%E3%81%A8%E3%81%97%E3%81%9F&amp;action=edit&amp;redlink=1" TargetMode="External"/><Relationship Id="rId669" Type="http://schemas.openxmlformats.org/officeDocument/2006/relationships/hyperlink" Target="https://en.wiktionary.org/wiki/%E5%A0%B4%E6%89%80" TargetMode="External"/><Relationship Id="rId1490" Type="http://schemas.openxmlformats.org/officeDocument/2006/relationships/hyperlink" Target="https://en.wiktionary.org/wiki/%E7%A9%BA%E9%96%93" TargetMode="External"/><Relationship Id="rId660" Type="http://schemas.openxmlformats.org/officeDocument/2006/relationships/hyperlink" Target="https://en.wiktionary.org/wiki/%E8%B3%87%E6%96%99" TargetMode="External"/><Relationship Id="rId1491" Type="http://schemas.openxmlformats.org/officeDocument/2006/relationships/hyperlink" Target="https://en.wiktionary.org/wiki/%E4%BA%95%E4%B8%8A" TargetMode="External"/><Relationship Id="rId1492" Type="http://schemas.openxmlformats.org/officeDocument/2006/relationships/hyperlink" Target="https://en.wiktionary.org/wiki/%E3%83%91%E3%83%AA" TargetMode="External"/><Relationship Id="rId1493" Type="http://schemas.openxmlformats.org/officeDocument/2006/relationships/hyperlink" Target="https://en.wiktionary.org/wiki/%E6%97%85" TargetMode="External"/><Relationship Id="rId1494" Type="http://schemas.openxmlformats.org/officeDocument/2006/relationships/hyperlink" Target="https://en.wiktionary.org/wiki/%E6%B8%85%E6%B0%B4" TargetMode="External"/><Relationship Id="rId664" Type="http://schemas.openxmlformats.org/officeDocument/2006/relationships/hyperlink" Target="https://en.wiktionary.org/wiki/%E3%83%97%E3%83%AD%E3%82%B8%E3%82%A7%E3%82%AF%E3%83%88" TargetMode="External"/><Relationship Id="rId1495" Type="http://schemas.openxmlformats.org/officeDocument/2006/relationships/hyperlink" Target="https://en.wiktionary.org/wiki/%E5%8D%8A" TargetMode="External"/><Relationship Id="rId663" Type="http://schemas.openxmlformats.org/officeDocument/2006/relationships/hyperlink" Target="https://en.wiktionary.org/wiki/%E7%B5%8C" TargetMode="External"/><Relationship Id="rId1496" Type="http://schemas.openxmlformats.org/officeDocument/2006/relationships/hyperlink" Target="https://en.wiktionary.org/wiki/%E4%BA%BA%E5%93%A1" TargetMode="External"/><Relationship Id="rId662" Type="http://schemas.openxmlformats.org/officeDocument/2006/relationships/hyperlink" Target="https://en.wiktionary.org/wiki/%E3%81%86%E3%81%A1" TargetMode="External"/><Relationship Id="rId1497" Type="http://schemas.openxmlformats.org/officeDocument/2006/relationships/hyperlink" Target="https://en.wiktionary.org/wiki/%E9%9A%9C%E5%AE%B3" TargetMode="External"/><Relationship Id="rId661" Type="http://schemas.openxmlformats.org/officeDocument/2006/relationships/hyperlink" Target="https://en.wiktionary.org/wiki/%E3%81%BB%E3%81%A9" TargetMode="External"/><Relationship Id="rId1498" Type="http://schemas.openxmlformats.org/officeDocument/2006/relationships/hyperlink" Target="https://en.wiktionary.org/wiki/%E7%A4%BA%E3%81%99" TargetMode="External"/><Relationship Id="rId1488" Type="http://schemas.openxmlformats.org/officeDocument/2006/relationships/hyperlink" Target="https://en.wiktionary.org/wiki/%E6%A1%9C" TargetMode="External"/><Relationship Id="rId1489" Type="http://schemas.openxmlformats.org/officeDocument/2006/relationships/hyperlink" Target="https://en.wiktionary.org/wiki/%E5%BA%A6%E5%BA%A6" TargetMode="External"/><Relationship Id="rId657" Type="http://schemas.openxmlformats.org/officeDocument/2006/relationships/hyperlink" Target="https://en.wiktionary.org/wiki/%E5%BA%83%E5%B3%B6" TargetMode="External"/><Relationship Id="rId656" Type="http://schemas.openxmlformats.org/officeDocument/2006/relationships/hyperlink" Target="https://en.wiktionary.org/wiki/%E6%88%A6%E4%BA%89" TargetMode="External"/><Relationship Id="rId655" Type="http://schemas.openxmlformats.org/officeDocument/2006/relationships/hyperlink" Target="https://en.wiktionary.org/wiki/%E6%94%B9%E7%AB%84" TargetMode="External"/><Relationship Id="rId654" Type="http://schemas.openxmlformats.org/officeDocument/2006/relationships/hyperlink" Target="https://en.wiktionary.org/wiki/%E6%88%90%E7%B8%BE" TargetMode="External"/><Relationship Id="rId659" Type="http://schemas.openxmlformats.org/officeDocument/2006/relationships/hyperlink" Target="https://en.wiktionary.org/wiki/%E5%B0%8F" TargetMode="External"/><Relationship Id="rId658" Type="http://schemas.openxmlformats.org/officeDocument/2006/relationships/hyperlink" Target="https://en.wiktionary.org/wiki/%E6%94%BB%E6%92%83" TargetMode="External"/><Relationship Id="rId1480" Type="http://schemas.openxmlformats.org/officeDocument/2006/relationships/hyperlink" Target="https://en.wiktionary.org/wiki/%E7%8F%BE%E7%8A%B6" TargetMode="External"/><Relationship Id="rId1481" Type="http://schemas.openxmlformats.org/officeDocument/2006/relationships/hyperlink" Target="https://en.wiktionary.org/wiki/%E6%A0%B9%E6%8B%A0" TargetMode="External"/><Relationship Id="rId1482" Type="http://schemas.openxmlformats.org/officeDocument/2006/relationships/hyperlink" Target="https://en.wiktionary.org/wiki/%E7%A7%8B" TargetMode="External"/><Relationship Id="rId1483" Type="http://schemas.openxmlformats.org/officeDocument/2006/relationships/hyperlink" Target="https://en.wiktionary.org/w/index.php?title=%E7%A4%BA%E3%81%97&amp;action=edit&amp;redlink=1" TargetMode="External"/><Relationship Id="rId653" Type="http://schemas.openxmlformats.org/officeDocument/2006/relationships/hyperlink" Target="https://en.wiktionary.org/wiki/%E3%81%BF%E3%81%AA%E3%81%95%E3%82%93" TargetMode="External"/><Relationship Id="rId1484" Type="http://schemas.openxmlformats.org/officeDocument/2006/relationships/hyperlink" Target="https://en.wiktionary.org/wiki/%E3%83%A9%E3%82%A4%E3%82%BB%E3%83%B3%E3%82%B9" TargetMode="External"/><Relationship Id="rId652" Type="http://schemas.openxmlformats.org/officeDocument/2006/relationships/hyperlink" Target="https://en.wiktionary.org/wiki/%E7%9C%81" TargetMode="External"/><Relationship Id="rId1485" Type="http://schemas.openxmlformats.org/officeDocument/2006/relationships/hyperlink" Target="https://en.wiktionary.org/wiki/%E5%B9%B3%E5%9D%87" TargetMode="External"/><Relationship Id="rId651" Type="http://schemas.openxmlformats.org/officeDocument/2006/relationships/hyperlink" Target="https://en.wiktionary.org/wiki/%E9%A0%83" TargetMode="External"/><Relationship Id="rId1486" Type="http://schemas.openxmlformats.org/officeDocument/2006/relationships/hyperlink" Target="https://en.wiktionary.org/wiki/%E3%83%A1%E3%83%BC%E3%82%AB%E3%83%BC" TargetMode="External"/><Relationship Id="rId650" Type="http://schemas.openxmlformats.org/officeDocument/2006/relationships/hyperlink" Target="https://en.wiktionary.org/wiki/%E7%94%B7" TargetMode="External"/><Relationship Id="rId1487" Type="http://schemas.openxmlformats.org/officeDocument/2006/relationships/hyperlink" Target="https://en.wiktionary.org/wiki/%E5%AE%AE" TargetMode="External"/><Relationship Id="rId8905" Type="http://schemas.openxmlformats.org/officeDocument/2006/relationships/hyperlink" Target="https://en.wiktionary.org/wiki/%E6%9D%89%E6%B5%A6" TargetMode="External"/><Relationship Id="rId8904" Type="http://schemas.openxmlformats.org/officeDocument/2006/relationships/hyperlink" Target="https://en.wiktionary.org/wiki/%E9%80%B2%E6%92%83" TargetMode="External"/><Relationship Id="rId8903" Type="http://schemas.openxmlformats.org/officeDocument/2006/relationships/hyperlink" Target="https://en.wiktionary.org/wiki/%E4%B8%80%E8%A6%8B" TargetMode="External"/><Relationship Id="rId8902" Type="http://schemas.openxmlformats.org/officeDocument/2006/relationships/hyperlink" Target="https://en.wiktionary.org/wiki/%E8%96%84" TargetMode="External"/><Relationship Id="rId8909" Type="http://schemas.openxmlformats.org/officeDocument/2006/relationships/hyperlink" Target="https://en.wiktionary.org/wiki/%E8%88%88%E4%BF%A1%E6%89%80" TargetMode="External"/><Relationship Id="rId8908" Type="http://schemas.openxmlformats.org/officeDocument/2006/relationships/hyperlink" Target="https://en.wiktionary.org/wiki/%E5%90%8C%E5%9B%BD" TargetMode="External"/><Relationship Id="rId8907" Type="http://schemas.openxmlformats.org/officeDocument/2006/relationships/hyperlink" Target="https://en.wiktionary.org/wiki/%E6%8A%9C%E7%BE%A4" TargetMode="External"/><Relationship Id="rId8906" Type="http://schemas.openxmlformats.org/officeDocument/2006/relationships/hyperlink" Target="https://en.wiktionary.org/wiki/%E3%82%B0%E3%83%A9%E3%82%B9" TargetMode="External"/><Relationship Id="rId689" Type="http://schemas.openxmlformats.org/officeDocument/2006/relationships/hyperlink" Target="https://en.wiktionary.org/wiki/%E8%B2%A9%E5%A3%B2" TargetMode="External"/><Relationship Id="rId688" Type="http://schemas.openxmlformats.org/officeDocument/2006/relationships/hyperlink" Target="https://en.wiktionary.org/wiki/%E5%9B%BD%E7%AB%8B" TargetMode="External"/><Relationship Id="rId687" Type="http://schemas.openxmlformats.org/officeDocument/2006/relationships/hyperlink" Target="https://en.wiktionary.org/wiki/%E7%84%A1" TargetMode="External"/><Relationship Id="rId682" Type="http://schemas.openxmlformats.org/officeDocument/2006/relationships/hyperlink" Target="https://en.wiktionary.org/wiki/%E6%84%9B" TargetMode="External"/><Relationship Id="rId681" Type="http://schemas.openxmlformats.org/officeDocument/2006/relationships/hyperlink" Target="https://en.wiktionary.org/wiki/%E8%B6%85" TargetMode="External"/><Relationship Id="rId680" Type="http://schemas.openxmlformats.org/officeDocument/2006/relationships/hyperlink" Target="https://en.wiktionary.org/wiki/%E8%8A%B1" TargetMode="External"/><Relationship Id="rId686" Type="http://schemas.openxmlformats.org/officeDocument/2006/relationships/hyperlink" Target="https://en.wiktionary.org/wiki/%E5%8F%B0" TargetMode="External"/><Relationship Id="rId8901" Type="http://schemas.openxmlformats.org/officeDocument/2006/relationships/hyperlink" Target="https://en.wiktionary.org/wiki/%E5%BF%97%E8%B3%80" TargetMode="External"/><Relationship Id="rId685" Type="http://schemas.openxmlformats.org/officeDocument/2006/relationships/hyperlink" Target="https://en.wiktionary.org/wiki/%E3%82%A4%E3%82%BF%E3%83%AA%E3%82%A2" TargetMode="External"/><Relationship Id="rId8900" Type="http://schemas.openxmlformats.org/officeDocument/2006/relationships/hyperlink" Target="https://en.wiktionary.org/wiki/%E6%9B%B8%E7%89%A9" TargetMode="External"/><Relationship Id="rId684" Type="http://schemas.openxmlformats.org/officeDocument/2006/relationships/hyperlink" Target="https://en.wiktionary.org/wiki/%E5%AE%A4" TargetMode="External"/><Relationship Id="rId683" Type="http://schemas.openxmlformats.org/officeDocument/2006/relationships/hyperlink" Target="https://en.wiktionary.org/wiki/%E6%9C%80%E5%BE%8C" TargetMode="External"/><Relationship Id="rId679" Type="http://schemas.openxmlformats.org/officeDocument/2006/relationships/hyperlink" Target="https://en.wiktionary.org/wiki/%E5%AE%98" TargetMode="External"/><Relationship Id="rId678" Type="http://schemas.openxmlformats.org/officeDocument/2006/relationships/hyperlink" Target="https://en.wiktionary.org/wiki/%E4%BF%9D%E5%AD%98" TargetMode="External"/><Relationship Id="rId677" Type="http://schemas.openxmlformats.org/officeDocument/2006/relationships/hyperlink" Target="https://en.wiktionary.org/wiki/%E2%97%8B" TargetMode="External"/><Relationship Id="rId676" Type="http://schemas.openxmlformats.org/officeDocument/2006/relationships/hyperlink" Target="https://en.wiktionary.org/wiki/%E5%AD%97" TargetMode="External"/><Relationship Id="rId671" Type="http://schemas.openxmlformats.org/officeDocument/2006/relationships/hyperlink" Target="https://en.wiktionary.org/wiki/%E4%BD%9C%E3%82%8A%E4%B8%8A%E3%81%92%E3%82%8B" TargetMode="External"/><Relationship Id="rId670" Type="http://schemas.openxmlformats.org/officeDocument/2006/relationships/hyperlink" Target="https://en.wiktionary.org/wiki/%E5%AF%BE%E5%BF%9C" TargetMode="External"/><Relationship Id="rId675" Type="http://schemas.openxmlformats.org/officeDocument/2006/relationships/hyperlink" Target="https://en.wiktionary.org/wiki/%E6%A9%8B" TargetMode="External"/><Relationship Id="rId674" Type="http://schemas.openxmlformats.org/officeDocument/2006/relationships/hyperlink" Target="https://en.wiktionary.org/wiki/%E8%88%AA%E7%A9%BA" TargetMode="External"/><Relationship Id="rId673" Type="http://schemas.openxmlformats.org/officeDocument/2006/relationships/hyperlink" Target="https://en.wiktionary.org/wiki/%E4%BB%A5%E5%89%8D" TargetMode="External"/><Relationship Id="rId672" Type="http://schemas.openxmlformats.org/officeDocument/2006/relationships/hyperlink" Target="https://en.wiktionary.org/wiki/%E3%83%AF%E3%83%B3%E3%83%9D%E3%82%A4%E3%83%B3%E3%83%88" TargetMode="External"/><Relationship Id="rId5019" Type="http://schemas.openxmlformats.org/officeDocument/2006/relationships/hyperlink" Target="https://en.wiktionary.org/wiki/%E4%B8%BB%E5%8A%9B" TargetMode="External"/><Relationship Id="rId6340" Type="http://schemas.openxmlformats.org/officeDocument/2006/relationships/hyperlink" Target="https://en.wiktionary.org/wiki/%E5%8F%96%E3%82%8A%E6%B6%88%E3%81%97" TargetMode="External"/><Relationship Id="rId7672" Type="http://schemas.openxmlformats.org/officeDocument/2006/relationships/hyperlink" Target="https://en.wiktionary.org/wiki/%E8%A9%95%E5%88%A4" TargetMode="External"/><Relationship Id="rId5010" Type="http://schemas.openxmlformats.org/officeDocument/2006/relationships/hyperlink" Target="https://en.wiktionary.org/wiki/%E7%8A%A0%E7%89%B2" TargetMode="External"/><Relationship Id="rId6341" Type="http://schemas.openxmlformats.org/officeDocument/2006/relationships/hyperlink" Target="https://en.wiktionary.org/wiki/%E5%8D%A0%E3%82%81%E3%82%8B" TargetMode="External"/><Relationship Id="rId7671" Type="http://schemas.openxmlformats.org/officeDocument/2006/relationships/hyperlink" Target="https://en.wiktionary.org/wiki/%E3%83%94%E3%83%BC%E3%82%B9" TargetMode="External"/><Relationship Id="rId7670" Type="http://schemas.openxmlformats.org/officeDocument/2006/relationships/hyperlink" Target="https://en.wiktionary.org/w/index.php?title=%E5%90%89%E6%9C%AC%E8%88%88%E6%A5%AD&amp;action=edit&amp;redlink=1" TargetMode="External"/><Relationship Id="rId5013" Type="http://schemas.openxmlformats.org/officeDocument/2006/relationships/hyperlink" Target="https://en.wiktionary.org/wiki/%E9%B3%B3" TargetMode="External"/><Relationship Id="rId6344" Type="http://schemas.openxmlformats.org/officeDocument/2006/relationships/hyperlink" Target="https://en.wiktionary.org/wiki/%E5%90%89%E5%B2%A1" TargetMode="External"/><Relationship Id="rId7676" Type="http://schemas.openxmlformats.org/officeDocument/2006/relationships/hyperlink" Target="https://en.wiktionary.org/wiki/%E7%89%9D" TargetMode="External"/><Relationship Id="rId5014" Type="http://schemas.openxmlformats.org/officeDocument/2006/relationships/hyperlink" Target="https://en.wiktionary.org/wiki/%E5%AE%9A%E6%95%B0" TargetMode="External"/><Relationship Id="rId6345" Type="http://schemas.openxmlformats.org/officeDocument/2006/relationships/hyperlink" Target="https://en.wiktionary.org/wiki/%E7%B5%86" TargetMode="External"/><Relationship Id="rId7675" Type="http://schemas.openxmlformats.org/officeDocument/2006/relationships/hyperlink" Target="https://en.wiktionary.org/wiki/%E5%B0%8F%E5%AE%A4" TargetMode="External"/><Relationship Id="rId5011" Type="http://schemas.openxmlformats.org/officeDocument/2006/relationships/hyperlink" Target="https://en.wiktionary.org/wiki/%E3%82%B3%E3%83%B3%E3%82%BB%E3%83%97%E3%83%88" TargetMode="External"/><Relationship Id="rId6342" Type="http://schemas.openxmlformats.org/officeDocument/2006/relationships/hyperlink" Target="https://en.wiktionary.org/wiki/%E9%A3%BC%E8%82%B2" TargetMode="External"/><Relationship Id="rId7674" Type="http://schemas.openxmlformats.org/officeDocument/2006/relationships/hyperlink" Target="https://en.wiktionary.org/wiki/%E4%BB%AE%E8%AA%AC" TargetMode="External"/><Relationship Id="rId5012" Type="http://schemas.openxmlformats.org/officeDocument/2006/relationships/hyperlink" Target="https://en.wiktionary.org/wiki/%E5%85%A5%E5%A0%B4" TargetMode="External"/><Relationship Id="rId6343" Type="http://schemas.openxmlformats.org/officeDocument/2006/relationships/hyperlink" Target="https://en.wiktionary.org/wiki/%E3%83%A9%E3%82%A4%E3%83%8A%E3%83%BC" TargetMode="External"/><Relationship Id="rId7673" Type="http://schemas.openxmlformats.org/officeDocument/2006/relationships/hyperlink" Target="https://en.wiktionary.org/wiki/%E3%81%A0%E3%82%89%E3%81%91" TargetMode="External"/><Relationship Id="rId5017" Type="http://schemas.openxmlformats.org/officeDocument/2006/relationships/hyperlink" Target="https://en.wiktionary.org/wiki/%E5%A4%96%E4%BC%9D" TargetMode="External"/><Relationship Id="rId6348" Type="http://schemas.openxmlformats.org/officeDocument/2006/relationships/hyperlink" Target="https://en.wiktionary.org/w/index.php?title=%E3%81%8C%E3%81%A3&amp;action=edit&amp;redlink=1" TargetMode="External"/><Relationship Id="rId5018" Type="http://schemas.openxmlformats.org/officeDocument/2006/relationships/hyperlink" Target="https://en.wiktionary.org/wiki/%E6%9D%BE%E5%8E%9F" TargetMode="External"/><Relationship Id="rId6349" Type="http://schemas.openxmlformats.org/officeDocument/2006/relationships/hyperlink" Target="https://en.wiktionary.org/wiki/%E3%83%89%E3%83%83%E3%83%88" TargetMode="External"/><Relationship Id="rId7679" Type="http://schemas.openxmlformats.org/officeDocument/2006/relationships/hyperlink" Target="https://en.wiktionary.org/wiki/%E9%87%91%E9%A1%8D" TargetMode="External"/><Relationship Id="rId5015" Type="http://schemas.openxmlformats.org/officeDocument/2006/relationships/hyperlink" Target="https://en.wiktionary.org/wiki/%E6%89%93%E7%8E%87" TargetMode="External"/><Relationship Id="rId6346" Type="http://schemas.openxmlformats.org/officeDocument/2006/relationships/hyperlink" Target="https://en.wiktionary.org/wiki/%E6%80%A7%E5%88%A5" TargetMode="External"/><Relationship Id="rId7678" Type="http://schemas.openxmlformats.org/officeDocument/2006/relationships/hyperlink" Target="https://en.wiktionary.org/wiki/%E9%B7%BA" TargetMode="External"/><Relationship Id="rId5016" Type="http://schemas.openxmlformats.org/officeDocument/2006/relationships/hyperlink" Target="https://en.wiktionary.org/wiki/%E7%BE%8E%E3%81%97%E3%81%84" TargetMode="External"/><Relationship Id="rId6347" Type="http://schemas.openxmlformats.org/officeDocument/2006/relationships/hyperlink" Target="https://en.wiktionary.org/wiki/%E9%AB%98%E6%9E%B6" TargetMode="External"/><Relationship Id="rId7677" Type="http://schemas.openxmlformats.org/officeDocument/2006/relationships/hyperlink" Target="https://en.wiktionary.org/wiki/%E4%B8%89%E5%8E%9F" TargetMode="External"/><Relationship Id="rId5008" Type="http://schemas.openxmlformats.org/officeDocument/2006/relationships/hyperlink" Target="https://en.wiktionary.org/wiki/%E4%BA%BA%E7%A8%AE" TargetMode="External"/><Relationship Id="rId6339" Type="http://schemas.openxmlformats.org/officeDocument/2006/relationships/hyperlink" Target="https://en.wiktionary.org/w/index.php?title=%E6%9D%B1%E5%8F%A3&amp;action=edit&amp;redlink=1" TargetMode="External"/><Relationship Id="rId5009" Type="http://schemas.openxmlformats.org/officeDocument/2006/relationships/hyperlink" Target="https://en.wiktionary.org/wiki/%E3%82%B3%E3%83%BC%E3%83%88" TargetMode="External"/><Relationship Id="rId7661" Type="http://schemas.openxmlformats.org/officeDocument/2006/relationships/hyperlink" Target="https://en.wiktionary.org/w/index.php?title=%E8%AA%AD%E3%81%BE&amp;action=edit&amp;redlink=1" TargetMode="External"/><Relationship Id="rId8992" Type="http://schemas.openxmlformats.org/officeDocument/2006/relationships/hyperlink" Target="https://en.wiktionary.org/wiki/%E5%B2%B8%E7%94%B0" TargetMode="External"/><Relationship Id="rId6330" Type="http://schemas.openxmlformats.org/officeDocument/2006/relationships/hyperlink" Target="https://en.wiktionary.org/wiki/%E3%83%96%E3%83%A9%E3%82%A4%E3%82%A2%E3%83%B3" TargetMode="External"/><Relationship Id="rId7660" Type="http://schemas.openxmlformats.org/officeDocument/2006/relationships/hyperlink" Target="https://en.wiktionary.org/wiki/%E3%82%B3%E3%83%B3%E3%83%91%E3%82%AF%E3%83%88" TargetMode="External"/><Relationship Id="rId8991" Type="http://schemas.openxmlformats.org/officeDocument/2006/relationships/hyperlink" Target="https://en.wiktionary.org/wiki/%E4%BF%8A%E4%BB%8B" TargetMode="External"/><Relationship Id="rId8990" Type="http://schemas.openxmlformats.org/officeDocument/2006/relationships/hyperlink" Target="https://en.wiktionary.org/wiki/%E7%8B%AC%E6%96%AD" TargetMode="External"/><Relationship Id="rId5002" Type="http://schemas.openxmlformats.org/officeDocument/2006/relationships/hyperlink" Target="https://en.wiktionary.org/w/index.php?title=%E5%86%A0%E3%81%97&amp;action=edit&amp;redlink=1" TargetMode="External"/><Relationship Id="rId6333" Type="http://schemas.openxmlformats.org/officeDocument/2006/relationships/hyperlink" Target="https://en.wiktionary.org/wiki/%E3%82%AA%E3%83%BC%E3%83%88%E3%83%90%E3%82%A4" TargetMode="External"/><Relationship Id="rId7665" Type="http://schemas.openxmlformats.org/officeDocument/2006/relationships/hyperlink" Target="https://en.wiktionary.org/wiki/%E3%82%BF%E3%83%BC%E3%83%B3" TargetMode="External"/><Relationship Id="rId8996" Type="http://schemas.openxmlformats.org/officeDocument/2006/relationships/hyperlink" Target="https://en.wiktionary.org/wiki/%E5%8E%9A%E6%9C%A8" TargetMode="External"/><Relationship Id="rId5003" Type="http://schemas.openxmlformats.org/officeDocument/2006/relationships/hyperlink" Target="https://en.wiktionary.org/wiki/%E9%80%83%E4%BA%A1" TargetMode="External"/><Relationship Id="rId6334" Type="http://schemas.openxmlformats.org/officeDocument/2006/relationships/hyperlink" Target="https://en.wiktionary.org/wiki/%E9%80%B1%E6%9C%AB" TargetMode="External"/><Relationship Id="rId7664" Type="http://schemas.openxmlformats.org/officeDocument/2006/relationships/hyperlink" Target="https://en.wiktionary.org/wiki/%E3%83%AD%E3%83%BC%E3%83%B3" TargetMode="External"/><Relationship Id="rId8995" Type="http://schemas.openxmlformats.org/officeDocument/2006/relationships/hyperlink" Target="https://en.wiktionary.org/wiki/%E5%85%BC%E5%8B%99" TargetMode="External"/><Relationship Id="rId5000" Type="http://schemas.openxmlformats.org/officeDocument/2006/relationships/hyperlink" Target="https://en.wiktionary.org/wiki/%E3%83%9E%E3%83%83%E3%83%97" TargetMode="External"/><Relationship Id="rId6331" Type="http://schemas.openxmlformats.org/officeDocument/2006/relationships/hyperlink" Target="https://en.wiktionary.org/wiki/%E8%B3%A0%E5%84%9F" TargetMode="External"/><Relationship Id="rId7663" Type="http://schemas.openxmlformats.org/officeDocument/2006/relationships/hyperlink" Target="https://en.wiktionary.org/wiki/%E6%B7%B1%E5%88%BB" TargetMode="External"/><Relationship Id="rId8994" Type="http://schemas.openxmlformats.org/officeDocument/2006/relationships/hyperlink" Target="https://en.wiktionary.org/wiki/%E6%A4%9C%E5%AF%9F%E5%BA%81" TargetMode="External"/><Relationship Id="rId5001" Type="http://schemas.openxmlformats.org/officeDocument/2006/relationships/hyperlink" Target="https://en.wiktionary.org/wiki/%E6%87%B8%E5%BF%B5" TargetMode="External"/><Relationship Id="rId6332" Type="http://schemas.openxmlformats.org/officeDocument/2006/relationships/hyperlink" Target="https://en.wiktionary.org/wiki/%E3%82%A2%E3%83%A9%E3%83%93%E3%82%A2" TargetMode="External"/><Relationship Id="rId7662" Type="http://schemas.openxmlformats.org/officeDocument/2006/relationships/hyperlink" Target="https://en.wiktionary.org/wiki/%E3%82%A2%E3%83%89%E3%83%90%E3%82%A4%E3%82%B9" TargetMode="External"/><Relationship Id="rId8993" Type="http://schemas.openxmlformats.org/officeDocument/2006/relationships/hyperlink" Target="https://en.wiktionary.org/w/index.php?title=%E9%97%98%E5%A3%AB&amp;action=edit&amp;redlink=1" TargetMode="External"/><Relationship Id="rId5006" Type="http://schemas.openxmlformats.org/officeDocument/2006/relationships/hyperlink" Target="https://en.wiktionary.org/wiki/%E3%82%A6%E3%82%A3%E3%83%AA%E3%82%A2%E3%83%A0%E3%82%BA" TargetMode="External"/><Relationship Id="rId6337" Type="http://schemas.openxmlformats.org/officeDocument/2006/relationships/hyperlink" Target="https://en.wiktionary.org/wiki/%E3%81%BB%E3%81%8A" TargetMode="External"/><Relationship Id="rId7669" Type="http://schemas.openxmlformats.org/officeDocument/2006/relationships/hyperlink" Target="https://en.wiktionary.org/wiki/%E5%A4%A7%E5%9E%A3" TargetMode="External"/><Relationship Id="rId5007" Type="http://schemas.openxmlformats.org/officeDocument/2006/relationships/hyperlink" Target="https://en.wiktionary.org/wiki/%E8%A6%81%E4%BB%B6" TargetMode="External"/><Relationship Id="rId6338" Type="http://schemas.openxmlformats.org/officeDocument/2006/relationships/hyperlink" Target="https://en.wiktionary.org/wiki/%E3%83%81%E3%83%A3%E3%83%B3%E3%83%94%E3%82%AA%E3%83%B3%E3%82%B7%E3%83%83%E3%83%97" TargetMode="External"/><Relationship Id="rId7668" Type="http://schemas.openxmlformats.org/officeDocument/2006/relationships/hyperlink" Target="https://en.wiktionary.org/wiki/%E9%BB%92%E5%B7%9D" TargetMode="External"/><Relationship Id="rId8999" Type="http://schemas.openxmlformats.org/officeDocument/2006/relationships/hyperlink" Target="https://en.wiktionary.org/wiki/%E4%B8%AD%E5%B0%89" TargetMode="External"/><Relationship Id="rId5004" Type="http://schemas.openxmlformats.org/officeDocument/2006/relationships/hyperlink" Target="https://en.wiktionary.org/wiki/%E5%B1%8B%E6%A0%B9" TargetMode="External"/><Relationship Id="rId6335" Type="http://schemas.openxmlformats.org/officeDocument/2006/relationships/hyperlink" Target="https://en.wiktionary.org/wiki/%E3%82%AF%E3%83%BC%E3%83%AB" TargetMode="External"/><Relationship Id="rId7667" Type="http://schemas.openxmlformats.org/officeDocument/2006/relationships/hyperlink" Target="https://en.wiktionary.org/wiki/%E4%BA%AC%E5%AD%90" TargetMode="External"/><Relationship Id="rId8998" Type="http://schemas.openxmlformats.org/officeDocument/2006/relationships/hyperlink" Target="https://en.wiktionary.org/wiki/%E3%83%A2%E3%83%8E%E3%83%AC%E3%83%BC%E3%83%AB" TargetMode="External"/><Relationship Id="rId5005" Type="http://schemas.openxmlformats.org/officeDocument/2006/relationships/hyperlink" Target="https://en.wiktionary.org/wiki/%E5%8C%97%E7%B1%B3" TargetMode="External"/><Relationship Id="rId6336" Type="http://schemas.openxmlformats.org/officeDocument/2006/relationships/hyperlink" Target="https://en.wiktionary.org/wiki/%E5%BB%B6%E4%BC%B8" TargetMode="External"/><Relationship Id="rId7666" Type="http://schemas.openxmlformats.org/officeDocument/2006/relationships/hyperlink" Target="https://en.wiktionary.org/wiki/%E3%82%A8%E3%83%B3%E3%83%89" TargetMode="External"/><Relationship Id="rId8997" Type="http://schemas.openxmlformats.org/officeDocument/2006/relationships/hyperlink" Target="https://en.wiktionary.org/wiki/%E6%B5%B8%E9%80%8F" TargetMode="External"/><Relationship Id="rId7690" Type="http://schemas.openxmlformats.org/officeDocument/2006/relationships/hyperlink" Target="https://en.wiktionary.org/wiki/%E8%B6%B3%E3%82%8A" TargetMode="External"/><Relationship Id="rId5031" Type="http://schemas.openxmlformats.org/officeDocument/2006/relationships/hyperlink" Target="https://en.wiktionary.org/wiki/%E8%A3%85%E7%9D%80" TargetMode="External"/><Relationship Id="rId6362" Type="http://schemas.openxmlformats.org/officeDocument/2006/relationships/hyperlink" Target="https://en.wiktionary.org/wiki/%E8%90%8C" TargetMode="External"/><Relationship Id="rId7694" Type="http://schemas.openxmlformats.org/officeDocument/2006/relationships/hyperlink" Target="https://en.wiktionary.org/wiki/%E8%A3%9C%E6%AD%A3" TargetMode="External"/><Relationship Id="rId5032" Type="http://schemas.openxmlformats.org/officeDocument/2006/relationships/hyperlink" Target="https://en.wiktionary.org/wiki/%E7%99%BA%E4%BF%A1" TargetMode="External"/><Relationship Id="rId6363" Type="http://schemas.openxmlformats.org/officeDocument/2006/relationships/hyperlink" Target="https://en.wiktionary.org/wiki/%E5%85%A5%E8%B3%9E" TargetMode="External"/><Relationship Id="rId7693" Type="http://schemas.openxmlformats.org/officeDocument/2006/relationships/hyperlink" Target="https://en.wiktionary.org/w/index.php?title=%E5%80%92%E3%81%95&amp;action=edit&amp;redlink=1" TargetMode="External"/><Relationship Id="rId6360" Type="http://schemas.openxmlformats.org/officeDocument/2006/relationships/hyperlink" Target="https://en.wiktionary.org/wiki/%E3%83%A1%E3%82%BF%E3%83%AB" TargetMode="External"/><Relationship Id="rId7692" Type="http://schemas.openxmlformats.org/officeDocument/2006/relationships/hyperlink" Target="https://en.wiktionary.org/wiki/%E7%89%A9%E8%B3%87" TargetMode="External"/><Relationship Id="rId5030" Type="http://schemas.openxmlformats.org/officeDocument/2006/relationships/hyperlink" Target="https://en.wiktionary.org/wiki/%E5%AE%9F%E8%B7%B5" TargetMode="External"/><Relationship Id="rId6361" Type="http://schemas.openxmlformats.org/officeDocument/2006/relationships/hyperlink" Target="https://en.wiktionary.org/wiki/%E3%81%99%E3%81%8D" TargetMode="External"/><Relationship Id="rId7691" Type="http://schemas.openxmlformats.org/officeDocument/2006/relationships/hyperlink" Target="https://en.wiktionary.org/wiki/%E6%BC%81%E6%B8%AF" TargetMode="External"/><Relationship Id="rId5035" Type="http://schemas.openxmlformats.org/officeDocument/2006/relationships/hyperlink" Target="https://en.wiktionary.org/wiki/%E5%A5%8F%E8%80%85" TargetMode="External"/><Relationship Id="rId6366" Type="http://schemas.openxmlformats.org/officeDocument/2006/relationships/hyperlink" Target="https://en.wiktionary.org/wiki/%E3%82%B9%E3%82%B3%E3%83%83%E3%83%88" TargetMode="External"/><Relationship Id="rId7698" Type="http://schemas.openxmlformats.org/officeDocument/2006/relationships/hyperlink" Target="https://en.wiktionary.org/wiki/%E5%BA%83%E6%9D%B1" TargetMode="External"/><Relationship Id="rId5036" Type="http://schemas.openxmlformats.org/officeDocument/2006/relationships/hyperlink" Target="https://en.wiktionary.org/wiki/%E9%80%9A%E8%A1%8C" TargetMode="External"/><Relationship Id="rId6367" Type="http://schemas.openxmlformats.org/officeDocument/2006/relationships/hyperlink" Target="https://en.wiktionary.org/wiki/%E9%A6%AC%E5%8A%9B" TargetMode="External"/><Relationship Id="rId7697" Type="http://schemas.openxmlformats.org/officeDocument/2006/relationships/hyperlink" Target="https://en.wiktionary.org/wiki/%E8%B5%B7%E8%A8%B4" TargetMode="External"/><Relationship Id="rId5033" Type="http://schemas.openxmlformats.org/officeDocument/2006/relationships/hyperlink" Target="https://en.wiktionary.org/wiki/%E8%BF%94%E7%AD%94" TargetMode="External"/><Relationship Id="rId6364" Type="http://schemas.openxmlformats.org/officeDocument/2006/relationships/hyperlink" Target="https://en.wiktionary.org/wiki/%E3%81%AD%E3%81%93" TargetMode="External"/><Relationship Id="rId7696" Type="http://schemas.openxmlformats.org/officeDocument/2006/relationships/hyperlink" Target="https://en.wiktionary.org/wiki/%E8%A3%BD%E9%89%84" TargetMode="External"/><Relationship Id="rId5034" Type="http://schemas.openxmlformats.org/officeDocument/2006/relationships/hyperlink" Target="https://en.wiktionary.org/wiki/%E6%B3%95%E4%BB%A4" TargetMode="External"/><Relationship Id="rId6365" Type="http://schemas.openxmlformats.org/officeDocument/2006/relationships/hyperlink" Target="https://en.wiktionary.org/w/index.php?title=%E3%83%90%E3%82%A4%E3%82%AA&amp;action=edit&amp;redlink=1" TargetMode="External"/><Relationship Id="rId7695" Type="http://schemas.openxmlformats.org/officeDocument/2006/relationships/hyperlink" Target="https://en.wiktionary.org/wiki/%E8%BB%8D%E7%94%A8" TargetMode="External"/><Relationship Id="rId5039" Type="http://schemas.openxmlformats.org/officeDocument/2006/relationships/hyperlink" Target="https://en.wiktionary.org/wiki/%E5%86%85%E9%87%8E" TargetMode="External"/><Relationship Id="rId5037" Type="http://schemas.openxmlformats.org/officeDocument/2006/relationships/hyperlink" Target="https://en.wiktionary.org/w/index.php?title=%E5%90%88%E3%82%8F&amp;action=edit&amp;redlink=1" TargetMode="External"/><Relationship Id="rId6368" Type="http://schemas.openxmlformats.org/officeDocument/2006/relationships/hyperlink" Target="https://en.wiktionary.org/wiki/%E5%AE%89%E8%8A%B8" TargetMode="External"/><Relationship Id="rId5038" Type="http://schemas.openxmlformats.org/officeDocument/2006/relationships/hyperlink" Target="https://en.wiktionary.org/wiki/%E7%B6%AD%E6%96%B0" TargetMode="External"/><Relationship Id="rId6369" Type="http://schemas.openxmlformats.org/officeDocument/2006/relationships/hyperlink" Target="https://en.wiktionary.org/w/index.php?title=%E3%83%90%E3%83%AB&amp;action=edit&amp;redlink=1" TargetMode="External"/><Relationship Id="rId7699" Type="http://schemas.openxmlformats.org/officeDocument/2006/relationships/hyperlink" Target="https://en.wiktionary.org/wiki/%E6%8A%98" TargetMode="External"/><Relationship Id="rId5020" Type="http://schemas.openxmlformats.org/officeDocument/2006/relationships/hyperlink" Target="https://en.wiktionary.org/wiki/%E7%B5%82%E7%9B%A4" TargetMode="External"/><Relationship Id="rId6351" Type="http://schemas.openxmlformats.org/officeDocument/2006/relationships/hyperlink" Target="https://en.wiktionary.org/wiki/%E5%87%BA%E7%94%A3" TargetMode="External"/><Relationship Id="rId7683" Type="http://schemas.openxmlformats.org/officeDocument/2006/relationships/hyperlink" Target="https://en.wiktionary.org/wiki/%E6%9D%B1%E4%BA%9C" TargetMode="External"/><Relationship Id="rId5021" Type="http://schemas.openxmlformats.org/officeDocument/2006/relationships/hyperlink" Target="https://en.wiktionary.org/wiki/%E6%BB%9E%E5%9C%A8" TargetMode="External"/><Relationship Id="rId6352" Type="http://schemas.openxmlformats.org/officeDocument/2006/relationships/hyperlink" Target="https://en.wiktionary.org/wiki/%E4%B8%BB%E5%BD%B9" TargetMode="External"/><Relationship Id="rId7682" Type="http://schemas.openxmlformats.org/officeDocument/2006/relationships/hyperlink" Target="https://en.wiktionary.org/wiki/%E9%A0%BB%E5%BA%A6" TargetMode="External"/><Relationship Id="rId7681" Type="http://schemas.openxmlformats.org/officeDocument/2006/relationships/hyperlink" Target="https://en.wiktionary.org/wiki/%E5%B0%91%E3%80%85" TargetMode="External"/><Relationship Id="rId6350" Type="http://schemas.openxmlformats.org/officeDocument/2006/relationships/hyperlink" Target="https://en.wiktionary.org/wiki/%E5%85%AB%E6%9C%A8" TargetMode="External"/><Relationship Id="rId7680" Type="http://schemas.openxmlformats.org/officeDocument/2006/relationships/hyperlink" Target="https://en.wiktionary.org/w/index.php?title=%E5%96%AB%E3%81%97&amp;action=edit&amp;redlink=1" TargetMode="External"/><Relationship Id="rId5024" Type="http://schemas.openxmlformats.org/officeDocument/2006/relationships/hyperlink" Target="https://en.wiktionary.org/wiki/%E3%82%A2%E3%83%BC%E3%82%B1%E3%83%BC%E3%83%89" TargetMode="External"/><Relationship Id="rId6355" Type="http://schemas.openxmlformats.org/officeDocument/2006/relationships/hyperlink" Target="https://en.wiktionary.org/wiki/%E4%BA%A1%E5%91%BD" TargetMode="External"/><Relationship Id="rId7687" Type="http://schemas.openxmlformats.org/officeDocument/2006/relationships/hyperlink" Target="https://en.wiktionary.org/wiki/%E9%9D%92%E7%A9%BA" TargetMode="External"/><Relationship Id="rId5025" Type="http://schemas.openxmlformats.org/officeDocument/2006/relationships/hyperlink" Target="https://en.wiktionary.org/wiki/%E6%88%B8%E7%94%B0" TargetMode="External"/><Relationship Id="rId6356" Type="http://schemas.openxmlformats.org/officeDocument/2006/relationships/hyperlink" Target="https://en.wiktionary.org/wiki/%E6%B5%B7%E5%85%B5" TargetMode="External"/><Relationship Id="rId7686" Type="http://schemas.openxmlformats.org/officeDocument/2006/relationships/hyperlink" Target="https://en.wiktionary.org/wiki/%E3%83%88%E3%83%AA%E3%83%8E" TargetMode="External"/><Relationship Id="rId5022" Type="http://schemas.openxmlformats.org/officeDocument/2006/relationships/hyperlink" Target="https://en.wiktionary.org/wiki/%E3%82%B3%E3%83%A1%E3%83%87%E3%82%A3" TargetMode="External"/><Relationship Id="rId6353" Type="http://schemas.openxmlformats.org/officeDocument/2006/relationships/hyperlink" Target="https://en.wiktionary.org/wiki/%E3%81%84%E3%82%8D" TargetMode="External"/><Relationship Id="rId7685" Type="http://schemas.openxmlformats.org/officeDocument/2006/relationships/hyperlink" Target="https://en.wiktionary.org/wiki/%E8%91%9B" TargetMode="External"/><Relationship Id="rId5023" Type="http://schemas.openxmlformats.org/officeDocument/2006/relationships/hyperlink" Target="https://en.wiktionary.org/wiki/%E5%BE%8C%E6%96%B9" TargetMode="External"/><Relationship Id="rId6354" Type="http://schemas.openxmlformats.org/officeDocument/2006/relationships/hyperlink" Target="https://en.wiktionary.org/wiki/%E6%8E%B2%E7%A4%BA%E6%9D%BF" TargetMode="External"/><Relationship Id="rId7684" Type="http://schemas.openxmlformats.org/officeDocument/2006/relationships/hyperlink" Target="https://en.wiktionary.org/wiki/%E3%83%A1%E3%83%AB%E3%82%BB%E3%83%87%E3%82%B9" TargetMode="External"/><Relationship Id="rId5028" Type="http://schemas.openxmlformats.org/officeDocument/2006/relationships/hyperlink" Target="https://en.wiktionary.org/wiki/%E6%9D%90" TargetMode="External"/><Relationship Id="rId6359" Type="http://schemas.openxmlformats.org/officeDocument/2006/relationships/hyperlink" Target="https://en.wiktionary.org/wiki/%E5%B7%9D%E5%86%85" TargetMode="External"/><Relationship Id="rId5029" Type="http://schemas.openxmlformats.org/officeDocument/2006/relationships/hyperlink" Target="https://en.wiktionary.org/wiki/%E9%98%B2%E3%81%90" TargetMode="External"/><Relationship Id="rId5026" Type="http://schemas.openxmlformats.org/officeDocument/2006/relationships/hyperlink" Target="https://en.wiktionary.org/wiki/%E3%83%AB%E3%83%BC" TargetMode="External"/><Relationship Id="rId6357" Type="http://schemas.openxmlformats.org/officeDocument/2006/relationships/hyperlink" Target="https://en.wiktionary.org/wiki/%E4%BA%86%E8%A7%A3" TargetMode="External"/><Relationship Id="rId7689" Type="http://schemas.openxmlformats.org/officeDocument/2006/relationships/hyperlink" Target="https://en.wiktionary.org/wiki/%E7%BD%A0" TargetMode="External"/><Relationship Id="rId5027" Type="http://schemas.openxmlformats.org/officeDocument/2006/relationships/hyperlink" Target="https://en.wiktionary.org/wiki/%E3%82%B9%E3%83%86%E3%83%BC%E3%82%AF%E3%82%B9" TargetMode="External"/><Relationship Id="rId6358" Type="http://schemas.openxmlformats.org/officeDocument/2006/relationships/hyperlink" Target="https://en.wiktionary.org/wiki/%E6%9D%BE%E6%9D%91" TargetMode="External"/><Relationship Id="rId7688" Type="http://schemas.openxmlformats.org/officeDocument/2006/relationships/hyperlink" Target="https://en.wiktionary.org/wiki/%E7%94%A5" TargetMode="External"/><Relationship Id="rId6308" Type="http://schemas.openxmlformats.org/officeDocument/2006/relationships/hyperlink" Target="https://en.wiktionary.org/wiki/%E4%B8%89%E5%AE%85" TargetMode="External"/><Relationship Id="rId6309" Type="http://schemas.openxmlformats.org/officeDocument/2006/relationships/hyperlink" Target="https://en.wiktionary.org/wiki/%E3%82%A4%E3%83%B3%E3%83%87%E3%82%A3%E3%82%A2%E3%83%B3" TargetMode="External"/><Relationship Id="rId7639" Type="http://schemas.openxmlformats.org/officeDocument/2006/relationships/hyperlink" Target="https://en.wiktionary.org/wiki/%E3%83%8B%E3%83%A5%E3%83%BC%E3%82%B8%E3%83%A3%E3%83%BC%E3%82%B8%E3%83%BC" TargetMode="External"/><Relationship Id="rId6306" Type="http://schemas.openxmlformats.org/officeDocument/2006/relationships/hyperlink" Target="https://en.wiktionary.org/wiki/%E7%AD%86" TargetMode="External"/><Relationship Id="rId7638" Type="http://schemas.openxmlformats.org/officeDocument/2006/relationships/hyperlink" Target="https://en.wiktionary.org/wiki/%E6%BD%9C%E5%85%A5" TargetMode="External"/><Relationship Id="rId8969" Type="http://schemas.openxmlformats.org/officeDocument/2006/relationships/hyperlink" Target="https://en.wiktionary.org/wiki/%E9%A0%82%E7%82%B9" TargetMode="External"/><Relationship Id="rId6307" Type="http://schemas.openxmlformats.org/officeDocument/2006/relationships/hyperlink" Target="https://en.wiktionary.org/wiki/%E5%B0%B1%E8%88%AA" TargetMode="External"/><Relationship Id="rId7637" Type="http://schemas.openxmlformats.org/officeDocument/2006/relationships/hyperlink" Target="https://en.wiktionary.org/wiki/%E6%A6%82%E3%81%AD" TargetMode="External"/><Relationship Id="rId8968" Type="http://schemas.openxmlformats.org/officeDocument/2006/relationships/hyperlink" Target="https://en.wiktionary.org/wiki/%E4%B8%8B%E6%9B%B8%E3%81%8D" TargetMode="External"/><Relationship Id="rId6300" Type="http://schemas.openxmlformats.org/officeDocument/2006/relationships/hyperlink" Target="https://en.wiktionary.org/w/index.php?title=%E8%A9%95%E3%81%97&amp;action=edit&amp;redlink=1" TargetMode="External"/><Relationship Id="rId7632" Type="http://schemas.openxmlformats.org/officeDocument/2006/relationships/hyperlink" Target="https://en.wiktionary.org/wiki/%E4%B8%BB%E4%BA%BA" TargetMode="External"/><Relationship Id="rId8963" Type="http://schemas.openxmlformats.org/officeDocument/2006/relationships/hyperlink" Target="https://en.wiktionary.org/w/index.php?title=%E3%82%B8%E3%83%A7%E3%83%8B%E3%83%BC&amp;action=edit&amp;redlink=1" TargetMode="External"/><Relationship Id="rId6301" Type="http://schemas.openxmlformats.org/officeDocument/2006/relationships/hyperlink" Target="https://en.wiktionary.org/wiki/%E8%A5%BF%E5%AE%AE" TargetMode="External"/><Relationship Id="rId7631" Type="http://schemas.openxmlformats.org/officeDocument/2006/relationships/hyperlink" Target="https://en.wiktionary.org/wiki/%E8%8A%9D%E5%B1%85" TargetMode="External"/><Relationship Id="rId8962" Type="http://schemas.openxmlformats.org/officeDocument/2006/relationships/hyperlink" Target="https://en.wiktionary.org/wiki/%E3%82%B9%E3%83%9A%E3%82%AF%E3%83%88%E3%83%AB" TargetMode="External"/><Relationship Id="rId7630" Type="http://schemas.openxmlformats.org/officeDocument/2006/relationships/hyperlink" Target="https://en.wiktionary.org/wiki/%E8%A6%81%E3%81%99%E3%82%8B" TargetMode="External"/><Relationship Id="rId8961" Type="http://schemas.openxmlformats.org/officeDocument/2006/relationships/hyperlink" Target="https://en.wiktionary.org/wiki/%E4%BF%8A%E5%BD%A6" TargetMode="External"/><Relationship Id="rId8960" Type="http://schemas.openxmlformats.org/officeDocument/2006/relationships/hyperlink" Target="https://en.wiktionary.org/wiki/%E7%B4%B0%E9%83%A8" TargetMode="External"/><Relationship Id="rId6304" Type="http://schemas.openxmlformats.org/officeDocument/2006/relationships/hyperlink" Target="https://en.wiktionary.org/w/index.php?title=%E6%8A%95%E3%81%98&amp;action=edit&amp;redlink=1" TargetMode="External"/><Relationship Id="rId7636" Type="http://schemas.openxmlformats.org/officeDocument/2006/relationships/hyperlink" Target="https://en.wiktionary.org/wiki/%E5%85%AC%E5%A0%B1" TargetMode="External"/><Relationship Id="rId8967" Type="http://schemas.openxmlformats.org/officeDocument/2006/relationships/hyperlink" Target="https://en.wiktionary.org/wiki/%E6%AD%A2%E3%82%81%E3%82%8B" TargetMode="External"/><Relationship Id="rId6305" Type="http://schemas.openxmlformats.org/officeDocument/2006/relationships/hyperlink" Target="https://en.wiktionary.org/w/index.php?title=%E5%B0%8F%E3%81%95%E3%81%8F&amp;action=edit&amp;redlink=1" TargetMode="External"/><Relationship Id="rId7635" Type="http://schemas.openxmlformats.org/officeDocument/2006/relationships/hyperlink" Target="https://en.wiktionary.org/wiki/%E3%82%B8%E3%83%A3%E3%83%A0" TargetMode="External"/><Relationship Id="rId8966" Type="http://schemas.openxmlformats.org/officeDocument/2006/relationships/hyperlink" Target="https://en.wiktionary.org/wiki/%E3%82%B7%E3%83%95%E3%83%88" TargetMode="External"/><Relationship Id="rId6302" Type="http://schemas.openxmlformats.org/officeDocument/2006/relationships/hyperlink" Target="https://en.wiktionary.org/wiki/%E3%82%A2%E3%83%8A%E3%82%A6%E3%83%B3%E3%82%B9" TargetMode="External"/><Relationship Id="rId7634" Type="http://schemas.openxmlformats.org/officeDocument/2006/relationships/hyperlink" Target="https://en.wiktionary.org/wiki/%E8%82%B2" TargetMode="External"/><Relationship Id="rId8965" Type="http://schemas.openxmlformats.org/officeDocument/2006/relationships/hyperlink" Target="https://en.wiktionary.org/wiki/%E8%BE%B2%E5%AE%B6" TargetMode="External"/><Relationship Id="rId6303" Type="http://schemas.openxmlformats.org/officeDocument/2006/relationships/hyperlink" Target="https://en.wiktionary.org/wiki/%E3%81%B0%E3%82%93" TargetMode="External"/><Relationship Id="rId7633" Type="http://schemas.openxmlformats.org/officeDocument/2006/relationships/hyperlink" Target="https://en.wiktionary.org/wiki/%E4%B8%AD%E5%82%B7" TargetMode="External"/><Relationship Id="rId8964" Type="http://schemas.openxmlformats.org/officeDocument/2006/relationships/hyperlink" Target="https://en.wiktionary.org/wiki/%E5%BF%9C%E7%AD%94" TargetMode="External"/><Relationship Id="rId7629" Type="http://schemas.openxmlformats.org/officeDocument/2006/relationships/hyperlink" Target="https://en.wiktionary.org/wiki/%E5%B1%B1%E6%9D%91" TargetMode="External"/><Relationship Id="rId7628" Type="http://schemas.openxmlformats.org/officeDocument/2006/relationships/hyperlink" Target="https://en.wiktionary.org/wiki/%E3%83%A1%E3%82%A2%E3%83%AA%E3%83%BC" TargetMode="External"/><Relationship Id="rId8959" Type="http://schemas.openxmlformats.org/officeDocument/2006/relationships/hyperlink" Target="https://en.wiktionary.org/wiki/%E9%87%8D%E7%94%A8" TargetMode="External"/><Relationship Id="rId7627" Type="http://schemas.openxmlformats.org/officeDocument/2006/relationships/hyperlink" Target="https://en.wiktionary.org/wiki/%E6%89%8B%E5%89%8D" TargetMode="External"/><Relationship Id="rId8958" Type="http://schemas.openxmlformats.org/officeDocument/2006/relationships/hyperlink" Target="https://en.wiktionary.org/w/index.php?title=%E3%82%B9%E3%82%AF%E3%82%A8%E3%82%A2&amp;action=edit&amp;redlink=1" TargetMode="External"/><Relationship Id="rId7626" Type="http://schemas.openxmlformats.org/officeDocument/2006/relationships/hyperlink" Target="https://en.wiktionary.org/wiki/%E3%83%A1%E3%82%A4%E3%82%AF" TargetMode="External"/><Relationship Id="rId8957" Type="http://schemas.openxmlformats.org/officeDocument/2006/relationships/hyperlink" Target="https://en.wiktionary.org/wiki/%E3%82%A8%E3%83%B3%E3%82%BF%E3%83%BC%E3%83%97%E3%83%A9%E3%82%A4%E3%82%BA" TargetMode="External"/><Relationship Id="rId7621" Type="http://schemas.openxmlformats.org/officeDocument/2006/relationships/hyperlink" Target="https://en.wiktionary.org/wiki/%E5%B0%8F%E4%B8%AD" TargetMode="External"/><Relationship Id="rId8952" Type="http://schemas.openxmlformats.org/officeDocument/2006/relationships/hyperlink" Target="https://en.wiktionary.org/w/index.php?title=%E3%82%BB%E3%82%B6%E3%83%BC%E3%83%AB&amp;action=edit&amp;redlink=1" TargetMode="External"/><Relationship Id="rId7620" Type="http://schemas.openxmlformats.org/officeDocument/2006/relationships/hyperlink" Target="https://en.wiktionary.org/wiki/%E4%B8%BB%E5%B0%86" TargetMode="External"/><Relationship Id="rId8951" Type="http://schemas.openxmlformats.org/officeDocument/2006/relationships/hyperlink" Target="https://en.wiktionary.org/w/index.php?title=%E9%A0%82%E3%81%91%E3%82%8C&amp;action=edit&amp;redlink=1" TargetMode="External"/><Relationship Id="rId8950" Type="http://schemas.openxmlformats.org/officeDocument/2006/relationships/hyperlink" Target="https://en.wiktionary.org/wiki/%E8%97%A9%E5%A3%AB" TargetMode="External"/><Relationship Id="rId7625" Type="http://schemas.openxmlformats.org/officeDocument/2006/relationships/hyperlink" Target="https://en.wiktionary.org/wiki/%E3%81%82%E3%81%8F%E3%81%BE%E3%81%A7%E3%82%82" TargetMode="External"/><Relationship Id="rId8956" Type="http://schemas.openxmlformats.org/officeDocument/2006/relationships/hyperlink" Target="https://en.wiktionary.org/wiki/%E8%88%9E%E8%B8%8A" TargetMode="External"/><Relationship Id="rId7624" Type="http://schemas.openxmlformats.org/officeDocument/2006/relationships/hyperlink" Target="https://en.wiktionary.org/wiki/%E5%A5%BD%E3%81%BF" TargetMode="External"/><Relationship Id="rId8955" Type="http://schemas.openxmlformats.org/officeDocument/2006/relationships/hyperlink" Target="https://en.wiktionary.org/wiki/%E3%81%82%E3%81%AA" TargetMode="External"/><Relationship Id="rId7623" Type="http://schemas.openxmlformats.org/officeDocument/2006/relationships/hyperlink" Target="https://en.wiktionary.org/wiki/%E3%81%B5%E3%82%8D" TargetMode="External"/><Relationship Id="rId8954" Type="http://schemas.openxmlformats.org/officeDocument/2006/relationships/hyperlink" Target="https://en.wiktionary.org/wiki/%E5%85%AC%E5%96%B6" TargetMode="External"/><Relationship Id="rId7622" Type="http://schemas.openxmlformats.org/officeDocument/2006/relationships/hyperlink" Target="https://en.wiktionary.org/wiki/%E6%89%8B%E7%B6%9A" TargetMode="External"/><Relationship Id="rId8953" Type="http://schemas.openxmlformats.org/officeDocument/2006/relationships/hyperlink" Target="https://en.wiktionary.org/wiki/%E9%AB%98%E7%A0%82" TargetMode="External"/><Relationship Id="rId6328" Type="http://schemas.openxmlformats.org/officeDocument/2006/relationships/hyperlink" Target="https://en.wiktionary.org/w/index.php?title=%E3%83%99%E3%83%B3&amp;action=edit&amp;redlink=1" TargetMode="External"/><Relationship Id="rId6329" Type="http://schemas.openxmlformats.org/officeDocument/2006/relationships/hyperlink" Target="https://en.wiktionary.org/wiki/%E5%81%A5%E5%A4%AA%E9%83%8E" TargetMode="External"/><Relationship Id="rId7659" Type="http://schemas.openxmlformats.org/officeDocument/2006/relationships/hyperlink" Target="https://en.wiktionary.org/w/index.php?title=%E5%9B%B2%E3%81%BE&amp;action=edit&amp;redlink=1" TargetMode="External"/><Relationship Id="rId7650" Type="http://schemas.openxmlformats.org/officeDocument/2006/relationships/hyperlink" Target="https://en.wiktionary.org/wiki/%E3%83%9E%E3%82%A4%E3%82%AF%E3%83%AD" TargetMode="External"/><Relationship Id="rId8981" Type="http://schemas.openxmlformats.org/officeDocument/2006/relationships/hyperlink" Target="https://en.wiktionary.org/wiki/%E9%9D%92%E5%B0%91%E5%B9%B4" TargetMode="External"/><Relationship Id="rId8980" Type="http://schemas.openxmlformats.org/officeDocument/2006/relationships/hyperlink" Target="https://en.wiktionary.org/wiki/%E8%A9%B1%E3%81%97%E5%90%88%E3%81%84" TargetMode="External"/><Relationship Id="rId6322" Type="http://schemas.openxmlformats.org/officeDocument/2006/relationships/hyperlink" Target="https://en.wiktionary.org/w/index.php?title=%E5%8F%8D%E3%81%97&amp;action=edit&amp;redlink=1" TargetMode="External"/><Relationship Id="rId7654" Type="http://schemas.openxmlformats.org/officeDocument/2006/relationships/hyperlink" Target="https://en.wiktionary.org/wiki/%E6%B0%B8%E7%94%B0" TargetMode="External"/><Relationship Id="rId8985" Type="http://schemas.openxmlformats.org/officeDocument/2006/relationships/hyperlink" Target="https://en.wiktionary.org/wiki/%E9%AA%A8%E6%8A%98" TargetMode="External"/><Relationship Id="rId6323" Type="http://schemas.openxmlformats.org/officeDocument/2006/relationships/hyperlink" Target="https://en.wiktionary.org/wiki/%E7%BE%8E%E5%A5%B3" TargetMode="External"/><Relationship Id="rId7653" Type="http://schemas.openxmlformats.org/officeDocument/2006/relationships/hyperlink" Target="https://en.wiktionary.org/wiki/%E4%B8%81%E5%AF%A7" TargetMode="External"/><Relationship Id="rId8984" Type="http://schemas.openxmlformats.org/officeDocument/2006/relationships/hyperlink" Target="https://en.wiktionary.org/wiki/%E8%99%90%E5%BE%85" TargetMode="External"/><Relationship Id="rId6320" Type="http://schemas.openxmlformats.org/officeDocument/2006/relationships/hyperlink" Target="https://en.wiktionary.org/wiki/%E6%88%A6%E7%B8%BE" TargetMode="External"/><Relationship Id="rId7652" Type="http://schemas.openxmlformats.org/officeDocument/2006/relationships/hyperlink" Target="https://en.wiktionary.org/wiki/%E3%82%B9%E3%83%86%E3%83%AC%E3%82%AA" TargetMode="External"/><Relationship Id="rId8983" Type="http://schemas.openxmlformats.org/officeDocument/2006/relationships/hyperlink" Target="https://en.wiktionary.org/wiki/%E6%90%8D%E5%A4%B1" TargetMode="External"/><Relationship Id="rId6321" Type="http://schemas.openxmlformats.org/officeDocument/2006/relationships/hyperlink" Target="https://en.wiktionary.org/wiki/%E3%82%81%E3%82%93" TargetMode="External"/><Relationship Id="rId7651" Type="http://schemas.openxmlformats.org/officeDocument/2006/relationships/hyperlink" Target="https://en.wiktionary.org/w/index.php?title=%E7%8B%99%E3%81%A3&amp;action=edit&amp;redlink=1" TargetMode="External"/><Relationship Id="rId8982" Type="http://schemas.openxmlformats.org/officeDocument/2006/relationships/hyperlink" Target="https://en.wiktionary.org/wiki/%E9%87%8E%E6%9C%9B" TargetMode="External"/><Relationship Id="rId6326" Type="http://schemas.openxmlformats.org/officeDocument/2006/relationships/hyperlink" Target="https://en.wiktionary.org/wiki/%E3%82%B7%E3%83%A7%E3%83%83%E3%83%88" TargetMode="External"/><Relationship Id="rId7658" Type="http://schemas.openxmlformats.org/officeDocument/2006/relationships/hyperlink" Target="https://en.wiktionary.org/wiki/%E9%A0%AD%E7%97%9B" TargetMode="External"/><Relationship Id="rId8989" Type="http://schemas.openxmlformats.org/officeDocument/2006/relationships/hyperlink" Target="https://en.wiktionary.org/wiki/%E5%90%8D%E7%9B%AE" TargetMode="External"/><Relationship Id="rId6327" Type="http://schemas.openxmlformats.org/officeDocument/2006/relationships/hyperlink" Target="https://en.wiktionary.org/wiki/%E5%8A%A0%E3%81%88%E3%82%8B" TargetMode="External"/><Relationship Id="rId7657" Type="http://schemas.openxmlformats.org/officeDocument/2006/relationships/hyperlink" Target="https://en.wiktionary.org/wiki/%E3%82%A8%E3%83%AC%E3%83%99%E3%83%BC%E3%82%BF%E3%83%BC" TargetMode="External"/><Relationship Id="rId8988" Type="http://schemas.openxmlformats.org/officeDocument/2006/relationships/hyperlink" Target="https://en.wiktionary.org/wiki/%E7%B4%A0%E6%95%B0" TargetMode="External"/><Relationship Id="rId6324" Type="http://schemas.openxmlformats.org/officeDocument/2006/relationships/hyperlink" Target="https://en.wiktionary.org/wiki/%E3%81%B5%E3%81%86" TargetMode="External"/><Relationship Id="rId7656" Type="http://schemas.openxmlformats.org/officeDocument/2006/relationships/hyperlink" Target="https://en.wiktionary.org/wiki/%E5%85%9A%E9%A6%96" TargetMode="External"/><Relationship Id="rId8987" Type="http://schemas.openxmlformats.org/officeDocument/2006/relationships/hyperlink" Target="https://en.wiktionary.org/wiki/%E6%AE%8B" TargetMode="External"/><Relationship Id="rId6325" Type="http://schemas.openxmlformats.org/officeDocument/2006/relationships/hyperlink" Target="https://en.wiktionary.org/wiki/%E5%BC%B1" TargetMode="External"/><Relationship Id="rId7655" Type="http://schemas.openxmlformats.org/officeDocument/2006/relationships/hyperlink" Target="https://en.wiktionary.org/wiki/%E3%81%8D%E3%82%88" TargetMode="External"/><Relationship Id="rId8986" Type="http://schemas.openxmlformats.org/officeDocument/2006/relationships/hyperlink" Target="https://en.wiktionary.org/wiki/%E4%BB%B0%E3%82%8B" TargetMode="External"/><Relationship Id="rId6319" Type="http://schemas.openxmlformats.org/officeDocument/2006/relationships/hyperlink" Target="https://en.wiktionary.org/wiki/%E5%86%85%E7%A7%91" TargetMode="External"/><Relationship Id="rId6317" Type="http://schemas.openxmlformats.org/officeDocument/2006/relationships/hyperlink" Target="https://en.wiktionary.org/wiki/%E4%BB%BB%E5%A4%A9%E5%A0%82" TargetMode="External"/><Relationship Id="rId7649" Type="http://schemas.openxmlformats.org/officeDocument/2006/relationships/hyperlink" Target="https://en.wiktionary.org/wiki/%E5%BA%83%E3%81%8C%E3%82%8B" TargetMode="External"/><Relationship Id="rId6318" Type="http://schemas.openxmlformats.org/officeDocument/2006/relationships/hyperlink" Target="https://en.wiktionary.org/wiki/%E5%89%8D%E6%97%A5" TargetMode="External"/><Relationship Id="rId7648" Type="http://schemas.openxmlformats.org/officeDocument/2006/relationships/hyperlink" Target="https://en.wiktionary.org/wiki/%E4%B8%AD%E6%9D%B1" TargetMode="External"/><Relationship Id="rId8979" Type="http://schemas.openxmlformats.org/officeDocument/2006/relationships/hyperlink" Target="https://en.wiktionary.org/w/index.php?title=%E3%81%A3%E5%AD%90&amp;action=edit&amp;redlink=1" TargetMode="External"/><Relationship Id="rId8970" Type="http://schemas.openxmlformats.org/officeDocument/2006/relationships/hyperlink" Target="https://en.wiktionary.org/w/index.php?title=%E3%83%88%E3%83%BC&amp;action=edit&amp;redlink=1" TargetMode="External"/><Relationship Id="rId6311" Type="http://schemas.openxmlformats.org/officeDocument/2006/relationships/hyperlink" Target="https://en.wiktionary.org/wiki/%E3%83%94%E3%82%A2%E3%83%8B%E3%82%B9%E3%83%88" TargetMode="External"/><Relationship Id="rId7643" Type="http://schemas.openxmlformats.org/officeDocument/2006/relationships/hyperlink" Target="https://en.wiktionary.org/wiki/%E6%A8%BA%E5%A4%AA" TargetMode="External"/><Relationship Id="rId8974" Type="http://schemas.openxmlformats.org/officeDocument/2006/relationships/hyperlink" Target="https://en.wiktionary.org/wiki/%E7%87%83%E7%84%BC" TargetMode="External"/><Relationship Id="rId6312" Type="http://schemas.openxmlformats.org/officeDocument/2006/relationships/hyperlink" Target="https://en.wiktionary.org/w/index.php?title=%E9%98%AA%E7%A5%9E%E3%82%BF%E3%82%A4%E3%82%AC%E3%83%BC%E3%82%B9&amp;action=edit&amp;redlink=1" TargetMode="External"/><Relationship Id="rId7642" Type="http://schemas.openxmlformats.org/officeDocument/2006/relationships/hyperlink" Target="https://en.wiktionary.org/wiki/%E6%8D%B7" TargetMode="External"/><Relationship Id="rId8973" Type="http://schemas.openxmlformats.org/officeDocument/2006/relationships/hyperlink" Target="https://en.wiktionary.org/wiki/%E3%83%91%E3%83%8A%E3%83%9E" TargetMode="External"/><Relationship Id="rId7641" Type="http://schemas.openxmlformats.org/officeDocument/2006/relationships/hyperlink" Target="https://en.wiktionary.org/w/index.php?title=%E5%85%AC%E6%98%8E%E5%85%9A&amp;action=edit&amp;redlink=1" TargetMode="External"/><Relationship Id="rId8972" Type="http://schemas.openxmlformats.org/officeDocument/2006/relationships/hyperlink" Target="https://en.wiktionary.org/wiki/%E7%AB%9C%E7%8E%8B" TargetMode="External"/><Relationship Id="rId6310" Type="http://schemas.openxmlformats.org/officeDocument/2006/relationships/hyperlink" Target="https://en.wiktionary.org/wiki/%E7%90%86%E5%AD%A6" TargetMode="External"/><Relationship Id="rId7640" Type="http://schemas.openxmlformats.org/officeDocument/2006/relationships/hyperlink" Target="https://en.wiktionary.org/wiki/%E3%83%9F%E3%83%A5%E3%83%BC%E3%82%B8%E3%82%A2%E3%83%A0" TargetMode="External"/><Relationship Id="rId8971" Type="http://schemas.openxmlformats.org/officeDocument/2006/relationships/hyperlink" Target="https://en.wiktionary.org/wiki/%E5%90%91%E3%81%93%E3%81%86" TargetMode="External"/><Relationship Id="rId6315" Type="http://schemas.openxmlformats.org/officeDocument/2006/relationships/hyperlink" Target="https://en.wiktionary.org/w/index.php?title=%E5%B7%BB%E3%81%8D%E8%BE%BC%E3%81%BE&amp;action=edit&amp;redlink=1" TargetMode="External"/><Relationship Id="rId7647" Type="http://schemas.openxmlformats.org/officeDocument/2006/relationships/hyperlink" Target="https://en.wiktionary.org/w/index.php?title=%E8%B5%B0%E3%81%A3&amp;action=edit&amp;redlink=1" TargetMode="External"/><Relationship Id="rId8978" Type="http://schemas.openxmlformats.org/officeDocument/2006/relationships/hyperlink" Target="https://en.wiktionary.org/w/index.php?title=%E3%83%8F%E3%83%B3%E3%83%89&amp;action=edit&amp;redlink=1" TargetMode="External"/><Relationship Id="rId6316" Type="http://schemas.openxmlformats.org/officeDocument/2006/relationships/hyperlink" Target="https://en.wiktionary.org/w/index.php?title=%EF%BC%88%E6%A0%AA%EF%BC%89&amp;action=edit&amp;redlink=1" TargetMode="External"/><Relationship Id="rId7646" Type="http://schemas.openxmlformats.org/officeDocument/2006/relationships/hyperlink" Target="https://en.wiktionary.org/wiki/%E8%80%83%E5%8F%A4" TargetMode="External"/><Relationship Id="rId8977" Type="http://schemas.openxmlformats.org/officeDocument/2006/relationships/hyperlink" Target="https://en.wiktionary.org/wiki/%E3%82%B4%E3%83%BC%E3%83%89%E3%83%B3" TargetMode="External"/><Relationship Id="rId6313" Type="http://schemas.openxmlformats.org/officeDocument/2006/relationships/hyperlink" Target="https://en.wiktionary.org/wiki/%E6%B6%88%E9%98%B2%E7%BD%B2" TargetMode="External"/><Relationship Id="rId7645" Type="http://schemas.openxmlformats.org/officeDocument/2006/relationships/hyperlink" Target="https://en.wiktionary.org/wiki/%E3%83%9C%E3%83%96" TargetMode="External"/><Relationship Id="rId8976" Type="http://schemas.openxmlformats.org/officeDocument/2006/relationships/hyperlink" Target="https://en.wiktionary.org/wiki/%E3%83%97%E3%83%A9%E3%82%A4%E3%83%99%E3%83%BC%E3%83%88" TargetMode="External"/><Relationship Id="rId6314" Type="http://schemas.openxmlformats.org/officeDocument/2006/relationships/hyperlink" Target="https://en.wiktionary.org/wiki/%E7%A5%9E%E5%AD%A6" TargetMode="External"/><Relationship Id="rId7644" Type="http://schemas.openxmlformats.org/officeDocument/2006/relationships/hyperlink" Target="https://en.wiktionary.org/wiki/%E4%BA%91%E3%80%85" TargetMode="External"/><Relationship Id="rId8975" Type="http://schemas.openxmlformats.org/officeDocument/2006/relationships/hyperlink" Target="https://en.wiktionary.org/wiki/%E3%81%95%E3%82%93%E3%81%BE" TargetMode="External"/><Relationship Id="rId2820" Type="http://schemas.openxmlformats.org/officeDocument/2006/relationships/hyperlink" Target="https://en.wiktionary.org/wiki/%E3%82%B4%E3%83%BC%E3%83%AB" TargetMode="External"/><Relationship Id="rId2821" Type="http://schemas.openxmlformats.org/officeDocument/2006/relationships/hyperlink" Target="https://en.wiktionary.org/w/index.php?title=%E5%87%BA%E3%81%95&amp;action=edit&amp;redlink=1" TargetMode="External"/><Relationship Id="rId2822" Type="http://schemas.openxmlformats.org/officeDocument/2006/relationships/hyperlink" Target="https://en.wiktionary.org/wiki/%E5%BE%93%E6%A5%AD" TargetMode="External"/><Relationship Id="rId2823" Type="http://schemas.openxmlformats.org/officeDocument/2006/relationships/hyperlink" Target="https://en.wiktionary.org/wiki/%E6%9D%BE%E5%B9%B3" TargetMode="External"/><Relationship Id="rId2824" Type="http://schemas.openxmlformats.org/officeDocument/2006/relationships/hyperlink" Target="https://en.wiktionary.org/wiki/%E4%BA%AE" TargetMode="External"/><Relationship Id="rId2825" Type="http://schemas.openxmlformats.org/officeDocument/2006/relationships/hyperlink" Target="https://en.wiktionary.org/wiki/%E7%AB%8B%E5%80%99%E8%A3%9C" TargetMode="External"/><Relationship Id="rId2826" Type="http://schemas.openxmlformats.org/officeDocument/2006/relationships/hyperlink" Target="https://en.wiktionary.org/wiki/%E7%A5%90" TargetMode="External"/><Relationship Id="rId2827" Type="http://schemas.openxmlformats.org/officeDocument/2006/relationships/hyperlink" Target="https://en.wiktionary.org/wiki/%E9%9C%8A" TargetMode="External"/><Relationship Id="rId2828" Type="http://schemas.openxmlformats.org/officeDocument/2006/relationships/hyperlink" Target="https://en.wiktionary.org/w/index.php?title=%E6%80%9D%E3%81%88&amp;action=edit&amp;redlink=1" TargetMode="External"/><Relationship Id="rId2829" Type="http://schemas.openxmlformats.org/officeDocument/2006/relationships/hyperlink" Target="https://en.wiktionary.org/wiki/%E9%9B%86%E5%90%88" TargetMode="External"/><Relationship Id="rId5093" Type="http://schemas.openxmlformats.org/officeDocument/2006/relationships/hyperlink" Target="https://en.wiktionary.org/wiki/%E2%96%B3" TargetMode="External"/><Relationship Id="rId5094" Type="http://schemas.openxmlformats.org/officeDocument/2006/relationships/hyperlink" Target="https://en.wiktionary.org/wiki/%E6%B0%B8%E4%BA%95" TargetMode="External"/><Relationship Id="rId5091" Type="http://schemas.openxmlformats.org/officeDocument/2006/relationships/hyperlink" Target="https://en.wiktionary.org/wiki/%E3%83%9E%E3%83%AC%E3%83%BC%E3%82%B7%E3%82%A2" TargetMode="External"/><Relationship Id="rId5092" Type="http://schemas.openxmlformats.org/officeDocument/2006/relationships/hyperlink" Target="https://en.wiktionary.org/wiki/%E7%94%9F%E3%81%8D%E3%82%8B" TargetMode="External"/><Relationship Id="rId5097" Type="http://schemas.openxmlformats.org/officeDocument/2006/relationships/hyperlink" Target="https://en.wiktionary.org/wiki/%E5%AE%9F%E8%A3%85" TargetMode="External"/><Relationship Id="rId5098" Type="http://schemas.openxmlformats.org/officeDocument/2006/relationships/hyperlink" Target="https://en.wiktionary.org/wiki/%E8%87%B3" TargetMode="External"/><Relationship Id="rId5095" Type="http://schemas.openxmlformats.org/officeDocument/2006/relationships/hyperlink" Target="https://en.wiktionary.org/wiki/%E5%91%A8%E6%B3%A2%E6%95%B0" TargetMode="External"/><Relationship Id="rId5096" Type="http://schemas.openxmlformats.org/officeDocument/2006/relationships/hyperlink" Target="https://en.wiktionary.org/wiki/%EF%BC%96" TargetMode="External"/><Relationship Id="rId5099" Type="http://schemas.openxmlformats.org/officeDocument/2006/relationships/hyperlink" Target="https://en.wiktionary.org/wiki/%E3%83%90%E3%82%A4%E3%83%88" TargetMode="External"/><Relationship Id="rId2810" Type="http://schemas.openxmlformats.org/officeDocument/2006/relationships/hyperlink" Target="https://en.wiktionary.org/wiki/%E6%AD%8C%E8%A9%9E" TargetMode="External"/><Relationship Id="rId2811" Type="http://schemas.openxmlformats.org/officeDocument/2006/relationships/hyperlink" Target="https://en.wiktionary.org/wiki/%E4%BD%9C%E7%94%BB" TargetMode="External"/><Relationship Id="rId2812" Type="http://schemas.openxmlformats.org/officeDocument/2006/relationships/hyperlink" Target="https://en.wiktionary.org/wiki/%E5%BC%B7%E5%88%B6" TargetMode="External"/><Relationship Id="rId2813" Type="http://schemas.openxmlformats.org/officeDocument/2006/relationships/hyperlink" Target="https://en.wiktionary.org/wiki/%E3%83%9E%E3%83%83%E3%83%81" TargetMode="External"/><Relationship Id="rId2814" Type="http://schemas.openxmlformats.org/officeDocument/2006/relationships/hyperlink" Target="https://en.wiktionary.org/wiki/%E4%BD%9C%E3%82%8A" TargetMode="External"/><Relationship Id="rId2815" Type="http://schemas.openxmlformats.org/officeDocument/2006/relationships/hyperlink" Target="https://en.wiktionary.org/wiki/%E3%81%95%E3%81%84%E3%81%9F%E3%81%BE" TargetMode="External"/><Relationship Id="rId2816" Type="http://schemas.openxmlformats.org/officeDocument/2006/relationships/hyperlink" Target="https://en.wiktionary.org/wiki/%EF%BC%8E" TargetMode="External"/><Relationship Id="rId2817" Type="http://schemas.openxmlformats.org/officeDocument/2006/relationships/hyperlink" Target="https://en.wiktionary.org/wiki/%E7%95%99%E6%84%8F" TargetMode="External"/><Relationship Id="rId2818" Type="http://schemas.openxmlformats.org/officeDocument/2006/relationships/hyperlink" Target="https://en.wiktionary.org/wiki/%E9%81%B8%E8%80%83" TargetMode="External"/><Relationship Id="rId2819" Type="http://schemas.openxmlformats.org/officeDocument/2006/relationships/hyperlink" Target="https://en.wiktionary.org/wiki/%E8%A6%8B%E3%81%88%E3%82%8B" TargetMode="External"/><Relationship Id="rId5090" Type="http://schemas.openxmlformats.org/officeDocument/2006/relationships/hyperlink" Target="https://en.wiktionary.org/wiki/%E3%83%80%E3%82%A4%E3%83%A4%E3%83%A2%E3%83%B3%E3%83%89" TargetMode="External"/><Relationship Id="rId5082" Type="http://schemas.openxmlformats.org/officeDocument/2006/relationships/hyperlink" Target="https://en.wiktionary.org/wiki/%E6%9D%A5%E6%97%A5" TargetMode="External"/><Relationship Id="rId5083" Type="http://schemas.openxmlformats.org/officeDocument/2006/relationships/hyperlink" Target="https://en.wiktionary.org/w/index.php?title=%E9%99%A4%E3%81%8D&amp;action=edit&amp;redlink=1" TargetMode="External"/><Relationship Id="rId5080" Type="http://schemas.openxmlformats.org/officeDocument/2006/relationships/hyperlink" Target="https://en.wiktionary.org/wiki/%E8%8B%A5%E5%B9%B2" TargetMode="External"/><Relationship Id="rId5081" Type="http://schemas.openxmlformats.org/officeDocument/2006/relationships/hyperlink" Target="https://en.wiktionary.org/wiki/%E6%8A%BC%E3%81%97" TargetMode="External"/><Relationship Id="rId5086" Type="http://schemas.openxmlformats.org/officeDocument/2006/relationships/hyperlink" Target="https://en.wiktionary.org/wiki/%E3%83%94%E3%83%B3%E3%82%AF" TargetMode="External"/><Relationship Id="rId5087" Type="http://schemas.openxmlformats.org/officeDocument/2006/relationships/hyperlink" Target="https://en.wiktionary.org/wiki/%E5%8C%85%E5%9B%B2" TargetMode="External"/><Relationship Id="rId5084" Type="http://schemas.openxmlformats.org/officeDocument/2006/relationships/hyperlink" Target="https://en.wiktionary.org/wiki/%E6%B0%B4%E7%B4%A0" TargetMode="External"/><Relationship Id="rId5085" Type="http://schemas.openxmlformats.org/officeDocument/2006/relationships/hyperlink" Target="https://en.wiktionary.org/wiki/%E5%86%8D%E4%BC%9A" TargetMode="External"/><Relationship Id="rId5088" Type="http://schemas.openxmlformats.org/officeDocument/2006/relationships/hyperlink" Target="https://en.wiktionary.org/wiki/%E7%B7%8F%E8%A3%81" TargetMode="External"/><Relationship Id="rId5089" Type="http://schemas.openxmlformats.org/officeDocument/2006/relationships/hyperlink" Target="https://en.wiktionary.org/w/index.php?title=%E9%81%8B%E5%8B%95%E5%85%AC%E5%9C%92&amp;action=edit&amp;redlink=1" TargetMode="External"/><Relationship Id="rId1510" Type="http://schemas.openxmlformats.org/officeDocument/2006/relationships/hyperlink" Target="https://en.wiktionary.org/wiki/%E8%BC%B8%E9%80%81" TargetMode="External"/><Relationship Id="rId2841" Type="http://schemas.openxmlformats.org/officeDocument/2006/relationships/hyperlink" Target="https://en.wiktionary.org/wiki/%E3%81%91%E3%81%84" TargetMode="External"/><Relationship Id="rId1511" Type="http://schemas.openxmlformats.org/officeDocument/2006/relationships/hyperlink" Target="https://en.wiktionary.org/wiki/%E3%82%BF%E3%82%A4" TargetMode="External"/><Relationship Id="rId2842" Type="http://schemas.openxmlformats.org/officeDocument/2006/relationships/hyperlink" Target="https://en.wiktionary.org/wiki/%E3%82%A4%E3%83%A9%E3%82%B9%E3%83%88" TargetMode="External"/><Relationship Id="rId1512" Type="http://schemas.openxmlformats.org/officeDocument/2006/relationships/hyperlink" Target="https://en.wiktionary.org/wiki/%E9%AD%94" TargetMode="External"/><Relationship Id="rId2843" Type="http://schemas.openxmlformats.org/officeDocument/2006/relationships/hyperlink" Target="https://en.wiktionary.org/wiki/%E5%87%A6%E5%88%86" TargetMode="External"/><Relationship Id="rId1513" Type="http://schemas.openxmlformats.org/officeDocument/2006/relationships/hyperlink" Target="https://en.wiktionary.org/wiki/%E7%A7%BB%E8%A1%8C" TargetMode="External"/><Relationship Id="rId2844" Type="http://schemas.openxmlformats.org/officeDocument/2006/relationships/hyperlink" Target="https://en.wiktionary.org/w/index.php?title=%E7%B5%82%E3%82%8F%E3%81%A3&amp;action=edit&amp;redlink=1" TargetMode="External"/><Relationship Id="rId1514" Type="http://schemas.openxmlformats.org/officeDocument/2006/relationships/hyperlink" Target="https://en.wiktionary.org/wiki/%E3%83%AF%E3%83%BC%E3%83%AB%E3%83%89%E3%82%AB%E3%83%83%E3%83%97" TargetMode="External"/><Relationship Id="rId2845" Type="http://schemas.openxmlformats.org/officeDocument/2006/relationships/hyperlink" Target="https://en.wiktionary.org/wiki/%E6%B1%82%E3%82%81%E3%82%8B" TargetMode="External"/><Relationship Id="rId1515" Type="http://schemas.openxmlformats.org/officeDocument/2006/relationships/hyperlink" Target="https://en.wiktionary.org/wiki/%E9%80%86" TargetMode="External"/><Relationship Id="rId2846" Type="http://schemas.openxmlformats.org/officeDocument/2006/relationships/hyperlink" Target="https://en.wiktionary.org/wiki/%E3%83%8B%E3%83%A5%E3%83%BC" TargetMode="External"/><Relationship Id="rId1516" Type="http://schemas.openxmlformats.org/officeDocument/2006/relationships/hyperlink" Target="https://en.wiktionary.org/wiki/%E3%81%A8%E3%81%8B" TargetMode="External"/><Relationship Id="rId2847" Type="http://schemas.openxmlformats.org/officeDocument/2006/relationships/hyperlink" Target="https://en.wiktionary.org/wiki/%E5%A5%B3%E7%8E%8B" TargetMode="External"/><Relationship Id="rId1517" Type="http://schemas.openxmlformats.org/officeDocument/2006/relationships/hyperlink" Target="https://en.wiktionary.org/wiki/%E5%BC%B7%E3%81%84" TargetMode="External"/><Relationship Id="rId2848" Type="http://schemas.openxmlformats.org/officeDocument/2006/relationships/hyperlink" Target="https://en.wiktionary.org/wiki/%E5%A5%BD" TargetMode="External"/><Relationship Id="rId1518" Type="http://schemas.openxmlformats.org/officeDocument/2006/relationships/hyperlink" Target="https://en.wiktionary.org/wiki/%E3%82%8D" TargetMode="External"/><Relationship Id="rId2849" Type="http://schemas.openxmlformats.org/officeDocument/2006/relationships/hyperlink" Target="https://en.wiktionary.org/wiki/%E8%87%AA" TargetMode="External"/><Relationship Id="rId1519" Type="http://schemas.openxmlformats.org/officeDocument/2006/relationships/hyperlink" Target="https://en.wiktionary.org/wiki/%E4%B9%97%E8%BB%8A" TargetMode="External"/><Relationship Id="rId2840" Type="http://schemas.openxmlformats.org/officeDocument/2006/relationships/hyperlink" Target="https://en.wiktionary.org/wiki/%E7%8F%BE%E8%B1%A1" TargetMode="External"/><Relationship Id="rId2830" Type="http://schemas.openxmlformats.org/officeDocument/2006/relationships/hyperlink" Target="https://en.wiktionary.org/wiki/%E3%83%AD" TargetMode="External"/><Relationship Id="rId1500" Type="http://schemas.openxmlformats.org/officeDocument/2006/relationships/hyperlink" Target="https://en.wiktionary.org/wiki/%E6%96%B9%E5%90%91" TargetMode="External"/><Relationship Id="rId2831" Type="http://schemas.openxmlformats.org/officeDocument/2006/relationships/hyperlink" Target="https://en.wiktionary.org/wiki/%E4%B8%80%E5%88%87" TargetMode="External"/><Relationship Id="rId1501" Type="http://schemas.openxmlformats.org/officeDocument/2006/relationships/hyperlink" Target="https://en.wiktionary.org/wiki/%E4%B8%80%E5%BA%A6" TargetMode="External"/><Relationship Id="rId2832" Type="http://schemas.openxmlformats.org/officeDocument/2006/relationships/hyperlink" Target="https://en.wiktionary.org/wiki/%E6%AF%8E%E9%80%B1" TargetMode="External"/><Relationship Id="rId1502" Type="http://schemas.openxmlformats.org/officeDocument/2006/relationships/hyperlink" Target="https://en.wiktionary.org/wiki/%E3%82%B3%E3%83%BC%E3%82%B9" TargetMode="External"/><Relationship Id="rId2833" Type="http://schemas.openxmlformats.org/officeDocument/2006/relationships/hyperlink" Target="https://en.wiktionary.org/wiki/%E4%BD%9C%E8%80%85" TargetMode="External"/><Relationship Id="rId1503" Type="http://schemas.openxmlformats.org/officeDocument/2006/relationships/hyperlink" Target="https://en.wiktionary.org/wiki/%E5%90%8D%E8%AA%89" TargetMode="External"/><Relationship Id="rId2834" Type="http://schemas.openxmlformats.org/officeDocument/2006/relationships/hyperlink" Target="https://en.wiktionary.org/wiki/%E8%B3%87%E7%94%A3" TargetMode="External"/><Relationship Id="rId1504" Type="http://schemas.openxmlformats.org/officeDocument/2006/relationships/hyperlink" Target="https://en.wiktionary.org/wiki/%E3%81%9D%E3%81%AE%E3%81%BE%E3%81%BE" TargetMode="External"/><Relationship Id="rId2835" Type="http://schemas.openxmlformats.org/officeDocument/2006/relationships/hyperlink" Target="https://en.wiktionary.org/wiki/%E8%8B%B1%E6%96%87" TargetMode="External"/><Relationship Id="rId1505" Type="http://schemas.openxmlformats.org/officeDocument/2006/relationships/hyperlink" Target="https://en.wiktionary.org/wiki/%E5%AE%AE%E5%9F%8E" TargetMode="External"/><Relationship Id="rId2836" Type="http://schemas.openxmlformats.org/officeDocument/2006/relationships/hyperlink" Target="https://en.wiktionary.org/wiki/%E3%82%AD%E3%83%AD" TargetMode="External"/><Relationship Id="rId1506" Type="http://schemas.openxmlformats.org/officeDocument/2006/relationships/hyperlink" Target="https://en.wiktionary.org/wiki/%E8%A3%85%E5%82%99" TargetMode="External"/><Relationship Id="rId2837" Type="http://schemas.openxmlformats.org/officeDocument/2006/relationships/hyperlink" Target="https://en.wiktionary.org/wiki/%E5%87%BA%E6%9D%A5%E4%BA%8B" TargetMode="External"/><Relationship Id="rId1507" Type="http://schemas.openxmlformats.org/officeDocument/2006/relationships/hyperlink" Target="https://en.wiktionary.org/wiki/%E9%81%A9%E5%88%87" TargetMode="External"/><Relationship Id="rId2838" Type="http://schemas.openxmlformats.org/officeDocument/2006/relationships/hyperlink" Target="https://en.wiktionary.org/wiki/%E3%82%AB%E3%83%88%E3%83%AA%E3%83%83%E3%82%AF" TargetMode="External"/><Relationship Id="rId1508" Type="http://schemas.openxmlformats.org/officeDocument/2006/relationships/hyperlink" Target="https://en.wiktionary.org/wiki/%E9%80%B1%E5%88%8A" TargetMode="External"/><Relationship Id="rId2839" Type="http://schemas.openxmlformats.org/officeDocument/2006/relationships/hyperlink" Target="https://en.wiktionary.org/wiki/%E9%9B%BB%E5%8A%9B" TargetMode="External"/><Relationship Id="rId1509" Type="http://schemas.openxmlformats.org/officeDocument/2006/relationships/hyperlink" Target="https://en.wiktionary.org/wiki/%E4%BB%A4%E5%92%8C" TargetMode="External"/><Relationship Id="rId6380" Type="http://schemas.openxmlformats.org/officeDocument/2006/relationships/hyperlink" Target="https://en.wiktionary.org/w/index.php?title=%E3%81%9D%E3%81%86%E3%81%84%E3%81%A3%E3%81%9F&amp;action=edit&amp;redlink=1" TargetMode="External"/><Relationship Id="rId5050" Type="http://schemas.openxmlformats.org/officeDocument/2006/relationships/hyperlink" Target="https://en.wiktionary.org/wiki/%E6%95%8F" TargetMode="External"/><Relationship Id="rId6381" Type="http://schemas.openxmlformats.org/officeDocument/2006/relationships/hyperlink" Target="https://en.wiktionary.org/wiki/%E4%BA%A4%E7%95%AA" TargetMode="External"/><Relationship Id="rId5053" Type="http://schemas.openxmlformats.org/officeDocument/2006/relationships/hyperlink" Target="https://en.wiktionary.org/wiki/%E5%A4%A9%E6%AD%A3" TargetMode="External"/><Relationship Id="rId6384" Type="http://schemas.openxmlformats.org/officeDocument/2006/relationships/hyperlink" Target="https://en.wiktionary.org/wiki/%E5%BC%95%E3%81%8D" TargetMode="External"/><Relationship Id="rId5054" Type="http://schemas.openxmlformats.org/officeDocument/2006/relationships/hyperlink" Target="https://en.wiktionary.org/wiki/%E5%86%85%E8%97%A4" TargetMode="External"/><Relationship Id="rId6385" Type="http://schemas.openxmlformats.org/officeDocument/2006/relationships/hyperlink" Target="https://en.wiktionary.org/wiki/%E5%A5%87" TargetMode="External"/><Relationship Id="rId5051" Type="http://schemas.openxmlformats.org/officeDocument/2006/relationships/hyperlink" Target="https://en.wiktionary.org/wiki/%E7%99%82%E6%B3%95" TargetMode="External"/><Relationship Id="rId6382" Type="http://schemas.openxmlformats.org/officeDocument/2006/relationships/hyperlink" Target="https://en.wiktionary.org/wiki/%E3%82%AD%E3%83%A3%E3%83%83%E3%83%81" TargetMode="External"/><Relationship Id="rId5052" Type="http://schemas.openxmlformats.org/officeDocument/2006/relationships/hyperlink" Target="https://en.wiktionary.org/wiki/%E3%81%B5%E3%81%A4" TargetMode="External"/><Relationship Id="rId6383" Type="http://schemas.openxmlformats.org/officeDocument/2006/relationships/hyperlink" Target="https://en.wiktionary.org/wiki/%E7%A7%81%E9%89%84" TargetMode="External"/><Relationship Id="rId5057" Type="http://schemas.openxmlformats.org/officeDocument/2006/relationships/hyperlink" Target="https://en.wiktionary.org/wiki/%E3%81%8A%E3%82%88%E3%81%9D" TargetMode="External"/><Relationship Id="rId6388" Type="http://schemas.openxmlformats.org/officeDocument/2006/relationships/hyperlink" Target="https://en.wiktionary.org/wiki/%E5%B2%A9%E7%94%B0" TargetMode="External"/><Relationship Id="rId5058" Type="http://schemas.openxmlformats.org/officeDocument/2006/relationships/hyperlink" Target="https://en.wiktionary.org/wiki/%E3%82%B8%E3%83%A7%E3%83%B3%E3%82%BD%E3%83%B3" TargetMode="External"/><Relationship Id="rId6389" Type="http://schemas.openxmlformats.org/officeDocument/2006/relationships/hyperlink" Target="https://en.wiktionary.org/wiki/%E5%A4%96%E5%8B%99" TargetMode="External"/><Relationship Id="rId5055" Type="http://schemas.openxmlformats.org/officeDocument/2006/relationships/hyperlink" Target="https://en.wiktionary.org/wiki/%E6%A3%AE%E6%9E%97" TargetMode="External"/><Relationship Id="rId6386" Type="http://schemas.openxmlformats.org/officeDocument/2006/relationships/hyperlink" Target="https://en.wiktionary.org/wiki/%E6%B1%9F%E6%88%B8%E5%B7%9D" TargetMode="External"/><Relationship Id="rId5056" Type="http://schemas.openxmlformats.org/officeDocument/2006/relationships/hyperlink" Target="https://en.wiktionary.org/wiki/%E3%82%AA%E3%83%AC%E3%83%B3%E3%82%B8" TargetMode="External"/><Relationship Id="rId6387" Type="http://schemas.openxmlformats.org/officeDocument/2006/relationships/hyperlink" Target="https://en.wiktionary.org/wiki/%E6%80%AA%E6%88%91" TargetMode="External"/><Relationship Id="rId5059" Type="http://schemas.openxmlformats.org/officeDocument/2006/relationships/hyperlink" Target="https://en.wiktionary.org/w/index.php?title=%E3%83%A6%E3%83%BC%E3%82%B6&amp;action=edit&amp;redlink=1" TargetMode="External"/><Relationship Id="rId6370" Type="http://schemas.openxmlformats.org/officeDocument/2006/relationships/hyperlink" Target="https://en.wiktionary.org/wiki/%E6%B2%B3%E5%90%88" TargetMode="External"/><Relationship Id="rId5042" Type="http://schemas.openxmlformats.org/officeDocument/2006/relationships/hyperlink" Target="https://en.wiktionary.org/wiki/%E6%8E%A8%E7%A7%BB" TargetMode="External"/><Relationship Id="rId6373" Type="http://schemas.openxmlformats.org/officeDocument/2006/relationships/hyperlink" Target="https://en.wiktionary.org/wiki/%E5%B9%B3%E4%BA%95" TargetMode="External"/><Relationship Id="rId5043" Type="http://schemas.openxmlformats.org/officeDocument/2006/relationships/hyperlink" Target="https://en.wiktionary.org/w/index.php?title=%E6%AD%8C%E3%81%A3&amp;action=edit&amp;redlink=1" TargetMode="External"/><Relationship Id="rId6374" Type="http://schemas.openxmlformats.org/officeDocument/2006/relationships/hyperlink" Target="https://en.wiktionary.org/wiki/%E6%95%85" TargetMode="External"/><Relationship Id="rId5040" Type="http://schemas.openxmlformats.org/officeDocument/2006/relationships/hyperlink" Target="https://en.wiktionary.org/wiki/%E8%88%AA%E6%B5%B7" TargetMode="External"/><Relationship Id="rId6371" Type="http://schemas.openxmlformats.org/officeDocument/2006/relationships/hyperlink" Target="https://en.wiktionary.org/wiki/%E8%BE%9E%E4%BB%A4" TargetMode="External"/><Relationship Id="rId5041" Type="http://schemas.openxmlformats.org/officeDocument/2006/relationships/hyperlink" Target="https://en.wiktionary.org/w/index.php?title=%E7%84%A1%E3%81%8B%E3%81%A3&amp;action=edit&amp;redlink=1" TargetMode="External"/><Relationship Id="rId6372" Type="http://schemas.openxmlformats.org/officeDocument/2006/relationships/hyperlink" Target="https://en.wiktionary.org/wiki/%E6%9C%80%E4%B8%AD" TargetMode="External"/><Relationship Id="rId5046" Type="http://schemas.openxmlformats.org/officeDocument/2006/relationships/hyperlink" Target="https://en.wiktionary.org/w/index.php?title=%E3%81%8A%E9%9A%A3&amp;action=edit&amp;redlink=1" TargetMode="External"/><Relationship Id="rId6377" Type="http://schemas.openxmlformats.org/officeDocument/2006/relationships/hyperlink" Target="https://en.wiktionary.org/wiki/%E3%81%82%E3%81%88%E3%81%A6" TargetMode="External"/><Relationship Id="rId5047" Type="http://schemas.openxmlformats.org/officeDocument/2006/relationships/hyperlink" Target="https://en.wiktionary.org/wiki/%E7%8A%AF" TargetMode="External"/><Relationship Id="rId6378" Type="http://schemas.openxmlformats.org/officeDocument/2006/relationships/hyperlink" Target="https://en.wiktionary.org/wiki/%E4%BA%BA%E6%96%87" TargetMode="External"/><Relationship Id="rId5044" Type="http://schemas.openxmlformats.org/officeDocument/2006/relationships/hyperlink" Target="https://en.wiktionary.org/wiki/%E6%96%B0%E4%BD%9C" TargetMode="External"/><Relationship Id="rId6375" Type="http://schemas.openxmlformats.org/officeDocument/2006/relationships/hyperlink" Target="https://en.wiktionary.org/w/index.php?title=%E3%83%90%E3%82%B9%E3%82%BF%E3%83%BC%E3%83%9F%E3%83%8A%E3%83%AB&amp;action=edit&amp;redlink=1" TargetMode="External"/><Relationship Id="rId5045" Type="http://schemas.openxmlformats.org/officeDocument/2006/relationships/hyperlink" Target="https://en.wiktionary.org/w/index.php?title=%E3%83%95%E3%82%A9%E3%83%B3&amp;action=edit&amp;redlink=1" TargetMode="External"/><Relationship Id="rId6376" Type="http://schemas.openxmlformats.org/officeDocument/2006/relationships/hyperlink" Target="https://en.wiktionary.org/wiki/%E6%B4%8B%E5%AD%90" TargetMode="External"/><Relationship Id="rId5048" Type="http://schemas.openxmlformats.org/officeDocument/2006/relationships/hyperlink" Target="https://en.wiktionary.org/wiki/%E7%AB%8B%E6%86%B2" TargetMode="External"/><Relationship Id="rId6379" Type="http://schemas.openxmlformats.org/officeDocument/2006/relationships/hyperlink" Target="https://en.wiktionary.org/wiki/%E8%AA%8D%E8%A8%BC" TargetMode="External"/><Relationship Id="rId5049" Type="http://schemas.openxmlformats.org/officeDocument/2006/relationships/hyperlink" Target="https://en.wiktionary.org/wiki/%E3%83%9F%E3%83%A5%E3%83%B3%E3%83%98%E3%83%B3" TargetMode="External"/><Relationship Id="rId2800" Type="http://schemas.openxmlformats.org/officeDocument/2006/relationships/hyperlink" Target="https://en.wiktionary.org/wiki/%E4%BD%93%E8%82%B2%E9%A4%A8" TargetMode="External"/><Relationship Id="rId2801" Type="http://schemas.openxmlformats.org/officeDocument/2006/relationships/hyperlink" Target="https://en.wiktionary.org/w/index.php?title=%E6%AF%8E%E6%97%A5%E6%96%B0%E8%81%9E&amp;action=edit&amp;redlink=1" TargetMode="External"/><Relationship Id="rId2802" Type="http://schemas.openxmlformats.org/officeDocument/2006/relationships/hyperlink" Target="https://en.wiktionary.org/wiki/%E5%8D%98%E3%81%AB" TargetMode="External"/><Relationship Id="rId2803" Type="http://schemas.openxmlformats.org/officeDocument/2006/relationships/hyperlink" Target="https://en.wiktionary.org/wiki/%E4%BD%8E%E3%81%84" TargetMode="External"/><Relationship Id="rId2804" Type="http://schemas.openxmlformats.org/officeDocument/2006/relationships/hyperlink" Target="https://en.wiktionary.org/wiki/%E5%BE%8C%E7%B6%99" TargetMode="External"/><Relationship Id="rId2805" Type="http://schemas.openxmlformats.org/officeDocument/2006/relationships/hyperlink" Target="https://en.wiktionary.org/w/index.php?title=%E9%9B%86%E8%8B%B1%E7%A4%BE&amp;action=edit&amp;redlink=1" TargetMode="External"/><Relationship Id="rId2806" Type="http://schemas.openxmlformats.org/officeDocument/2006/relationships/hyperlink" Target="https://en.wiktionary.org/wiki/%E6%A5%BD%E5%99%A8" TargetMode="External"/><Relationship Id="rId2807" Type="http://schemas.openxmlformats.org/officeDocument/2006/relationships/hyperlink" Target="https://en.wiktionary.org/wiki/%E3%83%97%E3%83%AC%E3%83%BC" TargetMode="External"/><Relationship Id="rId2808" Type="http://schemas.openxmlformats.org/officeDocument/2006/relationships/hyperlink" Target="https://en.wiktionary.org/wiki/%E8%97%A4" TargetMode="External"/><Relationship Id="rId2809" Type="http://schemas.openxmlformats.org/officeDocument/2006/relationships/hyperlink" Target="https://en.wiktionary.org/wiki/%E3%83%8A%E3%82%B7%E3%83%A7%E3%83%8A%E3%83%AB" TargetMode="External"/><Relationship Id="rId5071" Type="http://schemas.openxmlformats.org/officeDocument/2006/relationships/hyperlink" Target="https://en.wiktionary.org/wiki/%E9%9B%BB%E5%8C%96" TargetMode="External"/><Relationship Id="rId5072" Type="http://schemas.openxmlformats.org/officeDocument/2006/relationships/hyperlink" Target="https://en.wiktionary.org/wiki/%E8%8F%8C" TargetMode="External"/><Relationship Id="rId5070" Type="http://schemas.openxmlformats.org/officeDocument/2006/relationships/hyperlink" Target="https://en.wiktionary.org/wiki/%E5%87%BA%E9%A6%AC" TargetMode="External"/><Relationship Id="rId5075" Type="http://schemas.openxmlformats.org/officeDocument/2006/relationships/hyperlink" Target="https://en.wiktionary.org/wiki/%E8%B3%87" TargetMode="External"/><Relationship Id="rId5076" Type="http://schemas.openxmlformats.org/officeDocument/2006/relationships/hyperlink" Target="https://en.wiktionary.org/wiki/%E7%A4%BE%E4%BC%9A%E5%85%9A" TargetMode="External"/><Relationship Id="rId5073" Type="http://schemas.openxmlformats.org/officeDocument/2006/relationships/hyperlink" Target="https://en.wiktionary.org/wiki/%E9%81%B8%E5%AE%9A" TargetMode="External"/><Relationship Id="rId5074" Type="http://schemas.openxmlformats.org/officeDocument/2006/relationships/hyperlink" Target="https://en.wiktionary.org/wiki/%E6%9B%B0%E3%81%8F" TargetMode="External"/><Relationship Id="rId5079" Type="http://schemas.openxmlformats.org/officeDocument/2006/relationships/hyperlink" Target="https://en.wiktionary.org/wiki/%E5%AE%9A%E7%9D%80" TargetMode="External"/><Relationship Id="rId5077" Type="http://schemas.openxmlformats.org/officeDocument/2006/relationships/hyperlink" Target="https://en.wiktionary.org/wiki/%E8%AA%8D%E5%8F%AF" TargetMode="External"/><Relationship Id="rId5078" Type="http://schemas.openxmlformats.org/officeDocument/2006/relationships/hyperlink" Target="https://en.wiktionary.org/wiki/%E3%83%89%E3%82%AF%E3%82%BF%E3%83%BC" TargetMode="External"/><Relationship Id="rId5060" Type="http://schemas.openxmlformats.org/officeDocument/2006/relationships/hyperlink" Target="https://en.wiktionary.org/wiki/%E3%83%A4%E3%83%BC%E3%83%89" TargetMode="External"/><Relationship Id="rId6391" Type="http://schemas.openxmlformats.org/officeDocument/2006/relationships/hyperlink" Target="https://en.wiktionary.org/wiki/%E3%82%A4%E3%82%B9%E3%83%A9%E3%83%BC%E3%83%A0" TargetMode="External"/><Relationship Id="rId5061" Type="http://schemas.openxmlformats.org/officeDocument/2006/relationships/hyperlink" Target="https://en.wiktionary.org/wiki/%E7%A9%BA%E6%89%8B" TargetMode="External"/><Relationship Id="rId6392" Type="http://schemas.openxmlformats.org/officeDocument/2006/relationships/hyperlink" Target="https://en.wiktionary.org/wiki/%E5%B8%82%E5%9F%9F" TargetMode="External"/><Relationship Id="rId6390" Type="http://schemas.openxmlformats.org/officeDocument/2006/relationships/hyperlink" Target="https://en.wiktionary.org/wiki/%E9%9B%BB%E6%BA%90" TargetMode="External"/><Relationship Id="rId5064" Type="http://schemas.openxmlformats.org/officeDocument/2006/relationships/hyperlink" Target="https://en.wiktionary.org/wiki/%E5%A4%95%E5%88%8A" TargetMode="External"/><Relationship Id="rId6395" Type="http://schemas.openxmlformats.org/officeDocument/2006/relationships/hyperlink" Target="https://en.wiktionary.org/wiki/%E5%86%99%E3%81%97" TargetMode="External"/><Relationship Id="rId5065" Type="http://schemas.openxmlformats.org/officeDocument/2006/relationships/hyperlink" Target="https://en.wiktionary.org/wiki/%E3%83%9C%E3%83%BC%E3%83%8A%E3%82%B9" TargetMode="External"/><Relationship Id="rId6396" Type="http://schemas.openxmlformats.org/officeDocument/2006/relationships/hyperlink" Target="https://en.wiktionary.org/wiki/%E9%8A%AD" TargetMode="External"/><Relationship Id="rId5062" Type="http://schemas.openxmlformats.org/officeDocument/2006/relationships/hyperlink" Target="https://en.wiktionary.org/wiki/%E3%81%94%E5%AD%98%E7%9F%A5" TargetMode="External"/><Relationship Id="rId6393" Type="http://schemas.openxmlformats.org/officeDocument/2006/relationships/hyperlink" Target="https://en.wiktionary.org/wiki/%E3%83%8D%E3%82%B3" TargetMode="External"/><Relationship Id="rId5063" Type="http://schemas.openxmlformats.org/officeDocument/2006/relationships/hyperlink" Target="https://en.wiktionary.org/wiki/%E3%83%AA%E3%83%AC%E3%83%BC" TargetMode="External"/><Relationship Id="rId6394" Type="http://schemas.openxmlformats.org/officeDocument/2006/relationships/hyperlink" Target="https://en.wiktionary.org/wiki/%E7%9F%A5%E7%9A%84" TargetMode="External"/><Relationship Id="rId5068" Type="http://schemas.openxmlformats.org/officeDocument/2006/relationships/hyperlink" Target="https://en.wiktionary.org/wiki/%E5%8A%9F%E7%B8%BE" TargetMode="External"/><Relationship Id="rId6399" Type="http://schemas.openxmlformats.org/officeDocument/2006/relationships/hyperlink" Target="https://en.wiktionary.org/wiki/%E3%83%9C%E3%83%BC%E3%82%A4%E3%83%B3%E3%82%B0" TargetMode="External"/><Relationship Id="rId5069" Type="http://schemas.openxmlformats.org/officeDocument/2006/relationships/hyperlink" Target="https://en.wiktionary.org/wiki/%E5%A4%A9%E6%B0%97" TargetMode="External"/><Relationship Id="rId5066" Type="http://schemas.openxmlformats.org/officeDocument/2006/relationships/hyperlink" Target="https://en.wiktionary.org/w/index.php?title=%E4%BA%AC%E7%8E%8B&amp;action=edit&amp;redlink=1" TargetMode="External"/><Relationship Id="rId6397" Type="http://schemas.openxmlformats.org/officeDocument/2006/relationships/hyperlink" Target="https://en.wiktionary.org/wiki/%E7%B5%90%E5%9F%8E" TargetMode="External"/><Relationship Id="rId5067" Type="http://schemas.openxmlformats.org/officeDocument/2006/relationships/hyperlink" Target="https://en.wiktionary.org/wiki/%E3%82%B3%E3%83%9F%E3%83%A5%E3%83%8B%E3%82%B1%E3%83%BC%E3%82%B7%E3%83%A7%E3%83%B3" TargetMode="External"/><Relationship Id="rId6398" Type="http://schemas.openxmlformats.org/officeDocument/2006/relationships/hyperlink" Target="https://en.wiktionary.org/wiki/%E7%A5%AD%E7%A5%9E" TargetMode="External"/><Relationship Id="rId1576" Type="http://schemas.openxmlformats.org/officeDocument/2006/relationships/hyperlink" Target="https://en.wiktionary.org/wiki/%E6%AD%B4%E4%BB%A3" TargetMode="External"/><Relationship Id="rId1577" Type="http://schemas.openxmlformats.org/officeDocument/2006/relationships/hyperlink" Target="https://en.wiktionary.org/w/index.php?title=%E3%81%8A%E7%AC%91%E3%81%84&amp;action=edit&amp;redlink=1" TargetMode="External"/><Relationship Id="rId1578" Type="http://schemas.openxmlformats.org/officeDocument/2006/relationships/hyperlink" Target="https://en.wiktionary.org/wiki/%E7%94%B3%E3%81%97%E8%A8%B3" TargetMode="External"/><Relationship Id="rId1579" Type="http://schemas.openxmlformats.org/officeDocument/2006/relationships/hyperlink" Target="https://en.wiktionary.org/wiki/%E6%96%B0%E5%AE%BF" TargetMode="External"/><Relationship Id="rId987" Type="http://schemas.openxmlformats.org/officeDocument/2006/relationships/hyperlink" Target="https://en.wiktionary.org/wiki/%E3%82%B9%E3%83%9A%E3%82%A4%E3%83%B3" TargetMode="External"/><Relationship Id="rId986" Type="http://schemas.openxmlformats.org/officeDocument/2006/relationships/hyperlink" Target="https://en.wiktionary.org/wiki/%E5%88%9D%E4%BB%A3" TargetMode="External"/><Relationship Id="rId985" Type="http://schemas.openxmlformats.org/officeDocument/2006/relationships/hyperlink" Target="https://en.wiktionary.org/wiki/%E7%99%BA%E8%A6%8B" TargetMode="External"/><Relationship Id="rId984" Type="http://schemas.openxmlformats.org/officeDocument/2006/relationships/hyperlink" Target="https://en.wiktionary.org/wiki/%E3%82%8F%E3%81%91" TargetMode="External"/><Relationship Id="rId989" Type="http://schemas.openxmlformats.org/officeDocument/2006/relationships/hyperlink" Target="https://en.wiktionary.org/wiki/%E7%A8%AE%E9%A1%9E" TargetMode="External"/><Relationship Id="rId988" Type="http://schemas.openxmlformats.org/officeDocument/2006/relationships/hyperlink" Target="https://en.wiktionary.org/wiki/%E7%A4%BE%E9%95%B7" TargetMode="External"/><Relationship Id="rId1570" Type="http://schemas.openxmlformats.org/officeDocument/2006/relationships/hyperlink" Target="https://en.wiktionary.org/wiki/%E5%AE%9F%E8%A1%8C" TargetMode="External"/><Relationship Id="rId1571" Type="http://schemas.openxmlformats.org/officeDocument/2006/relationships/hyperlink" Target="https://en.wiktionary.org/wiki/%E7%9B%B4%E6%8E%A5" TargetMode="External"/><Relationship Id="rId983" Type="http://schemas.openxmlformats.org/officeDocument/2006/relationships/hyperlink" Target="https://en.wiktionary.org/wiki/%E5%8B%9D%E5%88%A9" TargetMode="External"/><Relationship Id="rId1572" Type="http://schemas.openxmlformats.org/officeDocument/2006/relationships/hyperlink" Target="https://en.wiktionary.org/wiki/%E3%83%AC%E3%82%AE%E3%83%A5%E3%83%A9%E3%83%BC" TargetMode="External"/><Relationship Id="rId982" Type="http://schemas.openxmlformats.org/officeDocument/2006/relationships/hyperlink" Target="https://en.wiktionary.org/wiki/%E8%A1%8C%E5%8B%95" TargetMode="External"/><Relationship Id="rId1573" Type="http://schemas.openxmlformats.org/officeDocument/2006/relationships/hyperlink" Target="https://en.wiktionary.org/wiki/%E5%95%86%E5%93%81" TargetMode="External"/><Relationship Id="rId981" Type="http://schemas.openxmlformats.org/officeDocument/2006/relationships/hyperlink" Target="https://en.wiktionary.org/wiki/%E3%81%84%E3%81%9F%E3%81%A0%E3%81%8D" TargetMode="External"/><Relationship Id="rId1574" Type="http://schemas.openxmlformats.org/officeDocument/2006/relationships/hyperlink" Target="https://en.wiktionary.org/wiki/%E7%B6%99%E6%89%BF" TargetMode="External"/><Relationship Id="rId980" Type="http://schemas.openxmlformats.org/officeDocument/2006/relationships/hyperlink" Target="https://en.wiktionary.org/wiki/%E9%80%9A%E4%BF%A1" TargetMode="External"/><Relationship Id="rId1575" Type="http://schemas.openxmlformats.org/officeDocument/2006/relationships/hyperlink" Target="https://en.wiktionary.org/wiki/%E7%B4%80%E5%85%83%E5%89%8D" TargetMode="External"/><Relationship Id="rId1565" Type="http://schemas.openxmlformats.org/officeDocument/2006/relationships/hyperlink" Target="https://en.wiktionary.org/wiki/%E5%8F%B8%E4%BB%A4" TargetMode="External"/><Relationship Id="rId2896" Type="http://schemas.openxmlformats.org/officeDocument/2006/relationships/hyperlink" Target="https://en.wiktionary.org/wiki/%E6%A9%9F%E4%BC%9A" TargetMode="External"/><Relationship Id="rId1566" Type="http://schemas.openxmlformats.org/officeDocument/2006/relationships/hyperlink" Target="https://en.wiktionary.org/wiki/%E9%9D%92%E6%A3%AE" TargetMode="External"/><Relationship Id="rId2897" Type="http://schemas.openxmlformats.org/officeDocument/2006/relationships/hyperlink" Target="https://en.wiktionary.org/wiki/%E3%81%A1%E3%82%83" TargetMode="External"/><Relationship Id="rId1567" Type="http://schemas.openxmlformats.org/officeDocument/2006/relationships/hyperlink" Target="https://en.wiktionary.org/wiki/%E6%8A%95%E6%89%8B" TargetMode="External"/><Relationship Id="rId2898" Type="http://schemas.openxmlformats.org/officeDocument/2006/relationships/hyperlink" Target="https://en.wiktionary.org/wiki/%E5%BC%B7" TargetMode="External"/><Relationship Id="rId1568" Type="http://schemas.openxmlformats.org/officeDocument/2006/relationships/hyperlink" Target="https://en.wiktionary.org/wiki/%E5%83%95" TargetMode="External"/><Relationship Id="rId2899" Type="http://schemas.openxmlformats.org/officeDocument/2006/relationships/hyperlink" Target="https://en.wiktionary.org/w/index.php?title=%E3%81%84%E3%81%9F%E3%81%A0%E3%81%84&amp;action=edit&amp;redlink=1" TargetMode="External"/><Relationship Id="rId1569" Type="http://schemas.openxmlformats.org/officeDocument/2006/relationships/hyperlink" Target="https://en.wiktionary.org/wiki/%E3%82%BF%E3%82%B0" TargetMode="External"/><Relationship Id="rId976" Type="http://schemas.openxmlformats.org/officeDocument/2006/relationships/hyperlink" Target="https://en.wiktionary.org/wiki/%E9%9D%99%E5%B2%A1" TargetMode="External"/><Relationship Id="rId975" Type="http://schemas.openxmlformats.org/officeDocument/2006/relationships/hyperlink" Target="https://en.wiktionary.org/wiki/%E6%8E%A1%E7%94%A8" TargetMode="External"/><Relationship Id="rId974" Type="http://schemas.openxmlformats.org/officeDocument/2006/relationships/hyperlink" Target="https://en.wiktionary.org/wiki/%E5%9B%BD%E7%B1%8D" TargetMode="External"/><Relationship Id="rId973" Type="http://schemas.openxmlformats.org/officeDocument/2006/relationships/hyperlink" Target="https://en.wiktionary.org/wiki/%E5%A4%A7%E6%AD%A3" TargetMode="External"/><Relationship Id="rId979" Type="http://schemas.openxmlformats.org/officeDocument/2006/relationships/hyperlink" Target="https://en.wiktionary.org/wiki/%E6%B0%97" TargetMode="External"/><Relationship Id="rId978" Type="http://schemas.openxmlformats.org/officeDocument/2006/relationships/hyperlink" Target="https://en.wiktionary.org/wiki/%E5%9B%B3" TargetMode="External"/><Relationship Id="rId977" Type="http://schemas.openxmlformats.org/officeDocument/2006/relationships/hyperlink" Target="https://en.wiktionary.org/wiki/%E9%95%B7%E9%87%8E" TargetMode="External"/><Relationship Id="rId2890" Type="http://schemas.openxmlformats.org/officeDocument/2006/relationships/hyperlink" Target="https://en.wiktionary.org/wiki/%E6%96%8E%E8%97%A4" TargetMode="External"/><Relationship Id="rId1560" Type="http://schemas.openxmlformats.org/officeDocument/2006/relationships/hyperlink" Target="https://en.wiktionary.org/wiki/%E5%BE%97%E3%82%8B" TargetMode="External"/><Relationship Id="rId2891" Type="http://schemas.openxmlformats.org/officeDocument/2006/relationships/hyperlink" Target="https://en.wiktionary.org/wiki/%E6%95%99%E5%AE%A4" TargetMode="External"/><Relationship Id="rId972" Type="http://schemas.openxmlformats.org/officeDocument/2006/relationships/hyperlink" Target="https://en.wiktionary.org/wiki/%E7%9B%A4" TargetMode="External"/><Relationship Id="rId1561" Type="http://schemas.openxmlformats.org/officeDocument/2006/relationships/hyperlink" Target="https://en.wiktionary.org/wiki/%E5%91%BD" TargetMode="External"/><Relationship Id="rId2892" Type="http://schemas.openxmlformats.org/officeDocument/2006/relationships/hyperlink" Target="https://en.wiktionary.org/wiki/%E5%A4%89%E9%81%B7" TargetMode="External"/><Relationship Id="rId971" Type="http://schemas.openxmlformats.org/officeDocument/2006/relationships/hyperlink" Target="https://en.wiktionary.org/wiki/%E5%9C%B0%E5%90%8D" TargetMode="External"/><Relationship Id="rId1562" Type="http://schemas.openxmlformats.org/officeDocument/2006/relationships/hyperlink" Target="https://en.wiktionary.org/wiki/%E7%A6%8F%E4%BA%95" TargetMode="External"/><Relationship Id="rId2893" Type="http://schemas.openxmlformats.org/officeDocument/2006/relationships/hyperlink" Target="https://en.wiktionary.org/wiki/%E5%89%8D%E8%BF%B0" TargetMode="External"/><Relationship Id="rId970" Type="http://schemas.openxmlformats.org/officeDocument/2006/relationships/hyperlink" Target="https://en.wiktionary.org/wiki/%E3%81%BE%E3%81%BE" TargetMode="External"/><Relationship Id="rId1563" Type="http://schemas.openxmlformats.org/officeDocument/2006/relationships/hyperlink" Target="https://en.wiktionary.org/wiki/%E6%AE%BA%E4%BA%BA" TargetMode="External"/><Relationship Id="rId2894" Type="http://schemas.openxmlformats.org/officeDocument/2006/relationships/hyperlink" Target="https://en.wiktionary.org/wiki/%E5%B9%B3%E6%97%A5" TargetMode="External"/><Relationship Id="rId1564" Type="http://schemas.openxmlformats.org/officeDocument/2006/relationships/hyperlink" Target="https://en.wiktionary.org/wiki/%E5%A4%AB" TargetMode="External"/><Relationship Id="rId2895" Type="http://schemas.openxmlformats.org/officeDocument/2006/relationships/hyperlink" Target="https://en.wiktionary.org/wiki/%E7%9C%8B%E8%AD%B7" TargetMode="External"/><Relationship Id="rId1598" Type="http://schemas.openxmlformats.org/officeDocument/2006/relationships/hyperlink" Target="https://en.wiktionary.org/wiki/%E5%B9%85" TargetMode="External"/><Relationship Id="rId1599" Type="http://schemas.openxmlformats.org/officeDocument/2006/relationships/hyperlink" Target="https://en.wiktionary.org/wiki/%E3%82%AA%E3%83%BC%E3%82%B9%E3%83%88%E3%83%A9%E3%83%AA%E3%82%A2" TargetMode="External"/><Relationship Id="rId1590" Type="http://schemas.openxmlformats.org/officeDocument/2006/relationships/hyperlink" Target="https://en.wiktionary.org/wiki/%E3%83%81%E3%83%A3%E3%83%BC%E3%83%88" TargetMode="External"/><Relationship Id="rId1591" Type="http://schemas.openxmlformats.org/officeDocument/2006/relationships/hyperlink" Target="https://en.wiktionary.org/w/index.php?title=%E6%9D%B1%E4%BA%AC%E5%A4%A7%E5%AD%A6&amp;action=edit&amp;redlink=1" TargetMode="External"/><Relationship Id="rId1592" Type="http://schemas.openxmlformats.org/officeDocument/2006/relationships/hyperlink" Target="https://en.wiktionary.org/wiki/%E7%B2%BE%E7%A5%9E" TargetMode="External"/><Relationship Id="rId1593" Type="http://schemas.openxmlformats.org/officeDocument/2006/relationships/hyperlink" Target="https://en.wiktionary.org/wiki/%E7%A7%BB%E8%BB%A2" TargetMode="External"/><Relationship Id="rId1594" Type="http://schemas.openxmlformats.org/officeDocument/2006/relationships/hyperlink" Target="https://en.wiktionary.org/wiki/%E6%88%A6%E5%A3%AB" TargetMode="External"/><Relationship Id="rId1595" Type="http://schemas.openxmlformats.org/officeDocument/2006/relationships/hyperlink" Target="https://en.wiktionary.org/wiki/%E8%B0%B7" TargetMode="External"/><Relationship Id="rId1596" Type="http://schemas.openxmlformats.org/officeDocument/2006/relationships/hyperlink" Target="https://en.wiktionary.org/wiki/%E3%81%82%E3%81%BE%E3%82%8A" TargetMode="External"/><Relationship Id="rId1597" Type="http://schemas.openxmlformats.org/officeDocument/2006/relationships/hyperlink" Target="https://en.wiktionary.org/wiki/%E5%AF%BE%E6%88%A6" TargetMode="External"/><Relationship Id="rId1587" Type="http://schemas.openxmlformats.org/officeDocument/2006/relationships/hyperlink" Target="https://en.wiktionary.org/wiki/%E9%81%B8" TargetMode="External"/><Relationship Id="rId1588" Type="http://schemas.openxmlformats.org/officeDocument/2006/relationships/hyperlink" Target="https://en.wiktionary.org/wiki/%E3%82%A4%E3%83%B3%E3%82%BF%E3%83%BC%E3%83%8D%E3%83%83%E3%83%88" TargetMode="External"/><Relationship Id="rId1589" Type="http://schemas.openxmlformats.org/officeDocument/2006/relationships/hyperlink" Target="https://en.wiktionary.org/wiki/%E6%8B%A1%E5%A4%A7" TargetMode="External"/><Relationship Id="rId998" Type="http://schemas.openxmlformats.org/officeDocument/2006/relationships/hyperlink" Target="https://en.wiktionary.org/wiki/%E7%99%BB%E9%8C%B2" TargetMode="External"/><Relationship Id="rId997" Type="http://schemas.openxmlformats.org/officeDocument/2006/relationships/hyperlink" Target="https://en.wiktionary.org/wiki/%E6%94%AF%E6%8F%B4" TargetMode="External"/><Relationship Id="rId996" Type="http://schemas.openxmlformats.org/officeDocument/2006/relationships/hyperlink" Target="https://en.wiktionary.org/wiki/%E8%8B%B1" TargetMode="External"/><Relationship Id="rId995" Type="http://schemas.openxmlformats.org/officeDocument/2006/relationships/hyperlink" Target="https://en.wiktionary.org/wiki/%E9%80%9A" TargetMode="External"/><Relationship Id="rId999" Type="http://schemas.openxmlformats.org/officeDocument/2006/relationships/hyperlink" Target="https://en.wiktionary.org/wiki/%E7%B7%A8%E6%88%90" TargetMode="External"/><Relationship Id="rId990" Type="http://schemas.openxmlformats.org/officeDocument/2006/relationships/hyperlink" Target="https://en.wiktionary.org/wiki/%E8%83%BD%E5%8A%9B" TargetMode="External"/><Relationship Id="rId1580" Type="http://schemas.openxmlformats.org/officeDocument/2006/relationships/hyperlink" Target="https://en.wiktionary.org/wiki/%E5%AE%89" TargetMode="External"/><Relationship Id="rId1581" Type="http://schemas.openxmlformats.org/officeDocument/2006/relationships/hyperlink" Target="https://en.wiktionary.org/wiki/%E5%9C%92" TargetMode="External"/><Relationship Id="rId1582" Type="http://schemas.openxmlformats.org/officeDocument/2006/relationships/hyperlink" Target="https://en.wiktionary.org/wiki/%E8%BF%91%E4%BB%A3" TargetMode="External"/><Relationship Id="rId994" Type="http://schemas.openxmlformats.org/officeDocument/2006/relationships/hyperlink" Target="https://en.wiktionary.org/wiki/%E5%AD%A6%E5%9C%92" TargetMode="External"/><Relationship Id="rId1583" Type="http://schemas.openxmlformats.org/officeDocument/2006/relationships/hyperlink" Target="https://en.wiktionary.org/wiki/%E3%83%95%E3%83%AA%E3%83%BC" TargetMode="External"/><Relationship Id="rId993" Type="http://schemas.openxmlformats.org/officeDocument/2006/relationships/hyperlink" Target="https://en.wiktionary.org/wiki/%E6%AF%8D" TargetMode="External"/><Relationship Id="rId1584" Type="http://schemas.openxmlformats.org/officeDocument/2006/relationships/hyperlink" Target="https://en.wiktionary.org/wiki/%E9%80%94%E4%B8%AD" TargetMode="External"/><Relationship Id="rId992" Type="http://schemas.openxmlformats.org/officeDocument/2006/relationships/hyperlink" Target="https://en.wiktionary.org/wiki/%E3%81%BB%E3%81%86" TargetMode="External"/><Relationship Id="rId1585" Type="http://schemas.openxmlformats.org/officeDocument/2006/relationships/hyperlink" Target="https://en.wiktionary.org/wiki/%E3%81%A9%E3%81%93" TargetMode="External"/><Relationship Id="rId991" Type="http://schemas.openxmlformats.org/officeDocument/2006/relationships/hyperlink" Target="https://en.wiktionary.org/wiki/%E5%A6%BB" TargetMode="External"/><Relationship Id="rId1586" Type="http://schemas.openxmlformats.org/officeDocument/2006/relationships/hyperlink" Target="https://en.wiktionary.org/w/index.php?title=%E6%9D%B1%E6%97%A5%E6%9C%AC&amp;action=edit&amp;redlink=1" TargetMode="External"/><Relationship Id="rId1532" Type="http://schemas.openxmlformats.org/officeDocument/2006/relationships/hyperlink" Target="https://en.wiktionary.org/wiki/%E2%80%99" TargetMode="External"/><Relationship Id="rId2863" Type="http://schemas.openxmlformats.org/officeDocument/2006/relationships/hyperlink" Target="https://en.wiktionary.org/wiki/%E3%83%89%E3%83%A9%E3%82%A4%E3%83%90%E3%83%BC" TargetMode="External"/><Relationship Id="rId1533" Type="http://schemas.openxmlformats.org/officeDocument/2006/relationships/hyperlink" Target="https://en.wiktionary.org/wiki/%E3%83%A1%E3%83%BC%E3%83%88%E3%83%AB" TargetMode="External"/><Relationship Id="rId2864" Type="http://schemas.openxmlformats.org/officeDocument/2006/relationships/hyperlink" Target="https://en.wiktionary.org/wiki/%E6%B8%9B%E5%B0%91" TargetMode="External"/><Relationship Id="rId1534" Type="http://schemas.openxmlformats.org/officeDocument/2006/relationships/hyperlink" Target="https://en.wiktionary.org/wiki/%E3%83%AD%E3%82%B0" TargetMode="External"/><Relationship Id="rId2865" Type="http://schemas.openxmlformats.org/officeDocument/2006/relationships/hyperlink" Target="https://en.wiktionary.org/wiki/%E3%82%89%E3%81%97%E3%81%84" TargetMode="External"/><Relationship Id="rId1535" Type="http://schemas.openxmlformats.org/officeDocument/2006/relationships/hyperlink" Target="https://en.wiktionary.org/wiki/%E6%96%87%E6%9B%B8" TargetMode="External"/><Relationship Id="rId2866" Type="http://schemas.openxmlformats.org/officeDocument/2006/relationships/hyperlink" Target="https://en.wiktionary.org/wiki/%E4%BC%8A" TargetMode="External"/><Relationship Id="rId1536" Type="http://schemas.openxmlformats.org/officeDocument/2006/relationships/hyperlink" Target="https://en.wiktionary.org/wiki/%E4%BB%A5%E6%9D%A5" TargetMode="External"/><Relationship Id="rId2867" Type="http://schemas.openxmlformats.org/officeDocument/2006/relationships/hyperlink" Target="https://en.wiktionary.org/wiki/%E8%BF%BD%E8%A8%98" TargetMode="External"/><Relationship Id="rId1537" Type="http://schemas.openxmlformats.org/officeDocument/2006/relationships/hyperlink" Target="https://en.wiktionary.org/wiki/%E3%83%84%E3%83%BC%E3%83%AB" TargetMode="External"/><Relationship Id="rId2868" Type="http://schemas.openxmlformats.org/officeDocument/2006/relationships/hyperlink" Target="https://en.wiktionary.org/wiki/%E5%AF%9B" TargetMode="External"/><Relationship Id="rId1538" Type="http://schemas.openxmlformats.org/officeDocument/2006/relationships/hyperlink" Target="https://en.wiktionary.org/wiki/%E5%AE%AE%E5%B4%8E" TargetMode="External"/><Relationship Id="rId2869" Type="http://schemas.openxmlformats.org/officeDocument/2006/relationships/hyperlink" Target="https://en.wiktionary.org/wiki/%E5%89%A4" TargetMode="External"/><Relationship Id="rId1539" Type="http://schemas.openxmlformats.org/officeDocument/2006/relationships/hyperlink" Target="https://en.wiktionary.org/wiki/%E7%8E%8B%E5%BA%A7" TargetMode="External"/><Relationship Id="rId949" Type="http://schemas.openxmlformats.org/officeDocument/2006/relationships/hyperlink" Target="https://en.wiktionary.org/wiki/%E7%9B%B8%E6%89%8B" TargetMode="External"/><Relationship Id="rId948" Type="http://schemas.openxmlformats.org/officeDocument/2006/relationships/hyperlink" Target="https://en.wiktionary.org/wiki/%E3%81%99%E3%81%B9%E3%81%A6" TargetMode="External"/><Relationship Id="rId943" Type="http://schemas.openxmlformats.org/officeDocument/2006/relationships/hyperlink" Target="https://en.wiktionary.org/wiki/%E7%BF%BB%E8%A8%B3" TargetMode="External"/><Relationship Id="rId942" Type="http://schemas.openxmlformats.org/officeDocument/2006/relationships/hyperlink" Target="https://en.wiktionary.org/wiki/%E9%AB%98%E3%81%84" TargetMode="External"/><Relationship Id="rId941" Type="http://schemas.openxmlformats.org/officeDocument/2006/relationships/hyperlink" Target="https://en.wiktionary.org/wiki/%E3%81%A9%E3%81%AE" TargetMode="External"/><Relationship Id="rId940" Type="http://schemas.openxmlformats.org/officeDocument/2006/relationships/hyperlink" Target="https://en.wiktionary.org/wiki/%E9%81%8B%E8%A1%8C" TargetMode="External"/><Relationship Id="rId947" Type="http://schemas.openxmlformats.org/officeDocument/2006/relationships/hyperlink" Target="https://en.wiktionary.org/wiki/%E5%A3%AB" TargetMode="External"/><Relationship Id="rId946" Type="http://schemas.openxmlformats.org/officeDocument/2006/relationships/hyperlink" Target="https://en.wiktionary.org/wiki/%E7%94%9F%E7%94%A3" TargetMode="External"/><Relationship Id="rId945" Type="http://schemas.openxmlformats.org/officeDocument/2006/relationships/hyperlink" Target="https://en.wiktionary.org/wiki/%E6%A7%98" TargetMode="External"/><Relationship Id="rId944" Type="http://schemas.openxmlformats.org/officeDocument/2006/relationships/hyperlink" Target="https://en.wiktionary.org/w/index.php?title=%E8%A1%8C%E3%81%84&amp;action=edit&amp;redlink=1" TargetMode="External"/><Relationship Id="rId2860" Type="http://schemas.openxmlformats.org/officeDocument/2006/relationships/hyperlink" Target="https://en.wiktionary.org/wiki/%E3%83%99%E3%83%88%E3%83%8A%E3%83%A0" TargetMode="External"/><Relationship Id="rId1530" Type="http://schemas.openxmlformats.org/officeDocument/2006/relationships/hyperlink" Target="https://en.wiktionary.org/wiki/%E5%87%BA%E6%9D%A5" TargetMode="External"/><Relationship Id="rId2861" Type="http://schemas.openxmlformats.org/officeDocument/2006/relationships/hyperlink" Target="https://en.wiktionary.org/wiki/%E6%82%AA%E9%AD%94" TargetMode="External"/><Relationship Id="rId1531" Type="http://schemas.openxmlformats.org/officeDocument/2006/relationships/hyperlink" Target="https://en.wiktionary.org/wiki/%E9%A0%98" TargetMode="External"/><Relationship Id="rId2862" Type="http://schemas.openxmlformats.org/officeDocument/2006/relationships/hyperlink" Target="https://en.wiktionary.org/wiki/%E3%82%AE%E3%83%AA%E3%82%B7%E3%83%A3" TargetMode="External"/><Relationship Id="rId1521" Type="http://schemas.openxmlformats.org/officeDocument/2006/relationships/hyperlink" Target="https://en.wiktionary.org/wiki/%E6%94%AF%E6%8C%81" TargetMode="External"/><Relationship Id="rId2852" Type="http://schemas.openxmlformats.org/officeDocument/2006/relationships/hyperlink" Target="https://en.wiktionary.org/wiki/%E4%B8%AD%E4%B8%96" TargetMode="External"/><Relationship Id="rId1522" Type="http://schemas.openxmlformats.org/officeDocument/2006/relationships/hyperlink" Target="https://en.wiktionary.org/wiki/%E6%9B%B8%E3%81%8D%E6%8F%9B%E3%81%88" TargetMode="External"/><Relationship Id="rId2853" Type="http://schemas.openxmlformats.org/officeDocument/2006/relationships/hyperlink" Target="https://en.wiktionary.org/wiki/%E5%90%8C%E5%90%8D" TargetMode="External"/><Relationship Id="rId1523" Type="http://schemas.openxmlformats.org/officeDocument/2006/relationships/hyperlink" Target="https://en.wiktionary.org/wiki/%E8%88%AA%E7%A9%BA%E6%A9%9F" TargetMode="External"/><Relationship Id="rId2854" Type="http://schemas.openxmlformats.org/officeDocument/2006/relationships/hyperlink" Target="https://en.wiktionary.org/wiki/%E5%8A%89" TargetMode="External"/><Relationship Id="rId1524" Type="http://schemas.openxmlformats.org/officeDocument/2006/relationships/hyperlink" Target="https://en.wiktionary.org/wiki/%E3%82%82%E3%81%86" TargetMode="External"/><Relationship Id="rId2855" Type="http://schemas.openxmlformats.org/officeDocument/2006/relationships/hyperlink" Target="https://en.wiktionary.org/wiki/%E6%AD%A3%E3%81%97%E3%81%84" TargetMode="External"/><Relationship Id="rId1525" Type="http://schemas.openxmlformats.org/officeDocument/2006/relationships/hyperlink" Target="https://en.wiktionary.org/wiki/%E6%81%AF%E5%AD%90" TargetMode="External"/><Relationship Id="rId2856" Type="http://schemas.openxmlformats.org/officeDocument/2006/relationships/hyperlink" Target="https://en.wiktionary.org/wiki/%E6%99%AF" TargetMode="External"/><Relationship Id="rId1526" Type="http://schemas.openxmlformats.org/officeDocument/2006/relationships/hyperlink" Target="https://en.wiktionary.org/wiki/%E8%A3%BD%E5%93%81" TargetMode="External"/><Relationship Id="rId2857" Type="http://schemas.openxmlformats.org/officeDocument/2006/relationships/hyperlink" Target="https://en.wiktionary.org/wiki/%E5%85%B1%E8%91%97" TargetMode="External"/><Relationship Id="rId1527" Type="http://schemas.openxmlformats.org/officeDocument/2006/relationships/hyperlink" Target="https://en.wiktionary.org/wiki/%E5%BE%93%E6%9D%A5" TargetMode="External"/><Relationship Id="rId2858" Type="http://schemas.openxmlformats.org/officeDocument/2006/relationships/hyperlink" Target="https://en.wiktionary.org/wiki/%E8%80%83%E6%85%AE" TargetMode="External"/><Relationship Id="rId1528" Type="http://schemas.openxmlformats.org/officeDocument/2006/relationships/hyperlink" Target="https://en.wiktionary.org/w/index.php?title=%E5%85%A5%E3%82%8C&amp;action=edit&amp;redlink=1" TargetMode="External"/><Relationship Id="rId2859" Type="http://schemas.openxmlformats.org/officeDocument/2006/relationships/hyperlink" Target="https://en.wiktionary.org/wiki/%E7%95%B0" TargetMode="External"/><Relationship Id="rId1529" Type="http://schemas.openxmlformats.org/officeDocument/2006/relationships/hyperlink" Target="https://en.wiktionary.org/wiki/%E3%82%AB%E3%83%8A%E3%83%80" TargetMode="External"/><Relationship Id="rId939" Type="http://schemas.openxmlformats.org/officeDocument/2006/relationships/hyperlink" Target="https://en.wiktionary.org/wiki/%E5%B0%91%E5%B9%B4" TargetMode="External"/><Relationship Id="rId938" Type="http://schemas.openxmlformats.org/officeDocument/2006/relationships/hyperlink" Target="https://en.wiktionary.org/wiki/%E3%82%86%E3%81%86" TargetMode="External"/><Relationship Id="rId937" Type="http://schemas.openxmlformats.org/officeDocument/2006/relationships/hyperlink" Target="https://en.wiktionary.org/wiki/%E5%9F%BA%E7%A4%8E" TargetMode="External"/><Relationship Id="rId932" Type="http://schemas.openxmlformats.org/officeDocument/2006/relationships/hyperlink" Target="https://en.wiktionary.org/wiki/%E4%BA%8B%E5%AE%9F" TargetMode="External"/><Relationship Id="rId931" Type="http://schemas.openxmlformats.org/officeDocument/2006/relationships/hyperlink" Target="https://en.wiktionary.org/wiki/%E9%9D%A2%E7%A9%8D" TargetMode="External"/><Relationship Id="rId930" Type="http://schemas.openxmlformats.org/officeDocument/2006/relationships/hyperlink" Target="https://en.wiktionary.org/wiki/%E7%A5%9E%E5%A5%88%E5%B7%9D" TargetMode="External"/><Relationship Id="rId936" Type="http://schemas.openxmlformats.org/officeDocument/2006/relationships/hyperlink" Target="https://en.wiktionary.org/wiki/%E7%9D%80" TargetMode="External"/><Relationship Id="rId935" Type="http://schemas.openxmlformats.org/officeDocument/2006/relationships/hyperlink" Target="https://en.wiktionary.org/wiki/%E3%83%A8%E3%83%BC%E3%83%AD%E3%83%83%E3%83%91" TargetMode="External"/><Relationship Id="rId934" Type="http://schemas.openxmlformats.org/officeDocument/2006/relationships/hyperlink" Target="https://en.wiktionary.org/wiki/%E6%96%87%E5%AD%A6" TargetMode="External"/><Relationship Id="rId933" Type="http://schemas.openxmlformats.org/officeDocument/2006/relationships/hyperlink" Target="https://en.wiktionary.org/w/index.php?title=%E4%BD%BF%E3%82%8F&amp;action=edit&amp;redlink=1" TargetMode="External"/><Relationship Id="rId2850" Type="http://schemas.openxmlformats.org/officeDocument/2006/relationships/hyperlink" Target="https://en.wiktionary.org/wiki/%E5%BA%83%E5%A0%B4" TargetMode="External"/><Relationship Id="rId1520" Type="http://schemas.openxmlformats.org/officeDocument/2006/relationships/hyperlink" Target="https://en.wiktionary.org/wiki/%E5%88%9D%E7%89%88" TargetMode="External"/><Relationship Id="rId2851" Type="http://schemas.openxmlformats.org/officeDocument/2006/relationships/hyperlink" Target="https://en.wiktionary.org/wiki/%E5%85%A8%E9%95%B7" TargetMode="External"/><Relationship Id="rId1554" Type="http://schemas.openxmlformats.org/officeDocument/2006/relationships/hyperlink" Target="https://en.wiktionary.org/wiki/%E8%BB%8C%E9%81%93" TargetMode="External"/><Relationship Id="rId2885" Type="http://schemas.openxmlformats.org/officeDocument/2006/relationships/hyperlink" Target="https://en.wiktionary.org/wiki/%E5%B0%8F%E5%9E%8B" TargetMode="External"/><Relationship Id="rId1555" Type="http://schemas.openxmlformats.org/officeDocument/2006/relationships/hyperlink" Target="https://en.wiktionary.org/wiki/%E5%8D%98%E4%BD%8D" TargetMode="External"/><Relationship Id="rId2886" Type="http://schemas.openxmlformats.org/officeDocument/2006/relationships/hyperlink" Target="https://en.wiktionary.org/wiki/%E8%8B%B1%E9%9B%84" TargetMode="External"/><Relationship Id="rId1556" Type="http://schemas.openxmlformats.org/officeDocument/2006/relationships/hyperlink" Target="https://en.wiktionary.org/wiki/%E9%98%B2%E8%A1%9B" TargetMode="External"/><Relationship Id="rId2887" Type="http://schemas.openxmlformats.org/officeDocument/2006/relationships/hyperlink" Target="https://en.wiktionary.org/wiki/%E7%94%B2" TargetMode="External"/><Relationship Id="rId1557" Type="http://schemas.openxmlformats.org/officeDocument/2006/relationships/hyperlink" Target="https://en.wiktionary.org/wiki/%E3%83%88%E3%83%83%E3%83%97" TargetMode="External"/><Relationship Id="rId2888" Type="http://schemas.openxmlformats.org/officeDocument/2006/relationships/hyperlink" Target="https://en.wiktionary.org/wiki/%E4%BC%8A%E5%8B%A2" TargetMode="External"/><Relationship Id="rId1558" Type="http://schemas.openxmlformats.org/officeDocument/2006/relationships/hyperlink" Target="https://en.wiktionary.org/wiki/%E9%96%8B%E8%A8%AD" TargetMode="External"/><Relationship Id="rId2889" Type="http://schemas.openxmlformats.org/officeDocument/2006/relationships/hyperlink" Target="https://en.wiktionary.org/wiki/%E5%A4%A7%E5%B9%85" TargetMode="External"/><Relationship Id="rId1559" Type="http://schemas.openxmlformats.org/officeDocument/2006/relationships/hyperlink" Target="https://en.wiktionary.org/wiki/%E9%AD%94%E6%B3%95" TargetMode="External"/><Relationship Id="rId965" Type="http://schemas.openxmlformats.org/officeDocument/2006/relationships/hyperlink" Target="https://en.wiktionary.org/wiki/%E6%AE%B5" TargetMode="External"/><Relationship Id="rId964" Type="http://schemas.openxmlformats.org/officeDocument/2006/relationships/hyperlink" Target="https://en.wiktionary.org/wiki/%E3%83%8D%E3%83%83%E3%83%88" TargetMode="External"/><Relationship Id="rId963" Type="http://schemas.openxmlformats.org/officeDocument/2006/relationships/hyperlink" Target="https://en.wiktionary.org/wiki/%E9%AB%98%E9%80%9F" TargetMode="External"/><Relationship Id="rId962" Type="http://schemas.openxmlformats.org/officeDocument/2006/relationships/hyperlink" Target="https://en.wiktionary.org/wiki/%E5%85%A8%E4%BD%93" TargetMode="External"/><Relationship Id="rId969" Type="http://schemas.openxmlformats.org/officeDocument/2006/relationships/hyperlink" Target="https://en.wiktionary.org/wiki/%E7%AB%B6%E8%B5%B0" TargetMode="External"/><Relationship Id="rId968" Type="http://schemas.openxmlformats.org/officeDocument/2006/relationships/hyperlink" Target="https://en.wiktionary.org/wiki/%E5%88%86%E5%89%B2" TargetMode="External"/><Relationship Id="rId967" Type="http://schemas.openxmlformats.org/officeDocument/2006/relationships/hyperlink" Target="https://en.wiktionary.org/wiki/%E6%B1%9F%E6%88%B8" TargetMode="External"/><Relationship Id="rId966" Type="http://schemas.openxmlformats.org/officeDocument/2006/relationships/hyperlink" Target="https://en.wiktionary.org/wiki/%E5%9B%BD%E5%AE%B6" TargetMode="External"/><Relationship Id="rId2880" Type="http://schemas.openxmlformats.org/officeDocument/2006/relationships/hyperlink" Target="https://en.wiktionary.org/w/index.php?title=%E3%83%AA%E3%83%BC&amp;action=edit&amp;redlink=1" TargetMode="External"/><Relationship Id="rId961" Type="http://schemas.openxmlformats.org/officeDocument/2006/relationships/hyperlink" Target="https://en.wiktionary.org/wiki/%E9%9D%9E" TargetMode="External"/><Relationship Id="rId1550" Type="http://schemas.openxmlformats.org/officeDocument/2006/relationships/hyperlink" Target="https://en.wiktionary.org/wiki/%E4%B8%80%E7%92%B0" TargetMode="External"/><Relationship Id="rId2881" Type="http://schemas.openxmlformats.org/officeDocument/2006/relationships/hyperlink" Target="https://en.wiktionary.org/wiki/%E7%86%B1" TargetMode="External"/><Relationship Id="rId960" Type="http://schemas.openxmlformats.org/officeDocument/2006/relationships/hyperlink" Target="https://en.wiktionary.org/wiki/%E7%92%B0%E5%A2%83" TargetMode="External"/><Relationship Id="rId1551" Type="http://schemas.openxmlformats.org/officeDocument/2006/relationships/hyperlink" Target="https://en.wiktionary.org/wiki/%E5%8C%BA%E5%88%86" TargetMode="External"/><Relationship Id="rId2882" Type="http://schemas.openxmlformats.org/officeDocument/2006/relationships/hyperlink" Target="https://en.wiktionary.org/wiki/%E6%95%B0%E5%AD%97" TargetMode="External"/><Relationship Id="rId1552" Type="http://schemas.openxmlformats.org/officeDocument/2006/relationships/hyperlink" Target="https://en.wiktionary.org/wiki/%E4%BB%81" TargetMode="External"/><Relationship Id="rId2883" Type="http://schemas.openxmlformats.org/officeDocument/2006/relationships/hyperlink" Target="https://en.wiktionary.org/wiki/%E8%8D%98" TargetMode="External"/><Relationship Id="rId1553" Type="http://schemas.openxmlformats.org/officeDocument/2006/relationships/hyperlink" Target="https://en.wiktionary.org/wiki/%E8%B6%B3" TargetMode="External"/><Relationship Id="rId2884" Type="http://schemas.openxmlformats.org/officeDocument/2006/relationships/hyperlink" Target="https://en.wiktionary.org/wiki/%E5%A4%A7%E6%A9%8B" TargetMode="External"/><Relationship Id="rId1543" Type="http://schemas.openxmlformats.org/officeDocument/2006/relationships/hyperlink" Target="https://en.wiktionary.org/wiki/%E7%8A%B6" TargetMode="External"/><Relationship Id="rId2874" Type="http://schemas.openxmlformats.org/officeDocument/2006/relationships/hyperlink" Target="https://en.wiktionary.org/wiki/%E3%81%A8%E3%82%8A" TargetMode="External"/><Relationship Id="rId1544" Type="http://schemas.openxmlformats.org/officeDocument/2006/relationships/hyperlink" Target="https://en.wiktionary.org/wiki/%E3%82%BF%E3%82%A4%E3%83%97" TargetMode="External"/><Relationship Id="rId2875" Type="http://schemas.openxmlformats.org/officeDocument/2006/relationships/hyperlink" Target="https://en.wiktionary.org/wiki/%E6%BC%94%E5%8A%87" TargetMode="External"/><Relationship Id="rId1545" Type="http://schemas.openxmlformats.org/officeDocument/2006/relationships/hyperlink" Target="https://en.wiktionary.org/wiki/%E7%97%87" TargetMode="External"/><Relationship Id="rId2876" Type="http://schemas.openxmlformats.org/officeDocument/2006/relationships/hyperlink" Target="https://en.wiktionary.org/wiki/%E4%B8%8E%E3%81%88%E3%82%8B" TargetMode="External"/><Relationship Id="rId1546" Type="http://schemas.openxmlformats.org/officeDocument/2006/relationships/hyperlink" Target="https://en.wiktionary.org/wiki/%E4%B8%BB%E9%A1%8C%E6%AD%8C" TargetMode="External"/><Relationship Id="rId2877" Type="http://schemas.openxmlformats.org/officeDocument/2006/relationships/hyperlink" Target="https://en.wiktionary.org/w/index.php?title=%E7%94%B3%E3%81%97%E7%AB%8B%E3%81%A6&amp;action=edit&amp;redlink=1" TargetMode="External"/><Relationship Id="rId1547" Type="http://schemas.openxmlformats.org/officeDocument/2006/relationships/hyperlink" Target="https://en.wiktionary.org/wiki/%E9%81%95%E3%81%84" TargetMode="External"/><Relationship Id="rId2878" Type="http://schemas.openxmlformats.org/officeDocument/2006/relationships/hyperlink" Target="https://en.wiktionary.org/wiki/%E7%A7%80" TargetMode="External"/><Relationship Id="rId1548" Type="http://schemas.openxmlformats.org/officeDocument/2006/relationships/hyperlink" Target="https://en.wiktionary.org/wiki/%E3%81%BE%E3%81%A0" TargetMode="External"/><Relationship Id="rId2879" Type="http://schemas.openxmlformats.org/officeDocument/2006/relationships/hyperlink" Target="https://en.wiktionary.org/w/index.php?title=%E5%B8%B0%E3%82%8C&amp;action=edit&amp;redlink=1" TargetMode="External"/><Relationship Id="rId1549" Type="http://schemas.openxmlformats.org/officeDocument/2006/relationships/hyperlink" Target="https://en.wiktionary.org/wiki/%E5%BB%B6%E9%95%B7" TargetMode="External"/><Relationship Id="rId959" Type="http://schemas.openxmlformats.org/officeDocument/2006/relationships/hyperlink" Target="https://en.wiktionary.org/wiki/%E7%A6%8F%E5%B3%B6" TargetMode="External"/><Relationship Id="rId954" Type="http://schemas.openxmlformats.org/officeDocument/2006/relationships/hyperlink" Target="https://en.wiktionary.org/w/index.php?title=%E4%BD%9C%E3%81%A3&amp;action=edit&amp;redlink=1" TargetMode="External"/><Relationship Id="rId953" Type="http://schemas.openxmlformats.org/officeDocument/2006/relationships/hyperlink" Target="https://en.wiktionary.org/wiki/%E5%B1%B1%E5%8F%A3" TargetMode="External"/><Relationship Id="rId952" Type="http://schemas.openxmlformats.org/officeDocument/2006/relationships/hyperlink" Target="https://en.wiktionary.org/wiki/%E7%84%A1%E3%81%84" TargetMode="External"/><Relationship Id="rId951" Type="http://schemas.openxmlformats.org/officeDocument/2006/relationships/hyperlink" Target="https://en.wiktionary.org/wiki/%E5%90%88%E4%BD%B5" TargetMode="External"/><Relationship Id="rId958" Type="http://schemas.openxmlformats.org/officeDocument/2006/relationships/hyperlink" Target="https://en.wiktionary.org/wiki/%E9%9B%BB%E6%B0%97" TargetMode="External"/><Relationship Id="rId957" Type="http://schemas.openxmlformats.org/officeDocument/2006/relationships/hyperlink" Target="https://en.wiktionary.org/wiki/%E5%A4%A2" TargetMode="External"/><Relationship Id="rId956" Type="http://schemas.openxmlformats.org/officeDocument/2006/relationships/hyperlink" Target="https://en.wiktionary.org/wiki/%E9%96%8B%E6%A5%AD" TargetMode="External"/><Relationship Id="rId955" Type="http://schemas.openxmlformats.org/officeDocument/2006/relationships/hyperlink" Target="https://en.wiktionary.org/wiki/%E8%A9%B3%E7%B4%B0" TargetMode="External"/><Relationship Id="rId950" Type="http://schemas.openxmlformats.org/officeDocument/2006/relationships/hyperlink" Target="https://en.wiktionary.org/wiki/%E8%88%B9" TargetMode="External"/><Relationship Id="rId2870" Type="http://schemas.openxmlformats.org/officeDocument/2006/relationships/hyperlink" Target="https://en.wiktionary.org/wiki/%E3%81%8A%E3%81%8F" TargetMode="External"/><Relationship Id="rId1540" Type="http://schemas.openxmlformats.org/officeDocument/2006/relationships/hyperlink" Target="https://en.wiktionary.org/wiki/%E3%81%8A%E3%81%8D" TargetMode="External"/><Relationship Id="rId2871" Type="http://schemas.openxmlformats.org/officeDocument/2006/relationships/hyperlink" Target="https://en.wiktionary.org/wiki/%E9%80%B2%E5%AD%A6" TargetMode="External"/><Relationship Id="rId1541" Type="http://schemas.openxmlformats.org/officeDocument/2006/relationships/hyperlink" Target="https://en.wiktionary.org/wiki/%E3%83%93%E3%83%87%E3%82%AA" TargetMode="External"/><Relationship Id="rId2872" Type="http://schemas.openxmlformats.org/officeDocument/2006/relationships/hyperlink" Target="https://en.wiktionary.org/wiki/%E3%81%9B%E3%82%88" TargetMode="External"/><Relationship Id="rId1542" Type="http://schemas.openxmlformats.org/officeDocument/2006/relationships/hyperlink" Target="https://en.wiktionary.org/wiki/%E3%83%90%E3%83%AC%E3%83%BC%E3%83%9C%E3%83%BC%E3%83%AB" TargetMode="External"/><Relationship Id="rId2873" Type="http://schemas.openxmlformats.org/officeDocument/2006/relationships/hyperlink" Target="https://en.wiktionary.org/wiki/%E5%AE%8C%E4%BA%86" TargetMode="External"/><Relationship Id="rId7717" Type="http://schemas.openxmlformats.org/officeDocument/2006/relationships/hyperlink" Target="https://en.wiktionary.org/wiki/%E7%B3%96" TargetMode="External"/><Relationship Id="rId7716" Type="http://schemas.openxmlformats.org/officeDocument/2006/relationships/hyperlink" Target="https://en.wiktionary.org/wiki/%E3%83%AD%E3%83%9E%E3%83%B3%E3%82%B9" TargetMode="External"/><Relationship Id="rId7715" Type="http://schemas.openxmlformats.org/officeDocument/2006/relationships/hyperlink" Target="https://en.wiktionary.org/wiki/%EF%BC%8A" TargetMode="External"/><Relationship Id="rId7714" Type="http://schemas.openxmlformats.org/officeDocument/2006/relationships/hyperlink" Target="https://en.wiktionary.org/w/index.php?title=%E7%B5%84%E3%81%BF&amp;action=edit&amp;redlink=1" TargetMode="External"/><Relationship Id="rId7719" Type="http://schemas.openxmlformats.org/officeDocument/2006/relationships/hyperlink" Target="https://en.wiktionary.org/wiki/%E5%AF%BE%E7%A9%BA" TargetMode="External"/><Relationship Id="rId7718" Type="http://schemas.openxmlformats.org/officeDocument/2006/relationships/hyperlink" Target="https://en.wiktionary.org/w/index.php?title=%E3%81%8A%E7%AD%94%E3%81%88&amp;action=edit&amp;redlink=1" TargetMode="External"/><Relationship Id="rId7713" Type="http://schemas.openxmlformats.org/officeDocument/2006/relationships/hyperlink" Target="https://en.wiktionary.org/wiki/%E5%85%AC%E7%94%A8" TargetMode="External"/><Relationship Id="rId7712" Type="http://schemas.openxmlformats.org/officeDocument/2006/relationships/hyperlink" Target="https://en.wiktionary.org/wiki/%E3%83%9C%E3%83%AB%E3%83%88" TargetMode="External"/><Relationship Id="rId7711" Type="http://schemas.openxmlformats.org/officeDocument/2006/relationships/hyperlink" Target="https://en.wiktionary.org/wiki/%E3%81%82%E3%82%81" TargetMode="External"/><Relationship Id="rId7710" Type="http://schemas.openxmlformats.org/officeDocument/2006/relationships/hyperlink" Target="https://en.wiktionary.org/w/index.php?title=%E5%BA%83%E5%B3%B6%E6%9D%B1%E6%B4%8B%E3%82%AB%E3%83%BC%E3%83%97&amp;action=edit&amp;redlink=1" TargetMode="External"/><Relationship Id="rId7706" Type="http://schemas.openxmlformats.org/officeDocument/2006/relationships/hyperlink" Target="https://en.wiktionary.org/wiki/%E6%81%8B%E3%81%99%E3%82%8B" TargetMode="External"/><Relationship Id="rId7705" Type="http://schemas.openxmlformats.org/officeDocument/2006/relationships/hyperlink" Target="https://en.wiktionary.org/wiki/%E8%96%94%E8%96%87" TargetMode="External"/><Relationship Id="rId7704" Type="http://schemas.openxmlformats.org/officeDocument/2006/relationships/hyperlink" Target="https://en.wiktionary.org/w/index.php?title=%E8%B2%B4%E6%AE%BF&amp;action=edit&amp;redlink=1" TargetMode="External"/><Relationship Id="rId7703" Type="http://schemas.openxmlformats.org/officeDocument/2006/relationships/hyperlink" Target="https://en.wiktionary.org/wiki/%E9%A0%86%E5%BA%8F" TargetMode="External"/><Relationship Id="rId7709" Type="http://schemas.openxmlformats.org/officeDocument/2006/relationships/hyperlink" Target="https://en.wiktionary.org/wiki/%E3%83%81%E3%83%83%E3%83%97" TargetMode="External"/><Relationship Id="rId7708" Type="http://schemas.openxmlformats.org/officeDocument/2006/relationships/hyperlink" Target="https://en.wiktionary.org/wiki/%E9%99%A2%E9%95%B7" TargetMode="External"/><Relationship Id="rId7707" Type="http://schemas.openxmlformats.org/officeDocument/2006/relationships/hyperlink" Target="https://en.wiktionary.org/wiki/%E6%96%AD%E5%BF%B5" TargetMode="External"/><Relationship Id="rId7702" Type="http://schemas.openxmlformats.org/officeDocument/2006/relationships/hyperlink" Target="https://en.wiktionary.org/w/index.php?title=%E6%96%B0%E5%A0%B1&amp;action=edit&amp;redlink=1" TargetMode="External"/><Relationship Id="rId7701" Type="http://schemas.openxmlformats.org/officeDocument/2006/relationships/hyperlink" Target="https://en.wiktionary.org/wiki/%E3%82%A2%E3%83%AB%E3%83%90%E3%82%A4%E3%83%88" TargetMode="External"/><Relationship Id="rId7700" Type="http://schemas.openxmlformats.org/officeDocument/2006/relationships/hyperlink" Target="https://en.wiktionary.org/wiki/%E3%81%8D%E3%82%8C" TargetMode="External"/><Relationship Id="rId6407" Type="http://schemas.openxmlformats.org/officeDocument/2006/relationships/hyperlink" Target="https://en.wiktionary.org/wiki/%E6%B4%A5%E7%94%B0" TargetMode="External"/><Relationship Id="rId7739" Type="http://schemas.openxmlformats.org/officeDocument/2006/relationships/hyperlink" Target="https://en.wiktionary.org/wiki/%E6%9C%AC%E7%89%A9" TargetMode="External"/><Relationship Id="rId6408" Type="http://schemas.openxmlformats.org/officeDocument/2006/relationships/hyperlink" Target="https://en.wiktionary.org/wiki/%E3%82%A8%E3%82%A4%E3%83%88" TargetMode="External"/><Relationship Id="rId7738" Type="http://schemas.openxmlformats.org/officeDocument/2006/relationships/hyperlink" Target="https://en.wiktionary.org/wiki/%E5%8F%94%E7%88%B6" TargetMode="External"/><Relationship Id="rId6405" Type="http://schemas.openxmlformats.org/officeDocument/2006/relationships/hyperlink" Target="https://en.wiktionary.org/wiki/%E5%AF%84%E3%82%8A" TargetMode="External"/><Relationship Id="rId7737" Type="http://schemas.openxmlformats.org/officeDocument/2006/relationships/hyperlink" Target="https://en.wiktionary.org/wiki/%E4%BF%A1%E8%A8%97" TargetMode="External"/><Relationship Id="rId6406" Type="http://schemas.openxmlformats.org/officeDocument/2006/relationships/hyperlink" Target="https://en.wiktionary.org/wiki/%E5%A4%A9%E4%BF%9D" TargetMode="External"/><Relationship Id="rId7736" Type="http://schemas.openxmlformats.org/officeDocument/2006/relationships/hyperlink" Target="https://en.wiktionary.org/wiki/%E3%83%91%E3%83%81%E3%83%B3%E3%82%B3" TargetMode="External"/><Relationship Id="rId6409" Type="http://schemas.openxmlformats.org/officeDocument/2006/relationships/hyperlink" Target="https://en.wiktionary.org/w/index.php?title=%E8%AA%9E%E3%82%89&amp;action=edit&amp;redlink=1" TargetMode="External"/><Relationship Id="rId7731" Type="http://schemas.openxmlformats.org/officeDocument/2006/relationships/hyperlink" Target="https://en.wiktionary.org/wiki/%E3%81%8F%E3%81%99" TargetMode="External"/><Relationship Id="rId6400" Type="http://schemas.openxmlformats.org/officeDocument/2006/relationships/hyperlink" Target="https://en.wiktionary.org/wiki/%E3%81%B2%E3%81%8B%E3%82%8A" TargetMode="External"/><Relationship Id="rId7730" Type="http://schemas.openxmlformats.org/officeDocument/2006/relationships/hyperlink" Target="https://en.wiktionary.org/wiki/%E6%81%AD" TargetMode="External"/><Relationship Id="rId6403" Type="http://schemas.openxmlformats.org/officeDocument/2006/relationships/hyperlink" Target="https://en.wiktionary.org/wiki/%E9%AB%98%E5%B3%B6" TargetMode="External"/><Relationship Id="rId7735" Type="http://schemas.openxmlformats.org/officeDocument/2006/relationships/hyperlink" Target="https://en.wiktionary.org/wiki/%E5%85%AC%E5%AE%89" TargetMode="External"/><Relationship Id="rId6404" Type="http://schemas.openxmlformats.org/officeDocument/2006/relationships/hyperlink" Target="https://en.wiktionary.org/wiki/%E9%9B%B0%E5%9B%B2%E6%B0%97" TargetMode="External"/><Relationship Id="rId7734" Type="http://schemas.openxmlformats.org/officeDocument/2006/relationships/hyperlink" Target="https://en.wiktionary.org/wiki/%E5%9B%BD%E6%B0%91%E5%85%9A" TargetMode="External"/><Relationship Id="rId6401" Type="http://schemas.openxmlformats.org/officeDocument/2006/relationships/hyperlink" Target="https://en.wiktionary.org/wiki/%E5%8D%97%E6%96%B9" TargetMode="External"/><Relationship Id="rId7733" Type="http://schemas.openxmlformats.org/officeDocument/2006/relationships/hyperlink" Target="https://en.wiktionary.org/wiki/%E3%83%95%E3%83%BC%E3%83%89" TargetMode="External"/><Relationship Id="rId6402" Type="http://schemas.openxmlformats.org/officeDocument/2006/relationships/hyperlink" Target="https://en.wiktionary.org/wiki/%E3%81%82%E3%81%99" TargetMode="External"/><Relationship Id="rId7732" Type="http://schemas.openxmlformats.org/officeDocument/2006/relationships/hyperlink" Target="https://en.wiktionary.org/wiki/%E3%82%AB%E3%83%AC%E3%83%B3%E3%83%80%E3%83%BC" TargetMode="External"/><Relationship Id="rId7728" Type="http://schemas.openxmlformats.org/officeDocument/2006/relationships/hyperlink" Target="https://en.wiktionary.org/wiki/%E4%BB%AE%E6%83%B3" TargetMode="External"/><Relationship Id="rId7727" Type="http://schemas.openxmlformats.org/officeDocument/2006/relationships/hyperlink" Target="https://en.wiktionary.org/w/index.php?title=%E7%A7%BB%E3%82%8A&amp;action=edit&amp;redlink=1" TargetMode="External"/><Relationship Id="rId7726" Type="http://schemas.openxmlformats.org/officeDocument/2006/relationships/hyperlink" Target="https://en.wiktionary.org/wiki/%E8%AA%A4" TargetMode="External"/><Relationship Id="rId7725" Type="http://schemas.openxmlformats.org/officeDocument/2006/relationships/hyperlink" Target="https://en.wiktionary.org/wiki/%E5%A4%AA%E5%AD%90" TargetMode="External"/><Relationship Id="rId7729" Type="http://schemas.openxmlformats.org/officeDocument/2006/relationships/hyperlink" Target="https://en.wiktionary.org/wiki/%E7%8E%B2" TargetMode="External"/><Relationship Id="rId7720" Type="http://schemas.openxmlformats.org/officeDocument/2006/relationships/hyperlink" Target="https://en.wiktionary.org/wiki/%E8%BF%BD" TargetMode="External"/><Relationship Id="rId7724" Type="http://schemas.openxmlformats.org/officeDocument/2006/relationships/hyperlink" Target="https://en.wiktionary.org/w/index.php?title=%E8%87%B3%E3%82%89&amp;action=edit&amp;redlink=1" TargetMode="External"/><Relationship Id="rId7723" Type="http://schemas.openxmlformats.org/officeDocument/2006/relationships/hyperlink" Target="https://en.wiktionary.org/wiki/%E6%88%92%E5%90%8D" TargetMode="External"/><Relationship Id="rId7722" Type="http://schemas.openxmlformats.org/officeDocument/2006/relationships/hyperlink" Target="https://en.wiktionary.org/wiki/%E5%AD%94" TargetMode="External"/><Relationship Id="rId7721" Type="http://schemas.openxmlformats.org/officeDocument/2006/relationships/hyperlink" Target="https://en.wiktionary.org/wiki/%E3%81%9F%E3%81%A6" TargetMode="External"/><Relationship Id="rId5130" Type="http://schemas.openxmlformats.org/officeDocument/2006/relationships/hyperlink" Target="https://en.wiktionary.org/wiki/%E7%89%A7%E9%87%8E" TargetMode="External"/><Relationship Id="rId6461" Type="http://schemas.openxmlformats.org/officeDocument/2006/relationships/hyperlink" Target="https://en.wiktionary.org/wiki/%E5%86%85%E5%8B%99%E7%9C%81" TargetMode="External"/><Relationship Id="rId7793" Type="http://schemas.openxmlformats.org/officeDocument/2006/relationships/hyperlink" Target="https://en.wiktionary.org/wiki/%E3%83%86%E3%82%A4%E3%83%A9%E3%83%BC" TargetMode="External"/><Relationship Id="rId5131" Type="http://schemas.openxmlformats.org/officeDocument/2006/relationships/hyperlink" Target="https://en.wiktionary.org/wiki/%E9%98%B2%E7%81%BD" TargetMode="External"/><Relationship Id="rId6462" Type="http://schemas.openxmlformats.org/officeDocument/2006/relationships/hyperlink" Target="https://en.wiktionary.org/wiki/%E6%9C%AC%E7%94%BA" TargetMode="External"/><Relationship Id="rId7792" Type="http://schemas.openxmlformats.org/officeDocument/2006/relationships/hyperlink" Target="https://en.wiktionary.org/wiki/%E5%B8%AF%E5%BA%83" TargetMode="External"/><Relationship Id="rId7791" Type="http://schemas.openxmlformats.org/officeDocument/2006/relationships/hyperlink" Target="https://en.wiktionary.org/w/index.php?title=%E3%83%95%E3%82%A7%E3%82%A4%E3%82%B9&amp;action=edit&amp;redlink=1" TargetMode="External"/><Relationship Id="rId6460" Type="http://schemas.openxmlformats.org/officeDocument/2006/relationships/hyperlink" Target="https://en.wiktionary.org/wiki/%E4%BA%86" TargetMode="External"/><Relationship Id="rId7790" Type="http://schemas.openxmlformats.org/officeDocument/2006/relationships/hyperlink" Target="https://en.wiktionary.org/wiki/%E6%95%99%E5%8C%BA" TargetMode="External"/><Relationship Id="rId5134" Type="http://schemas.openxmlformats.org/officeDocument/2006/relationships/hyperlink" Target="https://en.wiktionary.org/wiki/%E7%8A%AF%E4%BA%BA" TargetMode="External"/><Relationship Id="rId6465" Type="http://schemas.openxmlformats.org/officeDocument/2006/relationships/hyperlink" Target="https://en.wiktionary.org/wiki/%E9%99%B0" TargetMode="External"/><Relationship Id="rId7797" Type="http://schemas.openxmlformats.org/officeDocument/2006/relationships/hyperlink" Target="https://en.wiktionary.org/wiki/%E4%BA%94%E6%9C%88" TargetMode="External"/><Relationship Id="rId5135" Type="http://schemas.openxmlformats.org/officeDocument/2006/relationships/hyperlink" Target="https://en.wiktionary.org/wiki/%E5%BA%B5" TargetMode="External"/><Relationship Id="rId6466" Type="http://schemas.openxmlformats.org/officeDocument/2006/relationships/hyperlink" Target="https://en.wiktionary.org/wiki/%E5%A9%A6%E4%BA%BA" TargetMode="External"/><Relationship Id="rId7796" Type="http://schemas.openxmlformats.org/officeDocument/2006/relationships/hyperlink" Target="https://en.wiktionary.org/wiki/%E3%82%A8%E3%83%AD" TargetMode="External"/><Relationship Id="rId5132" Type="http://schemas.openxmlformats.org/officeDocument/2006/relationships/hyperlink" Target="https://en.wiktionary.org/wiki/%E5%88%86%E3%81%8B%E3%82%8B" TargetMode="External"/><Relationship Id="rId6463" Type="http://schemas.openxmlformats.org/officeDocument/2006/relationships/hyperlink" Target="https://en.wiktionary.org/wiki/%E6%9C%AC%E5%BD%93" TargetMode="External"/><Relationship Id="rId7795" Type="http://schemas.openxmlformats.org/officeDocument/2006/relationships/hyperlink" Target="https://en.wiktionary.org/wiki/%E6%9D%BE%E6%88%B8" TargetMode="External"/><Relationship Id="rId5133" Type="http://schemas.openxmlformats.org/officeDocument/2006/relationships/hyperlink" Target="https://en.wiktionary.org/wiki/%E4%BB%99" TargetMode="External"/><Relationship Id="rId6464" Type="http://schemas.openxmlformats.org/officeDocument/2006/relationships/hyperlink" Target="https://en.wiktionary.org/w/index.php?title=%E4%BD%8D%E7%BD%AE%E3%81%A5%E3%81%91&amp;action=edit&amp;redlink=1" TargetMode="External"/><Relationship Id="rId7794" Type="http://schemas.openxmlformats.org/officeDocument/2006/relationships/hyperlink" Target="https://en.wiktionary.org/wiki/%E5%85%B8%E6%8B%A0" TargetMode="External"/><Relationship Id="rId5138" Type="http://schemas.openxmlformats.org/officeDocument/2006/relationships/hyperlink" Target="https://en.wiktionary.org/wiki/%E3%83%80%E3%83%A1%E3%83%BC%E3%82%B8" TargetMode="External"/><Relationship Id="rId6469" Type="http://schemas.openxmlformats.org/officeDocument/2006/relationships/hyperlink" Target="https://en.wiktionary.org/wiki/%E8%A5%BF%E5%B0%BE" TargetMode="External"/><Relationship Id="rId5139" Type="http://schemas.openxmlformats.org/officeDocument/2006/relationships/hyperlink" Target="https://en.wiktionary.org/wiki/%E7%B3%BB%E8%AD%9C" TargetMode="External"/><Relationship Id="rId5136" Type="http://schemas.openxmlformats.org/officeDocument/2006/relationships/hyperlink" Target="https://en.wiktionary.org/wiki/%E5%A1%9A" TargetMode="External"/><Relationship Id="rId6467" Type="http://schemas.openxmlformats.org/officeDocument/2006/relationships/hyperlink" Target="https://en.wiktionary.org/wiki/%E3%82%86%E3%82%81" TargetMode="External"/><Relationship Id="rId7799" Type="http://schemas.openxmlformats.org/officeDocument/2006/relationships/hyperlink" Target="https://en.wiktionary.org/wiki/%E6%96%87%E4%BA%AC" TargetMode="External"/><Relationship Id="rId5137" Type="http://schemas.openxmlformats.org/officeDocument/2006/relationships/hyperlink" Target="https://en.wiktionary.org/w/index.php?title=%E5%8F%96%E3%82%89&amp;action=edit&amp;redlink=1" TargetMode="External"/><Relationship Id="rId6468" Type="http://schemas.openxmlformats.org/officeDocument/2006/relationships/hyperlink" Target="https://en.wiktionary.org/wiki/%E3%83%91%E3%83%8D%E3%83%AB" TargetMode="External"/><Relationship Id="rId7798" Type="http://schemas.openxmlformats.org/officeDocument/2006/relationships/hyperlink" Target="https://en.wiktionary.org/wiki/%E3%83%9E%E3%83%BC%E3%82%B1%E3%83%86%E3%82%A3%E3%83%B3%E3%82%B0" TargetMode="External"/><Relationship Id="rId5129" Type="http://schemas.openxmlformats.org/officeDocument/2006/relationships/hyperlink" Target="https://en.wiktionary.org/wiki/%E5%A2%93%E5%9C%B0" TargetMode="External"/><Relationship Id="rId6450" Type="http://schemas.openxmlformats.org/officeDocument/2006/relationships/hyperlink" Target="https://en.wiktionary.org/wiki/%E3%81%9D%E3%82%89" TargetMode="External"/><Relationship Id="rId7782" Type="http://schemas.openxmlformats.org/officeDocument/2006/relationships/hyperlink" Target="https://en.wiktionary.org/wiki/%E6%8A%97%E4%BA%89" TargetMode="External"/><Relationship Id="rId5120" Type="http://schemas.openxmlformats.org/officeDocument/2006/relationships/hyperlink" Target="https://en.wiktionary.org/wiki/%E5%8D%97%E4%BA%AC" TargetMode="External"/><Relationship Id="rId6451" Type="http://schemas.openxmlformats.org/officeDocument/2006/relationships/hyperlink" Target="https://en.wiktionary.org/wiki/%E7%B5%90%E6%A7%8B" TargetMode="External"/><Relationship Id="rId7781" Type="http://schemas.openxmlformats.org/officeDocument/2006/relationships/hyperlink" Target="https://en.wiktionary.org/wiki/%E5%BE%85%E3%81%A4" TargetMode="External"/><Relationship Id="rId7780" Type="http://schemas.openxmlformats.org/officeDocument/2006/relationships/hyperlink" Target="https://en.wiktionary.org/wiki/%E8%A6%8F%E7%B4%84" TargetMode="External"/><Relationship Id="rId5123" Type="http://schemas.openxmlformats.org/officeDocument/2006/relationships/hyperlink" Target="https://en.wiktionary.org/wiki/%E6%BC%94%E8%AA%AC" TargetMode="External"/><Relationship Id="rId6454" Type="http://schemas.openxmlformats.org/officeDocument/2006/relationships/hyperlink" Target="https://en.wiktionary.org/w/index.php?title=%E7%B6%99%E3%81%84&amp;action=edit&amp;redlink=1" TargetMode="External"/><Relationship Id="rId7786" Type="http://schemas.openxmlformats.org/officeDocument/2006/relationships/hyperlink" Target="https://en.wiktionary.org/wiki/%E6%9C%9B%E9%81%A0%E9%8F%A1" TargetMode="External"/><Relationship Id="rId5124" Type="http://schemas.openxmlformats.org/officeDocument/2006/relationships/hyperlink" Target="https://en.wiktionary.org/w/index.php?title=%E5%B8%B0%E3%81%A3&amp;action=edit&amp;redlink=1" TargetMode="External"/><Relationship Id="rId6455" Type="http://schemas.openxmlformats.org/officeDocument/2006/relationships/hyperlink" Target="https://en.wiktionary.org/wiki/%E3%81%8F%E3%81%A1" TargetMode="External"/><Relationship Id="rId7785" Type="http://schemas.openxmlformats.org/officeDocument/2006/relationships/hyperlink" Target="https://en.wiktionary.org/wiki/%E5%8D%97%E7%B1%B3" TargetMode="External"/><Relationship Id="rId5121" Type="http://schemas.openxmlformats.org/officeDocument/2006/relationships/hyperlink" Target="https://en.wiktionary.org/wiki/%E3%82%8C%E3%81%84" TargetMode="External"/><Relationship Id="rId6452" Type="http://schemas.openxmlformats.org/officeDocument/2006/relationships/hyperlink" Target="https://en.wiktionary.org/wiki/%E9%BA%BB%E7%94%9F" TargetMode="External"/><Relationship Id="rId7784" Type="http://schemas.openxmlformats.org/officeDocument/2006/relationships/hyperlink" Target="https://en.wiktionary.org/wiki/%E7%8E%89%E5%B7%9D" TargetMode="External"/><Relationship Id="rId5122" Type="http://schemas.openxmlformats.org/officeDocument/2006/relationships/hyperlink" Target="https://en.wiktionary.org/wiki/%E3%82%A8%E3%83%89%E3%83%AF%E3%83%BC%E3%83%89" TargetMode="External"/><Relationship Id="rId6453" Type="http://schemas.openxmlformats.org/officeDocument/2006/relationships/hyperlink" Target="https://en.wiktionary.org/wiki/%E7%94%B0%E5%8E%9F" TargetMode="External"/><Relationship Id="rId7783" Type="http://schemas.openxmlformats.org/officeDocument/2006/relationships/hyperlink" Target="https://en.wiktionary.org/wiki/%E5%9C%B0%E4%B8%AD%E6%B5%B7" TargetMode="External"/><Relationship Id="rId5127" Type="http://schemas.openxmlformats.org/officeDocument/2006/relationships/hyperlink" Target="https://en.wiktionary.org/wiki/%E5%87%BA%E5%9C%9F" TargetMode="External"/><Relationship Id="rId6458" Type="http://schemas.openxmlformats.org/officeDocument/2006/relationships/hyperlink" Target="https://en.wiktionary.org/wiki/%E8%A8%AA%E3%82%8C%E3%82%8B" TargetMode="External"/><Relationship Id="rId5128" Type="http://schemas.openxmlformats.org/officeDocument/2006/relationships/hyperlink" Target="https://en.wiktionary.org/wiki/%E5%87%BA%E9%9B%B2" TargetMode="External"/><Relationship Id="rId6459" Type="http://schemas.openxmlformats.org/officeDocument/2006/relationships/hyperlink" Target="https://en.wiktionary.org/wiki/%E6%A5%BD%E7%AB%A0" TargetMode="External"/><Relationship Id="rId7789" Type="http://schemas.openxmlformats.org/officeDocument/2006/relationships/hyperlink" Target="https://en.wiktionary.org/wiki/%E3%81%8C%E3%81%9F" TargetMode="External"/><Relationship Id="rId5125" Type="http://schemas.openxmlformats.org/officeDocument/2006/relationships/hyperlink" Target="https://en.wiktionary.org/wiki/%E6%B7%B7%E5%90%88" TargetMode="External"/><Relationship Id="rId6456" Type="http://schemas.openxmlformats.org/officeDocument/2006/relationships/hyperlink" Target="https://en.wiktionary.org/w/index.php?title=%E3%83%8F%E3%83%AD%E3%83%BC&amp;action=edit&amp;redlink=1" TargetMode="External"/><Relationship Id="rId7788" Type="http://schemas.openxmlformats.org/officeDocument/2006/relationships/hyperlink" Target="https://en.wiktionary.org/wiki/%E9%98%BB%E5%AE%B3" TargetMode="External"/><Relationship Id="rId5126" Type="http://schemas.openxmlformats.org/officeDocument/2006/relationships/hyperlink" Target="https://en.wiktionary.org/wiki/%E5%8D%97%E7%B7%AF" TargetMode="External"/><Relationship Id="rId6457" Type="http://schemas.openxmlformats.org/officeDocument/2006/relationships/hyperlink" Target="https://en.wiktionary.org/wiki/%E8%B1%86" TargetMode="External"/><Relationship Id="rId7787" Type="http://schemas.openxmlformats.org/officeDocument/2006/relationships/hyperlink" Target="https://en.wiktionary.org/wiki/%E8%A8%B1%E5%AE%B9" TargetMode="External"/><Relationship Id="rId6480" Type="http://schemas.openxmlformats.org/officeDocument/2006/relationships/hyperlink" Target="https://en.wiktionary.org/wiki/%E3%82%8A%E3%82%85%E3%81%86" TargetMode="External"/><Relationship Id="rId5152" Type="http://schemas.openxmlformats.org/officeDocument/2006/relationships/hyperlink" Target="https://en.wiktionary.org/wiki/%E3%83%95%E3%83%A9%E3%82%A4" TargetMode="External"/><Relationship Id="rId6483" Type="http://schemas.openxmlformats.org/officeDocument/2006/relationships/hyperlink" Target="https://en.wiktionary.org/wiki/%E7%89%B9%E5%91%BD" TargetMode="External"/><Relationship Id="rId5153" Type="http://schemas.openxmlformats.org/officeDocument/2006/relationships/hyperlink" Target="https://en.wiktionary.org/wiki/%E5%B7%9D%E5%B3%B6" TargetMode="External"/><Relationship Id="rId6484" Type="http://schemas.openxmlformats.org/officeDocument/2006/relationships/hyperlink" Target="https://en.wiktionary.org/wiki/%E7%94%9F%E5%9C%B0" TargetMode="External"/><Relationship Id="rId5150" Type="http://schemas.openxmlformats.org/officeDocument/2006/relationships/hyperlink" Target="https://en.wiktionary.org/wiki/%E6%94%BE%E7%BD%AE" TargetMode="External"/><Relationship Id="rId6481" Type="http://schemas.openxmlformats.org/officeDocument/2006/relationships/hyperlink" Target="https://en.wiktionary.org/wiki/%E5%A1%81" TargetMode="External"/><Relationship Id="rId5151" Type="http://schemas.openxmlformats.org/officeDocument/2006/relationships/hyperlink" Target="https://en.wiktionary.org/wiki/%E8%97%A4%E6%9C%AC" TargetMode="External"/><Relationship Id="rId6482" Type="http://schemas.openxmlformats.org/officeDocument/2006/relationships/hyperlink" Target="https://en.wiktionary.org/wiki/%E6%B5%B7%E5%B3%A1" TargetMode="External"/><Relationship Id="rId5156" Type="http://schemas.openxmlformats.org/officeDocument/2006/relationships/hyperlink" Target="https://en.wiktionary.org/wiki/%E7%9F%AD%E7%B8%AE" TargetMode="External"/><Relationship Id="rId6487" Type="http://schemas.openxmlformats.org/officeDocument/2006/relationships/hyperlink" Target="https://en.wiktionary.org/wiki/%E5%BE%90" TargetMode="External"/><Relationship Id="rId5157" Type="http://schemas.openxmlformats.org/officeDocument/2006/relationships/hyperlink" Target="https://en.wiktionary.org/wiki/%E5%81%A5%E4%B8%80" TargetMode="External"/><Relationship Id="rId6488" Type="http://schemas.openxmlformats.org/officeDocument/2006/relationships/hyperlink" Target="https://en.wiktionary.org/wiki/%E6%AC%A1%E3%81%84%E3%81%A7" TargetMode="External"/><Relationship Id="rId5154" Type="http://schemas.openxmlformats.org/officeDocument/2006/relationships/hyperlink" Target="https://en.wiktionary.org/wiki/%E3%82%BE%E3%83%BC%E3%83%B3" TargetMode="External"/><Relationship Id="rId6485" Type="http://schemas.openxmlformats.org/officeDocument/2006/relationships/hyperlink" Target="https://en.wiktionary.org/wiki/%E6%9C%9B%E3%81%BE%E3%81%97%E3%81%84" TargetMode="External"/><Relationship Id="rId5155" Type="http://schemas.openxmlformats.org/officeDocument/2006/relationships/hyperlink" Target="https://en.wiktionary.org/w/index.php?title=%E3%83%8B%E3%83%83%E3%83%9D%E3%83%B3%E6%94%BE%E9%80%81&amp;action=edit&amp;redlink=1" TargetMode="External"/><Relationship Id="rId6486" Type="http://schemas.openxmlformats.org/officeDocument/2006/relationships/hyperlink" Target="https://en.wiktionary.org/wiki/%E3%83%AB%E3%83%BC%E3%83%A0" TargetMode="External"/><Relationship Id="rId5158" Type="http://schemas.openxmlformats.org/officeDocument/2006/relationships/hyperlink" Target="https://en.wiktionary.org/wiki/%E6%AC%A1%E7%AC%AC%E3%81%AB" TargetMode="External"/><Relationship Id="rId6489" Type="http://schemas.openxmlformats.org/officeDocument/2006/relationships/hyperlink" Target="https://en.wiktionary.org/wiki/%E3%82%A2%E3%83%89%E3%83%99%E3%83%B3%E3%83%81%E3%83%A3%E3%83%BC" TargetMode="External"/><Relationship Id="rId5159" Type="http://schemas.openxmlformats.org/officeDocument/2006/relationships/hyperlink" Target="https://en.wiktionary.org/wiki/%E5%B7%B1" TargetMode="External"/><Relationship Id="rId5141" Type="http://schemas.openxmlformats.org/officeDocument/2006/relationships/hyperlink" Target="https://en.wiktionary.org/wiki/%E5%A1%97%E8%A3%85" TargetMode="External"/><Relationship Id="rId6472" Type="http://schemas.openxmlformats.org/officeDocument/2006/relationships/hyperlink" Target="https://en.wiktionary.org/w/index.php?title=%E3%83%9F%E3%83%89%E3%83%AB&amp;action=edit&amp;redlink=1" TargetMode="External"/><Relationship Id="rId5142" Type="http://schemas.openxmlformats.org/officeDocument/2006/relationships/hyperlink" Target="https://en.wiktionary.org/wiki/%E3%83%91%E3%83%83%E3%82%AF" TargetMode="External"/><Relationship Id="rId6473" Type="http://schemas.openxmlformats.org/officeDocument/2006/relationships/hyperlink" Target="https://en.wiktionary.org/wiki/%E6%8A%80%E8%83%BD" TargetMode="External"/><Relationship Id="rId6470" Type="http://schemas.openxmlformats.org/officeDocument/2006/relationships/hyperlink" Target="https://en.wiktionary.org/wiki/%E5%8F%AF%E5%A4%89" TargetMode="External"/><Relationship Id="rId5140" Type="http://schemas.openxmlformats.org/officeDocument/2006/relationships/hyperlink" Target="https://en.wiktionary.org/wiki/%E6%9D%B1%E6%AD%A6" TargetMode="External"/><Relationship Id="rId6471" Type="http://schemas.openxmlformats.org/officeDocument/2006/relationships/hyperlink" Target="https://en.wiktionary.org/w/index.php?title=%E8%AA%9E%E3%82%8A&amp;action=edit&amp;redlink=1" TargetMode="External"/><Relationship Id="rId5145" Type="http://schemas.openxmlformats.org/officeDocument/2006/relationships/hyperlink" Target="https://en.wiktionary.org/wiki/%E3%81%B5%E3%82%93" TargetMode="External"/><Relationship Id="rId6476" Type="http://schemas.openxmlformats.org/officeDocument/2006/relationships/hyperlink" Target="https://en.wiktionary.org/wiki/%E3%83%9A%E3%83%AB%E3%83%BC" TargetMode="External"/><Relationship Id="rId5146" Type="http://schemas.openxmlformats.org/officeDocument/2006/relationships/hyperlink" Target="https://en.wiktionary.org/wiki/%E7%A7%8B%E5%B1%B1" TargetMode="External"/><Relationship Id="rId6477" Type="http://schemas.openxmlformats.org/officeDocument/2006/relationships/hyperlink" Target="https://en.wiktionary.org/wiki/%E3%83%93%E3%83%BC%E3%83%AB" TargetMode="External"/><Relationship Id="rId5143" Type="http://schemas.openxmlformats.org/officeDocument/2006/relationships/hyperlink" Target="https://en.wiktionary.org/wiki/%E3%83%AD%E3%82%B1" TargetMode="External"/><Relationship Id="rId6474" Type="http://schemas.openxmlformats.org/officeDocument/2006/relationships/hyperlink" Target="https://en.wiktionary.org/wiki/%E8%BE%B2%E6%9E%97" TargetMode="External"/><Relationship Id="rId5144" Type="http://schemas.openxmlformats.org/officeDocument/2006/relationships/hyperlink" Target="https://en.wiktionary.org/wiki/%E7%A7%98%E6%9B%B8" TargetMode="External"/><Relationship Id="rId6475" Type="http://schemas.openxmlformats.org/officeDocument/2006/relationships/hyperlink" Target="https://en.wiktionary.org/wiki/%E3%83%9E%E3%83%89%E3%83%AA%E3%83%BC%E3%83%89" TargetMode="External"/><Relationship Id="rId5149" Type="http://schemas.openxmlformats.org/officeDocument/2006/relationships/hyperlink" Target="https://en.wiktionary.org/wiki/%E7%9A%86" TargetMode="External"/><Relationship Id="rId5147" Type="http://schemas.openxmlformats.org/officeDocument/2006/relationships/hyperlink" Target="https://en.wiktionary.org/wiki/%E5%B9%B8%E3%81%9B" TargetMode="External"/><Relationship Id="rId6478" Type="http://schemas.openxmlformats.org/officeDocument/2006/relationships/hyperlink" Target="https://en.wiktionary.org/wiki/%E5%A6%84%E6%83%B3" TargetMode="External"/><Relationship Id="rId5148" Type="http://schemas.openxmlformats.org/officeDocument/2006/relationships/hyperlink" Target="https://en.wiktionary.org/wiki/%E5%B0%8F%E7%94%B0%E5%8E%9F" TargetMode="External"/><Relationship Id="rId6479" Type="http://schemas.openxmlformats.org/officeDocument/2006/relationships/hyperlink" Target="https://en.wiktionary.org/wiki/%E3%83%96%E3%83%BC%E3%83%A0" TargetMode="External"/><Relationship Id="rId6429" Type="http://schemas.openxmlformats.org/officeDocument/2006/relationships/hyperlink" Target="https://en.wiktionary.org/wiki/%E3%82%A6%E3%82%A3%E3%83%B3%E3%83%96%E3%83%AB%E3%83%89%E3%83%B3" TargetMode="External"/><Relationship Id="rId6427" Type="http://schemas.openxmlformats.org/officeDocument/2006/relationships/hyperlink" Target="https://en.wiktionary.org/wiki/%E6%9D%BE%E4%B8%8B" TargetMode="External"/><Relationship Id="rId7759" Type="http://schemas.openxmlformats.org/officeDocument/2006/relationships/hyperlink" Target="https://en.wiktionary.org/w/index.php?title=%E5%A4%B1%E3%81%84&amp;action=edit&amp;redlink=1" TargetMode="External"/><Relationship Id="rId6428" Type="http://schemas.openxmlformats.org/officeDocument/2006/relationships/hyperlink" Target="https://en.wiktionary.org/wiki/%E5%AF%BE%E8%AB%87" TargetMode="External"/><Relationship Id="rId7758" Type="http://schemas.openxmlformats.org/officeDocument/2006/relationships/hyperlink" Target="https://en.wiktionary.org/w/index.php?title=%E7%B9%B0%E3%82%8A%E8%BF%94%E3%81%95&amp;action=edit&amp;redlink=1" TargetMode="External"/><Relationship Id="rId6421" Type="http://schemas.openxmlformats.org/officeDocument/2006/relationships/hyperlink" Target="https://en.wiktionary.org/wiki/%E5%BD%93%E3%81%A6" TargetMode="External"/><Relationship Id="rId7753" Type="http://schemas.openxmlformats.org/officeDocument/2006/relationships/hyperlink" Target="https://en.wiktionary.org/wiki/%E7%A5%9E%E8%B0%B7" TargetMode="External"/><Relationship Id="rId6422" Type="http://schemas.openxmlformats.org/officeDocument/2006/relationships/hyperlink" Target="https://en.wiktionary.org/wiki/%E3%83%A9%E3%82%A4%E3%83%B4" TargetMode="External"/><Relationship Id="rId7752" Type="http://schemas.openxmlformats.org/officeDocument/2006/relationships/hyperlink" Target="https://en.wiktionary.org/wiki/%E3%82%AA%E3%83%AC%E3%82%B4%E3%83%B3" TargetMode="External"/><Relationship Id="rId7751" Type="http://schemas.openxmlformats.org/officeDocument/2006/relationships/hyperlink" Target="https://en.wiktionary.org/wiki/%E6%B0%97%E5%88%86" TargetMode="External"/><Relationship Id="rId6420" Type="http://schemas.openxmlformats.org/officeDocument/2006/relationships/hyperlink" Target="https://en.wiktionary.org/wiki/%E3%81%B2%E3%81%93" TargetMode="External"/><Relationship Id="rId7750" Type="http://schemas.openxmlformats.org/officeDocument/2006/relationships/hyperlink" Target="https://en.wiktionary.org/wiki/%E4%BB%BB%E3%81%9B" TargetMode="External"/><Relationship Id="rId6425" Type="http://schemas.openxmlformats.org/officeDocument/2006/relationships/hyperlink" Target="https://en.wiktionary.org/wiki/%E9%9D%92%E8%91%89" TargetMode="External"/><Relationship Id="rId7757" Type="http://schemas.openxmlformats.org/officeDocument/2006/relationships/hyperlink" Target="https://en.wiktionary.org/wiki/%E5%92%8C%E5%AD%90" TargetMode="External"/><Relationship Id="rId6426" Type="http://schemas.openxmlformats.org/officeDocument/2006/relationships/hyperlink" Target="https://en.wiktionary.org/wiki/%E5%90%8C%E7%AD%89" TargetMode="External"/><Relationship Id="rId7756" Type="http://schemas.openxmlformats.org/officeDocument/2006/relationships/hyperlink" Target="https://en.wiktionary.org/wiki/%E3%82%86%E3%81%84" TargetMode="External"/><Relationship Id="rId6423" Type="http://schemas.openxmlformats.org/officeDocument/2006/relationships/hyperlink" Target="https://en.wiktionary.org/wiki/%E3%83%9E%E3%82%B5%E3%83%81%E3%83%A5%E3%83%BC%E3%82%BB%E3%83%83%E3%83%84" TargetMode="External"/><Relationship Id="rId7755" Type="http://schemas.openxmlformats.org/officeDocument/2006/relationships/hyperlink" Target="https://en.wiktionary.org/wiki/%E4%B8%8A%E3%81%8C%E3%82%8A" TargetMode="External"/><Relationship Id="rId6424" Type="http://schemas.openxmlformats.org/officeDocument/2006/relationships/hyperlink" Target="https://en.wiktionary.org/wiki/%E8%A3%95%E5%AD%90" TargetMode="External"/><Relationship Id="rId7754" Type="http://schemas.openxmlformats.org/officeDocument/2006/relationships/hyperlink" Target="https://en.wiktionary.org/wiki/%E3%83%9E%E3%83%BC%E3%82%AC%E3%83%AC%E3%83%83%E3%83%88" TargetMode="External"/><Relationship Id="rId6418" Type="http://schemas.openxmlformats.org/officeDocument/2006/relationships/hyperlink" Target="https://en.wiktionary.org/wiki/%E7%B6%99" TargetMode="External"/><Relationship Id="rId6419" Type="http://schemas.openxmlformats.org/officeDocument/2006/relationships/hyperlink" Target="https://en.wiktionary.org/wiki/%E8%80%81" TargetMode="External"/><Relationship Id="rId7749" Type="http://schemas.openxmlformats.org/officeDocument/2006/relationships/hyperlink" Target="https://en.wiktionary.org/wiki/%E8%B1%8A%E5%B7%9D" TargetMode="External"/><Relationship Id="rId6416" Type="http://schemas.openxmlformats.org/officeDocument/2006/relationships/hyperlink" Target="https://en.wiktionary.org/wiki/%E6%9D%BE%E6%B1%9F" TargetMode="External"/><Relationship Id="rId7748" Type="http://schemas.openxmlformats.org/officeDocument/2006/relationships/hyperlink" Target="https://en.wiktionary.org/wiki/%E5%BE%A9%E5%88%BB" TargetMode="External"/><Relationship Id="rId6417" Type="http://schemas.openxmlformats.org/officeDocument/2006/relationships/hyperlink" Target="https://en.wiktionary.org/wiki/%E5%8F%8C%E5%AD%90" TargetMode="External"/><Relationship Id="rId7747" Type="http://schemas.openxmlformats.org/officeDocument/2006/relationships/hyperlink" Target="https://en.wiktionary.org/w/index.php?title=%E3%83%9D%E3%83%94%E3%83%A5%E3%83%A9%E3%83%BC&amp;action=edit&amp;redlink=1" TargetMode="External"/><Relationship Id="rId6410" Type="http://schemas.openxmlformats.org/officeDocument/2006/relationships/hyperlink" Target="https://en.wiktionary.org/wiki/%E5%A4%9A%E5%B0%91" TargetMode="External"/><Relationship Id="rId7742" Type="http://schemas.openxmlformats.org/officeDocument/2006/relationships/hyperlink" Target="https://en.wiktionary.org/wiki/%E3%83%87%E3%82%B9%E3%82%AF" TargetMode="External"/><Relationship Id="rId6411" Type="http://schemas.openxmlformats.org/officeDocument/2006/relationships/hyperlink" Target="https://en.wiktionary.org/wiki/%E3%81%B5%E3%81%98" TargetMode="External"/><Relationship Id="rId7741" Type="http://schemas.openxmlformats.org/officeDocument/2006/relationships/hyperlink" Target="https://en.wiktionary.org/wiki/%E8%8A%B1%E5%AB%81" TargetMode="External"/><Relationship Id="rId7740" Type="http://schemas.openxmlformats.org/officeDocument/2006/relationships/hyperlink" Target="https://en.wiktionary.org/wiki/%E5%9B%9B%E6%97%A5%E5%B8%82" TargetMode="External"/><Relationship Id="rId6414" Type="http://schemas.openxmlformats.org/officeDocument/2006/relationships/hyperlink" Target="https://en.wiktionary.org/w/index.php?title=%E3%81%AB%E3%82%8F%E3%81%9F%E3%82%8A&amp;action=edit&amp;redlink=1" TargetMode="External"/><Relationship Id="rId7746" Type="http://schemas.openxmlformats.org/officeDocument/2006/relationships/hyperlink" Target="https://en.wiktionary.org/wiki/%E5%AF%9B%E6%B0%B8" TargetMode="External"/><Relationship Id="rId6415" Type="http://schemas.openxmlformats.org/officeDocument/2006/relationships/hyperlink" Target="https://en.wiktionary.org/wiki/%E8%BF%BD%E8%B7%A1" TargetMode="External"/><Relationship Id="rId7745" Type="http://schemas.openxmlformats.org/officeDocument/2006/relationships/hyperlink" Target="https://en.wiktionary.org/wiki/%E5%8B%99" TargetMode="External"/><Relationship Id="rId6412" Type="http://schemas.openxmlformats.org/officeDocument/2006/relationships/hyperlink" Target="https://en.wiktionary.org/w/index.php?title=%E5%9B%BD%E5%85%AC%E7%A7%81%E7%AB%8B&amp;action=edit&amp;redlink=1" TargetMode="External"/><Relationship Id="rId7744" Type="http://schemas.openxmlformats.org/officeDocument/2006/relationships/hyperlink" Target="https://en.wiktionary.org/wiki/%E7%89%B9%E7%95%B0" TargetMode="External"/><Relationship Id="rId6413" Type="http://schemas.openxmlformats.org/officeDocument/2006/relationships/hyperlink" Target="https://en.wiktionary.org/wiki/%E6%AD%BB%E3%81%AC" TargetMode="External"/><Relationship Id="rId7743" Type="http://schemas.openxmlformats.org/officeDocument/2006/relationships/hyperlink" Target="https://en.wiktionary.org/wiki/%E5%80%99" TargetMode="External"/><Relationship Id="rId5118" Type="http://schemas.openxmlformats.org/officeDocument/2006/relationships/hyperlink" Target="https://en.wiktionary.org/w/index.php?title=%E3%81%BE%E3%81%9A%E3%81%AF&amp;action=edit&amp;redlink=1" TargetMode="External"/><Relationship Id="rId6449" Type="http://schemas.openxmlformats.org/officeDocument/2006/relationships/hyperlink" Target="https://en.wiktionary.org/wiki/%E3%83%95%E3%82%A1%E3%82%A4%E3%82%BF%E3%83%BC" TargetMode="External"/><Relationship Id="rId5119" Type="http://schemas.openxmlformats.org/officeDocument/2006/relationships/hyperlink" Target="https://en.wiktionary.org/wiki/%E9%81%BF%E9%9B%A3" TargetMode="External"/><Relationship Id="rId7771" Type="http://schemas.openxmlformats.org/officeDocument/2006/relationships/hyperlink" Target="https://en.wiktionary.org/wiki/%E8%A8%82" TargetMode="External"/><Relationship Id="rId6440" Type="http://schemas.openxmlformats.org/officeDocument/2006/relationships/hyperlink" Target="https://en.wiktionary.org/wiki/%E5%86%85%E6%88%A6" TargetMode="External"/><Relationship Id="rId7770" Type="http://schemas.openxmlformats.org/officeDocument/2006/relationships/hyperlink" Target="https://en.wiktionary.org/wiki/%E6%81%B5%E5%AD%90" TargetMode="External"/><Relationship Id="rId5112" Type="http://schemas.openxmlformats.org/officeDocument/2006/relationships/hyperlink" Target="https://en.wiktionary.org/wiki/%EF%BC%97" TargetMode="External"/><Relationship Id="rId6443" Type="http://schemas.openxmlformats.org/officeDocument/2006/relationships/hyperlink" Target="https://en.wiktionary.org/wiki/%E6%97%A5%E6%9C%AC%E6%A9%8B" TargetMode="External"/><Relationship Id="rId7775" Type="http://schemas.openxmlformats.org/officeDocument/2006/relationships/hyperlink" Target="https://en.wiktionary.org/wiki/%E5%AE%97%E6%B4%BE" TargetMode="External"/><Relationship Id="rId5113" Type="http://schemas.openxmlformats.org/officeDocument/2006/relationships/hyperlink" Target="https://en.wiktionary.org/wiki/%E5%85%BC%E4%BB%BB" TargetMode="External"/><Relationship Id="rId6444" Type="http://schemas.openxmlformats.org/officeDocument/2006/relationships/hyperlink" Target="https://en.wiktionary.org/w/index.php?title=%E3%82%BB%E3%82%AC&amp;action=edit&amp;redlink=1" TargetMode="External"/><Relationship Id="rId7774" Type="http://schemas.openxmlformats.org/officeDocument/2006/relationships/hyperlink" Target="https://en.wiktionary.org/wiki/%E6%B5%81%E6%98%9F" TargetMode="External"/><Relationship Id="rId5110" Type="http://schemas.openxmlformats.org/officeDocument/2006/relationships/hyperlink" Target="https://en.wiktionary.org/wiki/%E8%88%AA" TargetMode="External"/><Relationship Id="rId6441" Type="http://schemas.openxmlformats.org/officeDocument/2006/relationships/hyperlink" Target="https://en.wiktionary.org/wiki/%E5%8F%B0%E8%A9%9E" TargetMode="External"/><Relationship Id="rId7773" Type="http://schemas.openxmlformats.org/officeDocument/2006/relationships/hyperlink" Target="https://en.wiktionary.org/wiki/%E8%B3%BC%E8%AA%AD" TargetMode="External"/><Relationship Id="rId5111" Type="http://schemas.openxmlformats.org/officeDocument/2006/relationships/hyperlink" Target="https://en.wiktionary.org/wiki/%E3%83%81%E3%83%AA" TargetMode="External"/><Relationship Id="rId6442" Type="http://schemas.openxmlformats.org/officeDocument/2006/relationships/hyperlink" Target="https://en.wiktionary.org/wiki/%E9%99%B8%E5%A5%A5" TargetMode="External"/><Relationship Id="rId7772" Type="http://schemas.openxmlformats.org/officeDocument/2006/relationships/hyperlink" Target="https://en.wiktionary.org/wiki/%E5%A2%97%E3%81%88%E3%82%8B" TargetMode="External"/><Relationship Id="rId5116" Type="http://schemas.openxmlformats.org/officeDocument/2006/relationships/hyperlink" Target="https://en.wiktionary.org/wiki/%E3%82%A2%E3%83%8A%E3%83%AD%E3%82%B0" TargetMode="External"/><Relationship Id="rId6447" Type="http://schemas.openxmlformats.org/officeDocument/2006/relationships/hyperlink" Target="https://en.wiktionary.org/wiki/%E8%8F%85" TargetMode="External"/><Relationship Id="rId7779" Type="http://schemas.openxmlformats.org/officeDocument/2006/relationships/hyperlink" Target="https://en.wiktionary.org/wiki/%E7%A9%B6%E6%A5%B5" TargetMode="External"/><Relationship Id="rId5117" Type="http://schemas.openxmlformats.org/officeDocument/2006/relationships/hyperlink" Target="https://en.wiktionary.org/wiki/%E5%9C%9F%E4%BD%90" TargetMode="External"/><Relationship Id="rId6448" Type="http://schemas.openxmlformats.org/officeDocument/2006/relationships/hyperlink" Target="https://en.wiktionary.org/wiki/%E6%94%BB%E3%82%81" TargetMode="External"/><Relationship Id="rId7778" Type="http://schemas.openxmlformats.org/officeDocument/2006/relationships/hyperlink" Target="https://en.wiktionary.org/w/index.php?title=%E9%9A%A0%E3%82%8C&amp;action=edit&amp;redlink=1" TargetMode="External"/><Relationship Id="rId5114" Type="http://schemas.openxmlformats.org/officeDocument/2006/relationships/hyperlink" Target="https://en.wiktionary.org/wiki/%E6%9C%8D%E9%83%A8" TargetMode="External"/><Relationship Id="rId6445" Type="http://schemas.openxmlformats.org/officeDocument/2006/relationships/hyperlink" Target="https://en.wiktionary.org/w/index.php?title=%E5%90%8D%E4%B9%97%E3%81%A3&amp;action=edit&amp;redlink=1" TargetMode="External"/><Relationship Id="rId7777" Type="http://schemas.openxmlformats.org/officeDocument/2006/relationships/hyperlink" Target="https://en.wiktionary.org/wiki/%E6%97%97%E6%9C%AC" TargetMode="External"/><Relationship Id="rId5115" Type="http://schemas.openxmlformats.org/officeDocument/2006/relationships/hyperlink" Target="https://en.wiktionary.org/wiki/%E5%89%8D%E8%80%85" TargetMode="External"/><Relationship Id="rId6446" Type="http://schemas.openxmlformats.org/officeDocument/2006/relationships/hyperlink" Target="https://en.wiktionary.org/wiki/%E3%82%AE%E3%82%A2" TargetMode="External"/><Relationship Id="rId7776" Type="http://schemas.openxmlformats.org/officeDocument/2006/relationships/hyperlink" Target="https://en.wiktionary.org/w/index.php?title=%E9%80%A3%E8%A3%85&amp;action=edit&amp;redlink=1" TargetMode="External"/><Relationship Id="rId5109" Type="http://schemas.openxmlformats.org/officeDocument/2006/relationships/hyperlink" Target="https://en.wiktionary.org/wiki/%E7%99%BB%E5%B1%B1" TargetMode="External"/><Relationship Id="rId5107" Type="http://schemas.openxmlformats.org/officeDocument/2006/relationships/hyperlink" Target="https://en.wiktionary.org/wiki/%E3%83%A9%E3%82%A4%E3%83%80%E3%83%BC" TargetMode="External"/><Relationship Id="rId6438" Type="http://schemas.openxmlformats.org/officeDocument/2006/relationships/hyperlink" Target="https://en.wiktionary.org/wiki/%E6%97%A5%E6%9C%AC%E6%B5%B7" TargetMode="External"/><Relationship Id="rId5108" Type="http://schemas.openxmlformats.org/officeDocument/2006/relationships/hyperlink" Target="https://en.wiktionary.org/w/index.php?title=%E7%AB%8B%E3%81%A3&amp;action=edit&amp;redlink=1" TargetMode="External"/><Relationship Id="rId6439" Type="http://schemas.openxmlformats.org/officeDocument/2006/relationships/hyperlink" Target="https://en.wiktionary.org/wiki/%E5%B0%84" TargetMode="External"/><Relationship Id="rId7769" Type="http://schemas.openxmlformats.org/officeDocument/2006/relationships/hyperlink" Target="https://en.wiktionary.org/wiki/%E3%82%A2%E3%82%A4%E3%82%B9%E3%83%A9%E3%83%B3%E3%83%89" TargetMode="External"/><Relationship Id="rId7760" Type="http://schemas.openxmlformats.org/officeDocument/2006/relationships/hyperlink" Target="https://en.wiktionary.org/wiki/%E7%84%A1%E4%BA%8B" TargetMode="External"/><Relationship Id="rId5101" Type="http://schemas.openxmlformats.org/officeDocument/2006/relationships/hyperlink" Target="https://en.wiktionary.org/wiki/%E6%9D%BE%E6%B5%A6" TargetMode="External"/><Relationship Id="rId6432" Type="http://schemas.openxmlformats.org/officeDocument/2006/relationships/hyperlink" Target="https://en.wiktionary.org/wiki/%E5%A4%AB%E5%A6%BB" TargetMode="External"/><Relationship Id="rId7764" Type="http://schemas.openxmlformats.org/officeDocument/2006/relationships/hyperlink" Target="https://en.wiktionary.org/wiki/%E5%BE%8C%E9%83%A8" TargetMode="External"/><Relationship Id="rId5102" Type="http://schemas.openxmlformats.org/officeDocument/2006/relationships/hyperlink" Target="https://en.wiktionary.org/wiki/%E5%A4%A7%E7%9B%B8%E6%92%B2" TargetMode="External"/><Relationship Id="rId6433" Type="http://schemas.openxmlformats.org/officeDocument/2006/relationships/hyperlink" Target="https://en.wiktionary.org/wiki/%E5%87%BA%E5%BA%97" TargetMode="External"/><Relationship Id="rId7763" Type="http://schemas.openxmlformats.org/officeDocument/2006/relationships/hyperlink" Target="https://en.wiktionary.org/wiki/%E6%AD%A3%E5%B8%B8" TargetMode="External"/><Relationship Id="rId6430" Type="http://schemas.openxmlformats.org/officeDocument/2006/relationships/hyperlink" Target="https://en.wiktionary.org/w/index.php?title=%E8%A6%8B%E7%9B%B4%E3%81%97&amp;action=edit&amp;redlink=1" TargetMode="External"/><Relationship Id="rId7762" Type="http://schemas.openxmlformats.org/officeDocument/2006/relationships/hyperlink" Target="https://en.wiktionary.org/wiki/%E3%81%8A%E3%81%AF%E3%82%88%E3%81%86" TargetMode="External"/><Relationship Id="rId5100" Type="http://schemas.openxmlformats.org/officeDocument/2006/relationships/hyperlink" Target="https://en.wiktionary.org/wiki/%E4%B8%96%E7%94%B0%E8%B0%B7" TargetMode="External"/><Relationship Id="rId6431" Type="http://schemas.openxmlformats.org/officeDocument/2006/relationships/hyperlink" Target="https://en.wiktionary.org/wiki/%E6%AF%94%E7%8E%87" TargetMode="External"/><Relationship Id="rId7761" Type="http://schemas.openxmlformats.org/officeDocument/2006/relationships/hyperlink" Target="https://en.wiktionary.org/wiki/%E7%86%B1%E5%B8%AF" TargetMode="External"/><Relationship Id="rId5105" Type="http://schemas.openxmlformats.org/officeDocument/2006/relationships/hyperlink" Target="https://en.wiktionary.org/wiki/%E3%81%99%E3%81%BF%E3%81%BE%E3%81%9B%E3%82%93" TargetMode="External"/><Relationship Id="rId6436" Type="http://schemas.openxmlformats.org/officeDocument/2006/relationships/hyperlink" Target="https://en.wiktionary.org/w/index.php?title=%E9%B9%BF%E6%AF%9B&amp;action=edit&amp;redlink=1" TargetMode="External"/><Relationship Id="rId7768" Type="http://schemas.openxmlformats.org/officeDocument/2006/relationships/hyperlink" Target="https://en.wiktionary.org/wiki/%E6%97%AC" TargetMode="External"/><Relationship Id="rId5106" Type="http://schemas.openxmlformats.org/officeDocument/2006/relationships/hyperlink" Target="https://en.wiktionary.org/wiki/%E9%AB%98%E5%8E%9F" TargetMode="External"/><Relationship Id="rId6437" Type="http://schemas.openxmlformats.org/officeDocument/2006/relationships/hyperlink" Target="https://en.wiktionary.org/wiki/%E3%83%AC%E3%83%BC%E3%83%AB" TargetMode="External"/><Relationship Id="rId7767" Type="http://schemas.openxmlformats.org/officeDocument/2006/relationships/hyperlink" Target="https://en.wiktionary.org/wiki/%E9%96%89%E9%A4%A8" TargetMode="External"/><Relationship Id="rId5103" Type="http://schemas.openxmlformats.org/officeDocument/2006/relationships/hyperlink" Target="https://en.wiktionary.org/wiki/%E5%95%86%E4%BA%BA" TargetMode="External"/><Relationship Id="rId6434" Type="http://schemas.openxmlformats.org/officeDocument/2006/relationships/hyperlink" Target="https://en.wiktionary.org/wiki/%E7%99%BD%E4%BA%95" TargetMode="External"/><Relationship Id="rId7766" Type="http://schemas.openxmlformats.org/officeDocument/2006/relationships/hyperlink" Target="https://en.wiktionary.org/wiki/%E3%82%84%E3%81%A4" TargetMode="External"/><Relationship Id="rId5104" Type="http://schemas.openxmlformats.org/officeDocument/2006/relationships/hyperlink" Target="https://en.wiktionary.org/wiki/%E3%82%82%E3%82%82" TargetMode="External"/><Relationship Id="rId6435" Type="http://schemas.openxmlformats.org/officeDocument/2006/relationships/hyperlink" Target="https://en.wiktionary.org/wiki/%E4%B8%AD%E8%A5%BF" TargetMode="External"/><Relationship Id="rId7765" Type="http://schemas.openxmlformats.org/officeDocument/2006/relationships/hyperlink" Target="https://en.wiktionary.org/wiki/%E6%89%8B%E9%96%93" TargetMode="External"/><Relationship Id="rId2940" Type="http://schemas.openxmlformats.org/officeDocument/2006/relationships/hyperlink" Target="https://en.wiktionary.org/wiki/%E5%AE%89%E5%AE%9A" TargetMode="External"/><Relationship Id="rId1610" Type="http://schemas.openxmlformats.org/officeDocument/2006/relationships/hyperlink" Target="https://en.wiktionary.org/wiki/%E3%83%9D%E3%82%A4%E3%83%B3%E3%83%88" TargetMode="External"/><Relationship Id="rId2941" Type="http://schemas.openxmlformats.org/officeDocument/2006/relationships/hyperlink" Target="https://en.wiktionary.org/wiki/%E7%BD%AE%E3%81%8F" TargetMode="External"/><Relationship Id="rId1611" Type="http://schemas.openxmlformats.org/officeDocument/2006/relationships/hyperlink" Target="https://en.wiktionary.org/wiki/%E3%83%8D%E3%83%83%E3%83%88%E3%83%AF%E3%83%BC%E3%82%AF" TargetMode="External"/><Relationship Id="rId2942" Type="http://schemas.openxmlformats.org/officeDocument/2006/relationships/hyperlink" Target="https://en.wiktionary.org/wiki/%E6%89%B9%E8%A9%95" TargetMode="External"/><Relationship Id="rId1612" Type="http://schemas.openxmlformats.org/officeDocument/2006/relationships/hyperlink" Target="https://en.wiktionary.org/wiki/%E5%85%BC" TargetMode="External"/><Relationship Id="rId2943" Type="http://schemas.openxmlformats.org/officeDocument/2006/relationships/hyperlink" Target="https://en.wiktionary.org/wiki/%E6%9C%AC%E5%A1%81%E6%89%93" TargetMode="External"/><Relationship Id="rId1613" Type="http://schemas.openxmlformats.org/officeDocument/2006/relationships/hyperlink" Target="https://en.wiktionary.org/wiki/%E6%A9%9F%E5%8B%95" TargetMode="External"/><Relationship Id="rId2944" Type="http://schemas.openxmlformats.org/officeDocument/2006/relationships/hyperlink" Target="https://en.wiktionary.org/wiki/%E3%83%80%E3%82%A4%E3%83%A4" TargetMode="External"/><Relationship Id="rId1614" Type="http://schemas.openxmlformats.org/officeDocument/2006/relationships/hyperlink" Target="https://en.wiktionary.org/wiki/%E5%B1%B1%E5%BD%A2" TargetMode="External"/><Relationship Id="rId2945" Type="http://schemas.openxmlformats.org/officeDocument/2006/relationships/hyperlink" Target="https://en.wiktionary.org/wiki/%E3%81%99%E3%82%89" TargetMode="External"/><Relationship Id="rId1615" Type="http://schemas.openxmlformats.org/officeDocument/2006/relationships/hyperlink" Target="https://en.wiktionary.org/wiki/%E5%8C%96%E5%AD%A6" TargetMode="External"/><Relationship Id="rId2946" Type="http://schemas.openxmlformats.org/officeDocument/2006/relationships/hyperlink" Target="https://en.wiktionary.org/wiki/%E5%85%B1%E7%94%A3%E5%85%9A" TargetMode="External"/><Relationship Id="rId1616" Type="http://schemas.openxmlformats.org/officeDocument/2006/relationships/hyperlink" Target="https://en.wiktionary.org/wiki/%E3%82%A4%E3%83%B3%E3%82%B0%E3%83%A9%E3%83%B3%E3%83%89" TargetMode="External"/><Relationship Id="rId2947" Type="http://schemas.openxmlformats.org/officeDocument/2006/relationships/hyperlink" Target="https://en.wiktionary.org/wiki/%E5%BF%AB%E9%80%9F" TargetMode="External"/><Relationship Id="rId907" Type="http://schemas.openxmlformats.org/officeDocument/2006/relationships/hyperlink" Target="https://en.wiktionary.org/wiki/%E3%83%AA%E3%83%AA%E3%83%BC%E3%82%B9" TargetMode="External"/><Relationship Id="rId1617" Type="http://schemas.openxmlformats.org/officeDocument/2006/relationships/hyperlink" Target="https://en.wiktionary.org/wiki/%E8%A2%AB%E5%AE%B3" TargetMode="External"/><Relationship Id="rId2948" Type="http://schemas.openxmlformats.org/officeDocument/2006/relationships/hyperlink" Target="https://en.wiktionary.org/wiki/%E8%97%A4%E7%94%B0" TargetMode="External"/><Relationship Id="rId906" Type="http://schemas.openxmlformats.org/officeDocument/2006/relationships/hyperlink" Target="https://en.wiktionary.org/wiki/%E3%82%88%E3%82%8D%E3%81%97%E3%81%8F" TargetMode="External"/><Relationship Id="rId1618" Type="http://schemas.openxmlformats.org/officeDocument/2006/relationships/hyperlink" Target="https://en.wiktionary.org/wiki/%E5%9C%B0%E4%B8%8B%E9%89%84" TargetMode="External"/><Relationship Id="rId2949" Type="http://schemas.openxmlformats.org/officeDocument/2006/relationships/hyperlink" Target="https://en.wiktionary.org/wiki/%E6%B0%B4%E6%9B%9C" TargetMode="External"/><Relationship Id="rId905" Type="http://schemas.openxmlformats.org/officeDocument/2006/relationships/hyperlink" Target="https://en.wiktionary.org/wiki/%E9%81%94" TargetMode="External"/><Relationship Id="rId1619" Type="http://schemas.openxmlformats.org/officeDocument/2006/relationships/hyperlink" Target="https://en.wiktionary.org/wiki/%E6%9D%B1%E5%8C%97" TargetMode="External"/><Relationship Id="rId904" Type="http://schemas.openxmlformats.org/officeDocument/2006/relationships/hyperlink" Target="https://en.wiktionary.org/w/index.php?title=%E3%83%95%E3%82%B8%E3%83%86%E3%83%AC%E3%83%93&amp;action=edit&amp;redlink=1" TargetMode="External"/><Relationship Id="rId909" Type="http://schemas.openxmlformats.org/officeDocument/2006/relationships/hyperlink" Target="https://en.wiktionary.org/wiki/%E6%9C%80%E5%A4%A7" TargetMode="External"/><Relationship Id="rId908" Type="http://schemas.openxmlformats.org/officeDocument/2006/relationships/hyperlink" Target="https://en.wiktionary.org/wiki/%E5%B8%AB" TargetMode="External"/><Relationship Id="rId903" Type="http://schemas.openxmlformats.org/officeDocument/2006/relationships/hyperlink" Target="https://en.wiktionary.org/wiki/%E9%A0%85" TargetMode="External"/><Relationship Id="rId902" Type="http://schemas.openxmlformats.org/officeDocument/2006/relationships/hyperlink" Target="https://en.wiktionary.org/wiki/%E3%82%A4%E3%83%99%E3%83%B3%E3%83%88" TargetMode="External"/><Relationship Id="rId901" Type="http://schemas.openxmlformats.org/officeDocument/2006/relationships/hyperlink" Target="https://en.wiktionary.org/wiki/%E5%90%AB%E3%82%80" TargetMode="External"/><Relationship Id="rId900" Type="http://schemas.openxmlformats.org/officeDocument/2006/relationships/hyperlink" Target="https://en.wiktionary.org/wiki/%E5%85%AC%E6%BC%94" TargetMode="External"/><Relationship Id="rId2930" Type="http://schemas.openxmlformats.org/officeDocument/2006/relationships/hyperlink" Target="https://en.wiktionary.org/wiki/%E6%AF%94%E3%81%B9" TargetMode="External"/><Relationship Id="rId1600" Type="http://schemas.openxmlformats.org/officeDocument/2006/relationships/hyperlink" Target="https://en.wiktionary.org/wiki/%E8%AB%B8" TargetMode="External"/><Relationship Id="rId2931" Type="http://schemas.openxmlformats.org/officeDocument/2006/relationships/hyperlink" Target="https://en.wiktionary.org/wiki/%E7%A2%BA%E4%BF%9D" TargetMode="External"/><Relationship Id="rId1601" Type="http://schemas.openxmlformats.org/officeDocument/2006/relationships/hyperlink" Target="https://en.wiktionary.org/wiki/%E3%82%B8%E3%83%A3%E3%83%91%E3%83%B3" TargetMode="External"/><Relationship Id="rId2932" Type="http://schemas.openxmlformats.org/officeDocument/2006/relationships/hyperlink" Target="https://en.wiktionary.org/wiki/%E3%81%9F%E3%82%93" TargetMode="External"/><Relationship Id="rId1602" Type="http://schemas.openxmlformats.org/officeDocument/2006/relationships/hyperlink" Target="https://en.wiktionary.org/wiki/%E6%84%9F%E6%9F%93" TargetMode="External"/><Relationship Id="rId2933" Type="http://schemas.openxmlformats.org/officeDocument/2006/relationships/hyperlink" Target="https://en.wiktionary.org/wiki/%E5%85%A5%E5%9B%A3" TargetMode="External"/><Relationship Id="rId1603" Type="http://schemas.openxmlformats.org/officeDocument/2006/relationships/hyperlink" Target="https://en.wiktionary.org/wiki/%E3%81%AA%E3%81%8B" TargetMode="External"/><Relationship Id="rId2934" Type="http://schemas.openxmlformats.org/officeDocument/2006/relationships/hyperlink" Target="https://en.wiktionary.org/wiki/%E3%83%97%E3%83%AC%E3%82%B9" TargetMode="External"/><Relationship Id="rId1604" Type="http://schemas.openxmlformats.org/officeDocument/2006/relationships/hyperlink" Target="https://en.wiktionary.org/wiki/%E6%A9%9F%E6%A2%B0" TargetMode="External"/><Relationship Id="rId2935" Type="http://schemas.openxmlformats.org/officeDocument/2006/relationships/hyperlink" Target="https://en.wiktionary.org/wiki/%E7%B5%90%E5%B1%80" TargetMode="External"/><Relationship Id="rId1605" Type="http://schemas.openxmlformats.org/officeDocument/2006/relationships/hyperlink" Target="https://en.wiktionary.org/wiki/%E5%87%BA%E7%94%9F" TargetMode="External"/><Relationship Id="rId2936" Type="http://schemas.openxmlformats.org/officeDocument/2006/relationships/hyperlink" Target="https://en.wiktionary.org/wiki/%E6%9E%B6%E7%A9%BA" TargetMode="External"/><Relationship Id="rId1606" Type="http://schemas.openxmlformats.org/officeDocument/2006/relationships/hyperlink" Target="https://en.wiktionary.org/wiki/%E7%B5%B5" TargetMode="External"/><Relationship Id="rId2937" Type="http://schemas.openxmlformats.org/officeDocument/2006/relationships/hyperlink" Target="https://en.wiktionary.org/wiki/%E5%81%9C%E8%BB%8A" TargetMode="External"/><Relationship Id="rId1607" Type="http://schemas.openxmlformats.org/officeDocument/2006/relationships/hyperlink" Target="https://en.wiktionary.org/wiki/%E7%99%BA" TargetMode="External"/><Relationship Id="rId2938" Type="http://schemas.openxmlformats.org/officeDocument/2006/relationships/hyperlink" Target="https://en.wiktionary.org/wiki/%E8%B3%AA" TargetMode="External"/><Relationship Id="rId1608" Type="http://schemas.openxmlformats.org/officeDocument/2006/relationships/hyperlink" Target="https://en.wiktionary.org/wiki/%E5%8F%A4%E4%BB%A3" TargetMode="External"/><Relationship Id="rId2939" Type="http://schemas.openxmlformats.org/officeDocument/2006/relationships/hyperlink" Target="https://en.wiktionary.org/wiki/%E5%BE%97%E6%84%8F" TargetMode="External"/><Relationship Id="rId1609" Type="http://schemas.openxmlformats.org/officeDocument/2006/relationships/hyperlink" Target="https://en.wiktionary.org/wiki/%E3%81%93%E3%81%9D" TargetMode="External"/><Relationship Id="rId1631" Type="http://schemas.openxmlformats.org/officeDocument/2006/relationships/hyperlink" Target="https://en.wiktionary.org/wiki/%E5%85%AC%E7%AB%8B" TargetMode="External"/><Relationship Id="rId2962" Type="http://schemas.openxmlformats.org/officeDocument/2006/relationships/hyperlink" Target="https://en.wiktionary.org/wiki/%E6%9C%80%E5%A4%9A" TargetMode="External"/><Relationship Id="rId1632" Type="http://schemas.openxmlformats.org/officeDocument/2006/relationships/hyperlink" Target="https://en.wiktionary.org/wiki/%E7%BE%8E%E8%A1%93%E9%A4%A8" TargetMode="External"/><Relationship Id="rId2963" Type="http://schemas.openxmlformats.org/officeDocument/2006/relationships/hyperlink" Target="https://en.wiktionary.org/wiki/%E6%82%AA%E3%81%84" TargetMode="External"/><Relationship Id="rId1633" Type="http://schemas.openxmlformats.org/officeDocument/2006/relationships/hyperlink" Target="https://en.wiktionary.org/wiki/%E3%81%99%E3%81%A7%E3%81%AB" TargetMode="External"/><Relationship Id="rId2964" Type="http://schemas.openxmlformats.org/officeDocument/2006/relationships/hyperlink" Target="https://en.wiktionary.org/wiki/%E5%BE%8C%E8%BF%B0" TargetMode="External"/><Relationship Id="rId1634" Type="http://schemas.openxmlformats.org/officeDocument/2006/relationships/hyperlink" Target="https://en.wiktionary.org/wiki/%E4%BB%98%E3%81%8D" TargetMode="External"/><Relationship Id="rId2965" Type="http://schemas.openxmlformats.org/officeDocument/2006/relationships/hyperlink" Target="https://en.wiktionary.org/wiki/%E9%95%B7%E7%94%B7" TargetMode="External"/><Relationship Id="rId1635" Type="http://schemas.openxmlformats.org/officeDocument/2006/relationships/hyperlink" Target="https://en.wiktionary.org/wiki/%E3%83%90%E3%82%B9%E3%82%B1%E3%83%83%E3%83%88%E3%83%9C%E3%83%BC%E3%83%AB" TargetMode="External"/><Relationship Id="rId2966" Type="http://schemas.openxmlformats.org/officeDocument/2006/relationships/hyperlink" Target="https://en.wiktionary.org/wiki/%E8%82%B2%E6%88%90" TargetMode="External"/><Relationship Id="rId1636" Type="http://schemas.openxmlformats.org/officeDocument/2006/relationships/hyperlink" Target="https://en.wiktionary.org/wiki/%E5%8D%97%E9%83%A8" TargetMode="External"/><Relationship Id="rId2967" Type="http://schemas.openxmlformats.org/officeDocument/2006/relationships/hyperlink" Target="https://en.wiktionary.org/wiki/%E5%B0%BE" TargetMode="External"/><Relationship Id="rId1637" Type="http://schemas.openxmlformats.org/officeDocument/2006/relationships/hyperlink" Target="https://en.wiktionary.org/wiki/%E3%81%95%E3%82%89%E3%81%AA%E3%82%8B" TargetMode="External"/><Relationship Id="rId2968" Type="http://schemas.openxmlformats.org/officeDocument/2006/relationships/hyperlink" Target="https://en.wiktionary.org/wiki/%E5%95%86" TargetMode="External"/><Relationship Id="rId1638" Type="http://schemas.openxmlformats.org/officeDocument/2006/relationships/hyperlink" Target="https://en.wiktionary.org/wiki/%E6%89%80%E6%9C%89" TargetMode="External"/><Relationship Id="rId2969" Type="http://schemas.openxmlformats.org/officeDocument/2006/relationships/hyperlink" Target="https://en.wiktionary.org/wiki/%E5%8F%8E%E5%AE%B9" TargetMode="External"/><Relationship Id="rId929" Type="http://schemas.openxmlformats.org/officeDocument/2006/relationships/hyperlink" Target="https://en.wiktionary.org/wiki/%E7%8F%BE%E4%BB%A3" TargetMode="External"/><Relationship Id="rId1639" Type="http://schemas.openxmlformats.org/officeDocument/2006/relationships/hyperlink" Target="https://en.wiktionary.org/wiki/%E3%81%AC" TargetMode="External"/><Relationship Id="rId928" Type="http://schemas.openxmlformats.org/officeDocument/2006/relationships/hyperlink" Target="https://en.wiktionary.org/wiki/%E7%9F%B3" TargetMode="External"/><Relationship Id="rId927" Type="http://schemas.openxmlformats.org/officeDocument/2006/relationships/hyperlink" Target="https://en.wiktionary.org/wiki/%E5%9C%8F" TargetMode="External"/><Relationship Id="rId926" Type="http://schemas.openxmlformats.org/officeDocument/2006/relationships/hyperlink" Target="https://en.wiktionary.org/wiki/%E4%BC%9A%E8%AD%B0" TargetMode="External"/><Relationship Id="rId921" Type="http://schemas.openxmlformats.org/officeDocument/2006/relationships/hyperlink" Target="https://en.wiktionary.org/wiki/%E8%A8%B3" TargetMode="External"/><Relationship Id="rId920" Type="http://schemas.openxmlformats.org/officeDocument/2006/relationships/hyperlink" Target="https://en.wiktionary.org/wiki/%E5%AE%B6%E6%97%8F" TargetMode="External"/><Relationship Id="rId925" Type="http://schemas.openxmlformats.org/officeDocument/2006/relationships/hyperlink" Target="https://en.wiktionary.org/wiki/%E5%B1%A5%E6%AD%B4" TargetMode="External"/><Relationship Id="rId924" Type="http://schemas.openxmlformats.org/officeDocument/2006/relationships/hyperlink" Target="https://en.wiktionary.org/wiki/%E3%83%AD%E3%82%B0%E3%82%A4%E3%83%B3" TargetMode="External"/><Relationship Id="rId923" Type="http://schemas.openxmlformats.org/officeDocument/2006/relationships/hyperlink" Target="https://en.wiktionary.org/wiki/%E3%83%8E" TargetMode="External"/><Relationship Id="rId922" Type="http://schemas.openxmlformats.org/officeDocument/2006/relationships/hyperlink" Target="https://en.wiktionary.org/wiki/%E7%B1%B3" TargetMode="External"/><Relationship Id="rId2960" Type="http://schemas.openxmlformats.org/officeDocument/2006/relationships/hyperlink" Target="https://en.wiktionary.org/wiki/%E3%82%B8%E3%83%A3" TargetMode="External"/><Relationship Id="rId1630" Type="http://schemas.openxmlformats.org/officeDocument/2006/relationships/hyperlink" Target="https://en.wiktionary.org/wiki/%E5%BD%BC%E3%82%89" TargetMode="External"/><Relationship Id="rId2961" Type="http://schemas.openxmlformats.org/officeDocument/2006/relationships/hyperlink" Target="https://en.wiktionary.org/wiki/%E6%AF%8E%E6%97%A5" TargetMode="External"/><Relationship Id="rId1620" Type="http://schemas.openxmlformats.org/officeDocument/2006/relationships/hyperlink" Target="https://en.wiktionary.org/wiki/%E5%8C%BA%E5%9F%9F" TargetMode="External"/><Relationship Id="rId2951" Type="http://schemas.openxmlformats.org/officeDocument/2006/relationships/hyperlink" Target="https://en.wiktionary.org/w/index.php?title=%E8%B5%B7%E3%81%8D&amp;action=edit&amp;redlink=1" TargetMode="External"/><Relationship Id="rId1621" Type="http://schemas.openxmlformats.org/officeDocument/2006/relationships/hyperlink" Target="https://en.wiktionary.org/wiki/%E6%B5%B7%E5%A4%96" TargetMode="External"/><Relationship Id="rId2952" Type="http://schemas.openxmlformats.org/officeDocument/2006/relationships/hyperlink" Target="https://en.wiktionary.org/wiki/%E6%89%B1%E3%81%86" TargetMode="External"/><Relationship Id="rId1622" Type="http://schemas.openxmlformats.org/officeDocument/2006/relationships/hyperlink" Target="https://en.wiktionary.org/wiki/%E6%B0%B8" TargetMode="External"/><Relationship Id="rId2953" Type="http://schemas.openxmlformats.org/officeDocument/2006/relationships/hyperlink" Target="https://en.wiktionary.org/wiki/%E8%AD%B0%E9%95%B7" TargetMode="External"/><Relationship Id="rId1623" Type="http://schemas.openxmlformats.org/officeDocument/2006/relationships/hyperlink" Target="https://en.wiktionary.org/w/index.php?title=%E6%9C%9D%E6%97%A5%E6%96%B0%E8%81%9E&amp;action=edit&amp;redlink=1" TargetMode="External"/><Relationship Id="rId2954" Type="http://schemas.openxmlformats.org/officeDocument/2006/relationships/hyperlink" Target="https://en.wiktionary.org/wiki/%E4%BE%A1%E6%A0%BC" TargetMode="External"/><Relationship Id="rId1624" Type="http://schemas.openxmlformats.org/officeDocument/2006/relationships/hyperlink" Target="https://en.wiktionary.org/wiki/%E3%81%82%E3%81%A8" TargetMode="External"/><Relationship Id="rId2955" Type="http://schemas.openxmlformats.org/officeDocument/2006/relationships/hyperlink" Target="https://en.wiktionary.org/wiki/%E3%81%9A%E3%81%A4" TargetMode="External"/><Relationship Id="rId1625" Type="http://schemas.openxmlformats.org/officeDocument/2006/relationships/hyperlink" Target="https://en.wiktionary.org/wiki/%E7%89%B9%E8%A8%98" TargetMode="External"/><Relationship Id="rId2956" Type="http://schemas.openxmlformats.org/officeDocument/2006/relationships/hyperlink" Target="https://en.wiktionary.org/wiki/%E5%87%BA%E7%8F%BE" TargetMode="External"/><Relationship Id="rId1626" Type="http://schemas.openxmlformats.org/officeDocument/2006/relationships/hyperlink" Target="https://en.wiktionary.org/wiki/%E3%81%84%E3%81%8F%E3%81%A4" TargetMode="External"/><Relationship Id="rId2957" Type="http://schemas.openxmlformats.org/officeDocument/2006/relationships/hyperlink" Target="https://en.wiktionary.org/wiki/%E3%83%81%E3%83%A3%E3%83%B3%E3%83%94%E3%82%AA%E3%83%B3" TargetMode="External"/><Relationship Id="rId1627" Type="http://schemas.openxmlformats.org/officeDocument/2006/relationships/hyperlink" Target="https://en.wiktionary.org/wiki/%E5%B7%AE" TargetMode="External"/><Relationship Id="rId2958" Type="http://schemas.openxmlformats.org/officeDocument/2006/relationships/hyperlink" Target="https://en.wiktionary.org/wiki/%E3%81%9D%E3%81%86%E3%81%84%E3%81%86" TargetMode="External"/><Relationship Id="rId918" Type="http://schemas.openxmlformats.org/officeDocument/2006/relationships/hyperlink" Target="https://en.wiktionary.org/wiki/%E5%BD%BC%E5%A5%B3" TargetMode="External"/><Relationship Id="rId1628" Type="http://schemas.openxmlformats.org/officeDocument/2006/relationships/hyperlink" Target="https://en.wiktionary.org/wiki/%E4%BA%BA%E3%80%85" TargetMode="External"/><Relationship Id="rId2959" Type="http://schemas.openxmlformats.org/officeDocument/2006/relationships/hyperlink" Target="https://en.wiktionary.org/wiki/%E8%AD%B7%E8%A1%9B" TargetMode="External"/><Relationship Id="rId917" Type="http://schemas.openxmlformats.org/officeDocument/2006/relationships/hyperlink" Target="https://en.wiktionary.org/wiki/%E7%94%B0%E4%B8%AD" TargetMode="External"/><Relationship Id="rId1629" Type="http://schemas.openxmlformats.org/officeDocument/2006/relationships/hyperlink" Target="https://en.wiktionary.org/wiki/%E8%B2%AC%E4%BB%BB" TargetMode="External"/><Relationship Id="rId916" Type="http://schemas.openxmlformats.org/officeDocument/2006/relationships/hyperlink" Target="https://en.wiktionary.org/wiki/%E8%A1%A8%E7%8F%BE" TargetMode="External"/><Relationship Id="rId915" Type="http://schemas.openxmlformats.org/officeDocument/2006/relationships/hyperlink" Target="https://en.wiktionary.org/wiki/%E9%81%8B%E5%8B%95" TargetMode="External"/><Relationship Id="rId919" Type="http://schemas.openxmlformats.org/officeDocument/2006/relationships/hyperlink" Target="https://en.wiktionary.org/wiki/%E8%A1%97" TargetMode="External"/><Relationship Id="rId910" Type="http://schemas.openxmlformats.org/officeDocument/2006/relationships/hyperlink" Target="https://en.wiktionary.org/w/index.php?title=%E4%BB%A3%E7%9B%AE&amp;action=edit&amp;redlink=1" TargetMode="External"/><Relationship Id="rId914" Type="http://schemas.openxmlformats.org/officeDocument/2006/relationships/hyperlink" Target="https://en.wiktionary.org/wiki/%E9%81%8B%E5%96%B6" TargetMode="External"/><Relationship Id="rId913" Type="http://schemas.openxmlformats.org/officeDocument/2006/relationships/hyperlink" Target="https://en.wiktionary.org/wiki/%E3%83%9E%E3%83%B3" TargetMode="External"/><Relationship Id="rId912" Type="http://schemas.openxmlformats.org/officeDocument/2006/relationships/hyperlink" Target="https://en.wiktionary.org/wiki/%E9%87%8F" TargetMode="External"/><Relationship Id="rId911" Type="http://schemas.openxmlformats.org/officeDocument/2006/relationships/hyperlink" Target="https://en.wiktionary.org/wiki/%E3%82%A2%E3%83%83%E3%83%97" TargetMode="External"/><Relationship Id="rId2950" Type="http://schemas.openxmlformats.org/officeDocument/2006/relationships/hyperlink" Target="https://en.wiktionary.org/wiki/%E8%A8%98%E5%8F%B7" TargetMode="External"/><Relationship Id="rId2900" Type="http://schemas.openxmlformats.org/officeDocument/2006/relationships/hyperlink" Target="https://en.wiktionary.org/wiki/%E3%83%AD%E3%83%BC%E3%83%89%E3%83%AC%E3%83%BC%E3%82%B9" TargetMode="External"/><Relationship Id="rId2901" Type="http://schemas.openxmlformats.org/officeDocument/2006/relationships/hyperlink" Target="https://en.wiktionary.org/wiki/%E5%A7%8B%E3%82%81%E3%82%8B" TargetMode="External"/><Relationship Id="rId2902" Type="http://schemas.openxmlformats.org/officeDocument/2006/relationships/hyperlink" Target="https://en.wiktionary.org/wiki/%E6%80%A7%E8%83%BD" TargetMode="External"/><Relationship Id="rId2903" Type="http://schemas.openxmlformats.org/officeDocument/2006/relationships/hyperlink" Target="https://en.wiktionary.org/wiki/%E6%8B%A1%E5%BC%B5" TargetMode="External"/><Relationship Id="rId2904" Type="http://schemas.openxmlformats.org/officeDocument/2006/relationships/hyperlink" Target="https://en.wiktionary.org/wiki/%E5%A4%A7%E9%87%8E" TargetMode="External"/><Relationship Id="rId2905" Type="http://schemas.openxmlformats.org/officeDocument/2006/relationships/hyperlink" Target="https://en.wiktionary.org/wiki/%E9%8F%A1" TargetMode="External"/><Relationship Id="rId2906" Type="http://schemas.openxmlformats.org/officeDocument/2006/relationships/hyperlink" Target="https://en.wiktionary.org/wiki/%E3%82%82%E3%82%93" TargetMode="External"/><Relationship Id="rId2907" Type="http://schemas.openxmlformats.org/officeDocument/2006/relationships/hyperlink" Target="https://en.wiktionary.org/wiki/%E5%A4%9A%E9%87%8D" TargetMode="External"/><Relationship Id="rId2908" Type="http://schemas.openxmlformats.org/officeDocument/2006/relationships/hyperlink" Target="https://en.wiktionary.org/wiki/%E3%81%9D%E3%82%93%E3%81%AA" TargetMode="External"/><Relationship Id="rId2909" Type="http://schemas.openxmlformats.org/officeDocument/2006/relationships/hyperlink" Target="https://en.wiktionary.org/wiki/%E3%82%A2%E3%83%BC%E3%83%88" TargetMode="External"/><Relationship Id="rId5170" Type="http://schemas.openxmlformats.org/officeDocument/2006/relationships/hyperlink" Target="https://en.wiktionary.org/wiki/%E6%9C%A8%E9%80%A0" TargetMode="External"/><Relationship Id="rId5171" Type="http://schemas.openxmlformats.org/officeDocument/2006/relationships/hyperlink" Target="https://en.wiktionary.org/wiki/%E9%88%B4%E9%B9%BF" TargetMode="External"/><Relationship Id="rId5174" Type="http://schemas.openxmlformats.org/officeDocument/2006/relationships/hyperlink" Target="https://en.wiktionary.org/wiki/%E5%AE%A2%E8%BB%8A" TargetMode="External"/><Relationship Id="rId5175" Type="http://schemas.openxmlformats.org/officeDocument/2006/relationships/hyperlink" Target="https://en.wiktionary.org/wiki/%E9%A0%98%E5%9C%9F" TargetMode="External"/><Relationship Id="rId5172" Type="http://schemas.openxmlformats.org/officeDocument/2006/relationships/hyperlink" Target="https://en.wiktionary.org/wiki/%E5%8E%9A" TargetMode="External"/><Relationship Id="rId5173" Type="http://schemas.openxmlformats.org/officeDocument/2006/relationships/hyperlink" Target="https://en.wiktionary.org/wiki/%E5%8E%B3%E3%81%97%E3%81%84" TargetMode="External"/><Relationship Id="rId5178" Type="http://schemas.openxmlformats.org/officeDocument/2006/relationships/hyperlink" Target="https://en.wiktionary.org/wiki/%E6%88%90%E4%BA%BA" TargetMode="External"/><Relationship Id="rId5179" Type="http://schemas.openxmlformats.org/officeDocument/2006/relationships/hyperlink" Target="https://en.wiktionary.org/wiki/%E9%AB%98%E9%BD%A2" TargetMode="External"/><Relationship Id="rId5176" Type="http://schemas.openxmlformats.org/officeDocument/2006/relationships/hyperlink" Target="https://en.wiktionary.org/w/index.php?title=%E5%83%8D%E3%81%84&amp;action=edit&amp;redlink=1" TargetMode="External"/><Relationship Id="rId5177" Type="http://schemas.openxmlformats.org/officeDocument/2006/relationships/hyperlink" Target="https://en.wiktionary.org/wiki/%E9%9D%9E%E9%9B%A3" TargetMode="External"/><Relationship Id="rId6490" Type="http://schemas.openxmlformats.org/officeDocument/2006/relationships/hyperlink" Target="https://en.wiktionary.org/wiki/%E6%B0%B4%E9%9B%B7" TargetMode="External"/><Relationship Id="rId5160" Type="http://schemas.openxmlformats.org/officeDocument/2006/relationships/hyperlink" Target="https://en.wiktionary.org/wiki/%E6%96%8E" TargetMode="External"/><Relationship Id="rId6491" Type="http://schemas.openxmlformats.org/officeDocument/2006/relationships/hyperlink" Target="https://en.wiktionary.org/wiki/%E5%B9%B9%E4%BA%8B" TargetMode="External"/><Relationship Id="rId5163" Type="http://schemas.openxmlformats.org/officeDocument/2006/relationships/hyperlink" Target="https://en.wiktionary.org/wiki/%E3%83%AF%E3%83%B3%E3%83%9E%E3%83%B3" TargetMode="External"/><Relationship Id="rId6494" Type="http://schemas.openxmlformats.org/officeDocument/2006/relationships/hyperlink" Target="https://en.wiktionary.org/wiki/%E9%80%81%E3%82%8A" TargetMode="External"/><Relationship Id="rId5164" Type="http://schemas.openxmlformats.org/officeDocument/2006/relationships/hyperlink" Target="https://en.wiktionary.org/w/index.php?title=%E6%9C%AC%E4%BB%B6&amp;action=edit&amp;redlink=1" TargetMode="External"/><Relationship Id="rId6495" Type="http://schemas.openxmlformats.org/officeDocument/2006/relationships/hyperlink" Target="https://en.wiktionary.org/wiki/%E5%8F%8A%E3%81%B6" TargetMode="External"/><Relationship Id="rId5161" Type="http://schemas.openxmlformats.org/officeDocument/2006/relationships/hyperlink" Target="https://en.wiktionary.org/wiki/%E9%88%B4" TargetMode="External"/><Relationship Id="rId6492" Type="http://schemas.openxmlformats.org/officeDocument/2006/relationships/hyperlink" Target="https://en.wiktionary.org/wiki/%E5%92%8C%E5%A4%AB" TargetMode="External"/><Relationship Id="rId5162" Type="http://schemas.openxmlformats.org/officeDocument/2006/relationships/hyperlink" Target="https://en.wiktionary.org/wiki/%E7%8F%BE%E8%81%B7" TargetMode="External"/><Relationship Id="rId6493" Type="http://schemas.openxmlformats.org/officeDocument/2006/relationships/hyperlink" Target="https://en.wiktionary.org/w/index.php?title=%E8%A5%BF%E6%AD%A6%E3%83%A9%E3%82%A4%E3%82%AA%E3%83%B3%E3%82%BA&amp;action=edit&amp;redlink=1" TargetMode="External"/><Relationship Id="rId5167" Type="http://schemas.openxmlformats.org/officeDocument/2006/relationships/hyperlink" Target="https://en.wiktionary.org/wiki/%E8%A8%B4%E3%81%88" TargetMode="External"/><Relationship Id="rId6498" Type="http://schemas.openxmlformats.org/officeDocument/2006/relationships/hyperlink" Target="https://en.wiktionary.org/w/index.php?title=%E5%A4%A7%E6%98%A0&amp;action=edit&amp;redlink=1" TargetMode="External"/><Relationship Id="rId5168" Type="http://schemas.openxmlformats.org/officeDocument/2006/relationships/hyperlink" Target="https://en.wiktionary.org/wiki/%E3%82%A2%E3%83%AA%E3%83%BC%E3%83%8A" TargetMode="External"/><Relationship Id="rId6499" Type="http://schemas.openxmlformats.org/officeDocument/2006/relationships/hyperlink" Target="https://en.wiktionary.org/wiki/%E7%96%91%E6%83%91" TargetMode="External"/><Relationship Id="rId5165" Type="http://schemas.openxmlformats.org/officeDocument/2006/relationships/hyperlink" Target="https://en.wiktionary.org/w/index.php?title=%E3%81%8B%E3%81%8B%E3%81%A3&amp;action=edit&amp;redlink=1" TargetMode="External"/><Relationship Id="rId6496" Type="http://schemas.openxmlformats.org/officeDocument/2006/relationships/hyperlink" Target="https://en.wiktionary.org/wiki/%E5%8F%82" TargetMode="External"/><Relationship Id="rId5166" Type="http://schemas.openxmlformats.org/officeDocument/2006/relationships/hyperlink" Target="https://en.wiktionary.org/wiki/%E4%BA%88%E5%91%8A" TargetMode="External"/><Relationship Id="rId6497" Type="http://schemas.openxmlformats.org/officeDocument/2006/relationships/hyperlink" Target="https://en.wiktionary.org/wiki/%E8%BB%A2" TargetMode="External"/><Relationship Id="rId5169" Type="http://schemas.openxmlformats.org/officeDocument/2006/relationships/hyperlink" Target="https://en.wiktionary.org/wiki/%E6%B1%A0%E8%A2%8B" TargetMode="External"/><Relationship Id="rId2920" Type="http://schemas.openxmlformats.org/officeDocument/2006/relationships/hyperlink" Target="https://en.wiktionary.org/w/index.php?title=%E8%81%9E%E3%81%84&amp;action=edit&amp;redlink=1" TargetMode="External"/><Relationship Id="rId2921" Type="http://schemas.openxmlformats.org/officeDocument/2006/relationships/hyperlink" Target="https://en.wiktionary.org/wiki/%E3%82%A2%E3%83%B3" TargetMode="External"/><Relationship Id="rId2922" Type="http://schemas.openxmlformats.org/officeDocument/2006/relationships/hyperlink" Target="https://en.wiktionary.org/wiki/%E8%A6%8F%E5%88%B6" TargetMode="External"/><Relationship Id="rId2923" Type="http://schemas.openxmlformats.org/officeDocument/2006/relationships/hyperlink" Target="https://en.wiktionary.org/wiki/%E7%B5%B1%E6%B2%BB" TargetMode="External"/><Relationship Id="rId2924" Type="http://schemas.openxmlformats.org/officeDocument/2006/relationships/hyperlink" Target="https://en.wiktionary.org/wiki/%E5%8D%B1%E6%A9%9F" TargetMode="External"/><Relationship Id="rId2925" Type="http://schemas.openxmlformats.org/officeDocument/2006/relationships/hyperlink" Target="https://en.wiktionary.org/w/index.php?title=%E5%BB%BA%E3%81%A6&amp;action=edit&amp;redlink=1" TargetMode="External"/><Relationship Id="rId2926" Type="http://schemas.openxmlformats.org/officeDocument/2006/relationships/hyperlink" Target="https://en.wiktionary.org/wiki/%E3%82%BD%E3%83%BC%E3%82%B9" TargetMode="External"/><Relationship Id="rId2927" Type="http://schemas.openxmlformats.org/officeDocument/2006/relationships/hyperlink" Target="https://en.wiktionary.org/wiki/%E3%81%A4%E3%81%8F" TargetMode="External"/><Relationship Id="rId2928" Type="http://schemas.openxmlformats.org/officeDocument/2006/relationships/hyperlink" Target="https://en.wiktionary.org/wiki/%E6%9C%9D%E5%88%8A" TargetMode="External"/><Relationship Id="rId2929" Type="http://schemas.openxmlformats.org/officeDocument/2006/relationships/hyperlink" Target="https://en.wiktionary.org/wiki/%E5%B9%B8" TargetMode="External"/><Relationship Id="rId5192" Type="http://schemas.openxmlformats.org/officeDocument/2006/relationships/hyperlink" Target="https://en.wiktionary.org/w/index.php?title=%E6%BA%96%E3%80%85&amp;action=edit&amp;redlink=1" TargetMode="External"/><Relationship Id="rId5193" Type="http://schemas.openxmlformats.org/officeDocument/2006/relationships/hyperlink" Target="https://en.wiktionary.org/wiki/%E8%BF%91%E4%B8%96" TargetMode="External"/><Relationship Id="rId5190" Type="http://schemas.openxmlformats.org/officeDocument/2006/relationships/hyperlink" Target="https://en.wiktionary.org/wiki/%E5%A4%A9%E5%9B%BD" TargetMode="External"/><Relationship Id="rId5191" Type="http://schemas.openxmlformats.org/officeDocument/2006/relationships/hyperlink" Target="https://en.wiktionary.org/wiki/%E6%98%BC" TargetMode="External"/><Relationship Id="rId5196" Type="http://schemas.openxmlformats.org/officeDocument/2006/relationships/hyperlink" Target="https://en.wiktionary.org/w/index.php?title=%E6%89%B1%E3%81%A3&amp;action=edit&amp;redlink=1" TargetMode="External"/><Relationship Id="rId5197" Type="http://schemas.openxmlformats.org/officeDocument/2006/relationships/hyperlink" Target="https://en.wiktionary.org/wiki/%E3%83%A2%E3%83%BC%E3%83%AB" TargetMode="External"/><Relationship Id="rId5194" Type="http://schemas.openxmlformats.org/officeDocument/2006/relationships/hyperlink" Target="https://en.wiktionary.org/wiki/%E5%9B%BD%E5%A4%96" TargetMode="External"/><Relationship Id="rId5195" Type="http://schemas.openxmlformats.org/officeDocument/2006/relationships/hyperlink" Target="https://en.wiktionary.org/wiki/%E5%B0%BE%E5%B4%8E" TargetMode="External"/><Relationship Id="rId5198" Type="http://schemas.openxmlformats.org/officeDocument/2006/relationships/hyperlink" Target="https://en.wiktionary.org/wiki/%E3%83%97%E3%83%AD%E3%83%A2%E3%83%BC%E3%82%B7%E3%83%A7%E3%83%B3" TargetMode="External"/><Relationship Id="rId5199" Type="http://schemas.openxmlformats.org/officeDocument/2006/relationships/hyperlink" Target="https://en.wiktionary.org/wiki/%E5%A4%A7%E5%85%AC" TargetMode="External"/><Relationship Id="rId2910" Type="http://schemas.openxmlformats.org/officeDocument/2006/relationships/hyperlink" Target="https://en.wiktionary.org/wiki/%E5%A2%83%E7%95%8C" TargetMode="External"/><Relationship Id="rId2911" Type="http://schemas.openxmlformats.org/officeDocument/2006/relationships/hyperlink" Target="https://en.wiktionary.org/wiki/%E5%94%90" TargetMode="External"/><Relationship Id="rId2912" Type="http://schemas.openxmlformats.org/officeDocument/2006/relationships/hyperlink" Target="https://en.wiktionary.org/wiki/%E5%8F%A2%E6%9B%B8" TargetMode="External"/><Relationship Id="rId2913" Type="http://schemas.openxmlformats.org/officeDocument/2006/relationships/hyperlink" Target="https://en.wiktionary.org/wiki/%E5%B3%B6%E6%A0%B9" TargetMode="External"/><Relationship Id="rId2914" Type="http://schemas.openxmlformats.org/officeDocument/2006/relationships/hyperlink" Target="https://en.wiktionary.org/wiki/%E7%94%BA%E5%90%8D" TargetMode="External"/><Relationship Id="rId2915" Type="http://schemas.openxmlformats.org/officeDocument/2006/relationships/hyperlink" Target="https://en.wiktionary.org/wiki/%E5%A0%BA" TargetMode="External"/><Relationship Id="rId2916" Type="http://schemas.openxmlformats.org/officeDocument/2006/relationships/hyperlink" Target="https://en.wiktionary.org/wiki/%E3%83%91%E3%83%BC%E3%82%BD%E3%83%8A%E3%83%AA%E3%83%86%E3%82%A3" TargetMode="External"/><Relationship Id="rId2917" Type="http://schemas.openxmlformats.org/officeDocument/2006/relationships/hyperlink" Target="https://en.wiktionary.org/wiki/%E5%BC%81" TargetMode="External"/><Relationship Id="rId2918" Type="http://schemas.openxmlformats.org/officeDocument/2006/relationships/hyperlink" Target="https://en.wiktionary.org/wiki/%E7%87%83%E6%96%99" TargetMode="External"/><Relationship Id="rId2919" Type="http://schemas.openxmlformats.org/officeDocument/2006/relationships/hyperlink" Target="https://en.wiktionary.org/wiki/%E3%81%96%E3%82%8B" TargetMode="External"/><Relationship Id="rId5181" Type="http://schemas.openxmlformats.org/officeDocument/2006/relationships/hyperlink" Target="https://en.wiktionary.org/wiki/%E6%A0%B9%E6%9C%AC" TargetMode="External"/><Relationship Id="rId5182" Type="http://schemas.openxmlformats.org/officeDocument/2006/relationships/hyperlink" Target="https://en.wiktionary.org/wiki/%E5%8D%98%E8%A1%8C%E6%9C%AC" TargetMode="External"/><Relationship Id="rId5180" Type="http://schemas.openxmlformats.org/officeDocument/2006/relationships/hyperlink" Target="https://en.wiktionary.org/wiki/%E5%B1%B1%E5%B2%B3" TargetMode="External"/><Relationship Id="rId5185" Type="http://schemas.openxmlformats.org/officeDocument/2006/relationships/hyperlink" Target="https://en.wiktionary.org/wiki/%E9%AD%85%E5%8A%9B" TargetMode="External"/><Relationship Id="rId5186" Type="http://schemas.openxmlformats.org/officeDocument/2006/relationships/hyperlink" Target="https://en.wiktionary.org/wiki/%E3%83%9A" TargetMode="External"/><Relationship Id="rId5183" Type="http://schemas.openxmlformats.org/officeDocument/2006/relationships/hyperlink" Target="https://en.wiktionary.org/w/index.php?title=%E5%BE%85%E3%81%A3&amp;action=edit&amp;redlink=1" TargetMode="External"/><Relationship Id="rId5184" Type="http://schemas.openxmlformats.org/officeDocument/2006/relationships/hyperlink" Target="https://en.wiktionary.org/wiki/%E4%B8%8A%E6%BC%94" TargetMode="External"/><Relationship Id="rId5189" Type="http://schemas.openxmlformats.org/officeDocument/2006/relationships/hyperlink" Target="https://en.wiktionary.org/wiki/%E3%81%98%E3%82%93" TargetMode="External"/><Relationship Id="rId5187" Type="http://schemas.openxmlformats.org/officeDocument/2006/relationships/hyperlink" Target="https://en.wiktionary.org/wiki/%E7%9B%AE%E9%BB%92" TargetMode="External"/><Relationship Id="rId5188" Type="http://schemas.openxmlformats.org/officeDocument/2006/relationships/hyperlink" Target="https://en.wiktionary.org/w/index.php?title=%E3%81%82%E3%81%BE%E3%82%8A%E3%81%AB&amp;action=edit&amp;redlink=1" TargetMode="External"/><Relationship Id="rId1697" Type="http://schemas.openxmlformats.org/officeDocument/2006/relationships/hyperlink" Target="https://en.wiktionary.org/wiki/%E6%89%8B%E5%8B%95" TargetMode="External"/><Relationship Id="rId1698" Type="http://schemas.openxmlformats.org/officeDocument/2006/relationships/hyperlink" Target="https://en.wiktionary.org/wiki/%E7%B6%99%E7%B6%9A" TargetMode="External"/><Relationship Id="rId1699" Type="http://schemas.openxmlformats.org/officeDocument/2006/relationships/hyperlink" Target="https://en.wiktionary.org/wiki/%E5%9C%9F%E6%9B%9C" TargetMode="External"/><Relationship Id="rId866" Type="http://schemas.openxmlformats.org/officeDocument/2006/relationships/hyperlink" Target="https://en.wiktionary.org/wiki/%E5%BF%83" TargetMode="External"/><Relationship Id="rId865" Type="http://schemas.openxmlformats.org/officeDocument/2006/relationships/hyperlink" Target="https://en.wiktionary.org/wiki/%E8%A9%95%E4%BE%A1" TargetMode="External"/><Relationship Id="rId864" Type="http://schemas.openxmlformats.org/officeDocument/2006/relationships/hyperlink" Target="https://en.wiktionary.org/wiki/%E8%84%9A%E6%9C%AC" TargetMode="External"/><Relationship Id="rId863" Type="http://schemas.openxmlformats.org/officeDocument/2006/relationships/hyperlink" Target="https://en.wiktionary.org/wiki/%E6%96%87%E5%AD%97" TargetMode="External"/><Relationship Id="rId869" Type="http://schemas.openxmlformats.org/officeDocument/2006/relationships/hyperlink" Target="https://en.wiktionary.org/wiki/%E7%8A%B6%E6%B3%81" TargetMode="External"/><Relationship Id="rId868" Type="http://schemas.openxmlformats.org/officeDocument/2006/relationships/hyperlink" Target="https://en.wiktionary.org/wiki/%E7%97%85%E9%99%A2" TargetMode="External"/><Relationship Id="rId867" Type="http://schemas.openxmlformats.org/officeDocument/2006/relationships/hyperlink" Target="https://en.wiktionary.org/wiki/%E7%A5%A8" TargetMode="External"/><Relationship Id="rId1690" Type="http://schemas.openxmlformats.org/officeDocument/2006/relationships/hyperlink" Target="https://en.wiktionary.org/w/index.php?title=%E6%9D%B1%E6%98%A0&amp;action=edit&amp;redlink=1" TargetMode="External"/><Relationship Id="rId1691" Type="http://schemas.openxmlformats.org/officeDocument/2006/relationships/hyperlink" Target="https://en.wiktionary.org/w/index.php?title=%E3%82%B9%E3%82%BF%E3%83%96&amp;action=edit&amp;redlink=1" TargetMode="External"/><Relationship Id="rId1692" Type="http://schemas.openxmlformats.org/officeDocument/2006/relationships/hyperlink" Target="https://en.wiktionary.org/wiki/%E3%83%A6%E3%83%8B%E3%83%83%E3%83%88" TargetMode="External"/><Relationship Id="rId862" Type="http://schemas.openxmlformats.org/officeDocument/2006/relationships/hyperlink" Target="https://en.wiktionary.org/wiki/%E4%BA%8B%E5%8B%99%E6%89%80" TargetMode="External"/><Relationship Id="rId1693" Type="http://schemas.openxmlformats.org/officeDocument/2006/relationships/hyperlink" Target="https://en.wiktionary.org/wiki/%E5%8B%95%E7%94%BB" TargetMode="External"/><Relationship Id="rId861" Type="http://schemas.openxmlformats.org/officeDocument/2006/relationships/hyperlink" Target="https://en.wiktionary.org/wiki/%E9%87%8D%E8%A6%81" TargetMode="External"/><Relationship Id="rId1694" Type="http://schemas.openxmlformats.org/officeDocument/2006/relationships/hyperlink" Target="https://en.wiktionary.org/wiki/%E7%A0%B4%E5%A3%8A" TargetMode="External"/><Relationship Id="rId860" Type="http://schemas.openxmlformats.org/officeDocument/2006/relationships/hyperlink" Target="https://en.wiktionary.org/wiki/%E8%AB%96" TargetMode="External"/><Relationship Id="rId1695" Type="http://schemas.openxmlformats.org/officeDocument/2006/relationships/hyperlink" Target="https://en.wiktionary.org/wiki/%E5%B8%82%E9%95%B7" TargetMode="External"/><Relationship Id="rId1696" Type="http://schemas.openxmlformats.org/officeDocument/2006/relationships/hyperlink" Target="https://en.wiktionary.org/wiki/%E8%8F%AF" TargetMode="External"/><Relationship Id="rId1686" Type="http://schemas.openxmlformats.org/officeDocument/2006/relationships/hyperlink" Target="https://en.wiktionary.org/wiki/%E7%AB%9C" TargetMode="External"/><Relationship Id="rId1687" Type="http://schemas.openxmlformats.org/officeDocument/2006/relationships/hyperlink" Target="https://en.wiktionary.org/wiki/%E6%A0%83%E6%9C%A8" TargetMode="External"/><Relationship Id="rId1688" Type="http://schemas.openxmlformats.org/officeDocument/2006/relationships/hyperlink" Target="https://en.wiktionary.org/wiki/%E6%95%99" TargetMode="External"/><Relationship Id="rId1689" Type="http://schemas.openxmlformats.org/officeDocument/2006/relationships/hyperlink" Target="https://en.wiktionary.org/wiki/%E3%83%95%E3%82%A3%E3%82%AE%E3%83%A5%E3%82%A2" TargetMode="External"/><Relationship Id="rId855" Type="http://schemas.openxmlformats.org/officeDocument/2006/relationships/hyperlink" Target="https://en.wiktionary.org/wiki/%E9%99%90%E5%AE%9A" TargetMode="External"/><Relationship Id="rId854" Type="http://schemas.openxmlformats.org/officeDocument/2006/relationships/hyperlink" Target="https://en.wiktionary.org/wiki/%E9%9B%91%E8%AA%8C" TargetMode="External"/><Relationship Id="rId853" Type="http://schemas.openxmlformats.org/officeDocument/2006/relationships/hyperlink" Target="https://en.wiktionary.org/wiki/%E3%83%87%E3%82%B6%E3%82%A4%E3%83%B3" TargetMode="External"/><Relationship Id="rId852" Type="http://schemas.openxmlformats.org/officeDocument/2006/relationships/hyperlink" Target="https://en.wiktionary.org/w/index.php?title=%E6%80%9D%E3%82%8F&amp;action=edit&amp;redlink=1" TargetMode="External"/><Relationship Id="rId859" Type="http://schemas.openxmlformats.org/officeDocument/2006/relationships/hyperlink" Target="https://en.wiktionary.org/w/index.php?title=%E3%81%A8%E3%81%A8%E3%82%82%E3%81%AB&amp;action=edit&amp;redlink=1" TargetMode="External"/><Relationship Id="rId858" Type="http://schemas.openxmlformats.org/officeDocument/2006/relationships/hyperlink" Target="https://en.wiktionary.org/wiki/%E5%8E%9F%E4%BD%9C" TargetMode="External"/><Relationship Id="rId857" Type="http://schemas.openxmlformats.org/officeDocument/2006/relationships/hyperlink" Target="https://en.wiktionary.org/wiki/%E5%B8%9D%E5%9B%BD" TargetMode="External"/><Relationship Id="rId856" Type="http://schemas.openxmlformats.org/officeDocument/2006/relationships/hyperlink" Target="https://en.wiktionary.org/wiki/%E7%99%BA%E8%A1%8C" TargetMode="External"/><Relationship Id="rId1680" Type="http://schemas.openxmlformats.org/officeDocument/2006/relationships/hyperlink" Target="https://en.wiktionary.org/wiki/%E3%82%A2%E3%82%AF%E3%82%BB%E3%82%B9" TargetMode="External"/><Relationship Id="rId1681" Type="http://schemas.openxmlformats.org/officeDocument/2006/relationships/hyperlink" Target="https://en.wiktionary.org/wiki/%E3%81%A0%E3%82%8D" TargetMode="External"/><Relationship Id="rId851" Type="http://schemas.openxmlformats.org/officeDocument/2006/relationships/hyperlink" Target="https://en.wiktionary.org/wiki/%E6%A7%8B%E9%80%A0" TargetMode="External"/><Relationship Id="rId1682" Type="http://schemas.openxmlformats.org/officeDocument/2006/relationships/hyperlink" Target="https://en.wiktionary.org/wiki/%E3%82%AA%E3%83%A9%E3%83%B3%E3%83%80" TargetMode="External"/><Relationship Id="rId850" Type="http://schemas.openxmlformats.org/officeDocument/2006/relationships/hyperlink" Target="https://en.wiktionary.org/wiki/%E8%A4%87%E6%95%B0" TargetMode="External"/><Relationship Id="rId1683" Type="http://schemas.openxmlformats.org/officeDocument/2006/relationships/hyperlink" Target="https://en.wiktionary.org/wiki/%E9%A6%96%E7%9B%B8" TargetMode="External"/><Relationship Id="rId1684" Type="http://schemas.openxmlformats.org/officeDocument/2006/relationships/hyperlink" Target="https://en.wiktionary.org/wiki/%E8%B2%B4%E6%97%8F" TargetMode="External"/><Relationship Id="rId1685" Type="http://schemas.openxmlformats.org/officeDocument/2006/relationships/hyperlink" Target="https://en.wiktionary.org/wiki/%E6%9C%AA%E6%9D%A5" TargetMode="External"/><Relationship Id="rId888" Type="http://schemas.openxmlformats.org/officeDocument/2006/relationships/hyperlink" Target="https://en.wiktionary.org/wiki/%E3%82%B9%E3%83%BC%E3%83%91%E3%83%BC" TargetMode="External"/><Relationship Id="rId887" Type="http://schemas.openxmlformats.org/officeDocument/2006/relationships/hyperlink" Target="https://en.wiktionary.org/wiki/%E8%AA%8C" TargetMode="External"/><Relationship Id="rId886" Type="http://schemas.openxmlformats.org/officeDocument/2006/relationships/hyperlink" Target="https://en.wiktionary.org/wiki/%E2%98%86" TargetMode="External"/><Relationship Id="rId885" Type="http://schemas.openxmlformats.org/officeDocument/2006/relationships/hyperlink" Target="https://en.wiktionary.org/wiki/%E4%B8%BB%E5%BC%B5" TargetMode="External"/><Relationship Id="rId889" Type="http://schemas.openxmlformats.org/officeDocument/2006/relationships/hyperlink" Target="https://en.wiktionary.org/wiki/%E8%97%A9" TargetMode="External"/><Relationship Id="rId880" Type="http://schemas.openxmlformats.org/officeDocument/2006/relationships/hyperlink" Target="https://en.wiktionary.org/wiki/%E3%81%93" TargetMode="External"/><Relationship Id="rId884" Type="http://schemas.openxmlformats.org/officeDocument/2006/relationships/hyperlink" Target="https://en.wiktionary.org/wiki/%E3%83%87%E3%83%BC%E3%82%BF" TargetMode="External"/><Relationship Id="rId883" Type="http://schemas.openxmlformats.org/officeDocument/2006/relationships/hyperlink" Target="https://en.wiktionary.org/wiki/%E3%81%93%E3%81%86" TargetMode="External"/><Relationship Id="rId882" Type="http://schemas.openxmlformats.org/officeDocument/2006/relationships/hyperlink" Target="https://en.wiktionary.org/wiki/%E7%8B%AC%E8%87%AA" TargetMode="External"/><Relationship Id="rId881" Type="http://schemas.openxmlformats.org/officeDocument/2006/relationships/hyperlink" Target="https://en.wiktionary.org/wiki/%E6%88%A6%E3%81%84" TargetMode="External"/><Relationship Id="rId877" Type="http://schemas.openxmlformats.org/officeDocument/2006/relationships/hyperlink" Target="https://en.wiktionary.org/wiki/%E8%AD%A6%E5%AF%9F" TargetMode="External"/><Relationship Id="rId876" Type="http://schemas.openxmlformats.org/officeDocument/2006/relationships/hyperlink" Target="https://en.wiktionary.org/wiki/%E8%89%AF%E3%81%84" TargetMode="External"/><Relationship Id="rId875" Type="http://schemas.openxmlformats.org/officeDocument/2006/relationships/hyperlink" Target="https://en.wiktionary.org/wiki/%E5%9B%BD%E5%86%85" TargetMode="External"/><Relationship Id="rId874" Type="http://schemas.openxmlformats.org/officeDocument/2006/relationships/hyperlink" Target="https://en.wiktionary.org/wiki/%E5%A5%91%E7%B4%84" TargetMode="External"/><Relationship Id="rId879" Type="http://schemas.openxmlformats.org/officeDocument/2006/relationships/hyperlink" Target="https://en.wiktionary.org/wiki/%E5%AF%BE" TargetMode="External"/><Relationship Id="rId878" Type="http://schemas.openxmlformats.org/officeDocument/2006/relationships/hyperlink" Target="https://en.wiktionary.org/wiki/%E5%AF%BA" TargetMode="External"/><Relationship Id="rId873" Type="http://schemas.openxmlformats.org/officeDocument/2006/relationships/hyperlink" Target="https://en.wiktionary.org/wiki/%E8%A1%8C" TargetMode="External"/><Relationship Id="rId872" Type="http://schemas.openxmlformats.org/officeDocument/2006/relationships/hyperlink" Target="https://en.wiktionary.org/w/index.php?title=%E6%8C%81%E3%81%A3&amp;action=edit&amp;redlink=1" TargetMode="External"/><Relationship Id="rId871" Type="http://schemas.openxmlformats.org/officeDocument/2006/relationships/hyperlink" Target="https://en.wiktionary.org/wiki/%E3%83%80%E3%83%A0" TargetMode="External"/><Relationship Id="rId870" Type="http://schemas.openxmlformats.org/officeDocument/2006/relationships/hyperlink" Target="https://en.wiktionary.org/wiki/%E7%AB%B6%E9%A6%AC" TargetMode="External"/><Relationship Id="rId1653" Type="http://schemas.openxmlformats.org/officeDocument/2006/relationships/hyperlink" Target="https://en.wiktionary.org/wiki/%E8%BE%B2%E6%A5%AD" TargetMode="External"/><Relationship Id="rId2984" Type="http://schemas.openxmlformats.org/officeDocument/2006/relationships/hyperlink" Target="https://en.wiktionary.org/wiki/%E9%98%B2%E5%BE%A1" TargetMode="External"/><Relationship Id="rId1654" Type="http://schemas.openxmlformats.org/officeDocument/2006/relationships/hyperlink" Target="https://en.wiktionary.org/wiki/%E6%AC%A7%E5%B7%9E" TargetMode="External"/><Relationship Id="rId2985" Type="http://schemas.openxmlformats.org/officeDocument/2006/relationships/hyperlink" Target="https://en.wiktionary.org/wiki/%E7%9B%B8%E8%AB%87" TargetMode="External"/><Relationship Id="rId1655" Type="http://schemas.openxmlformats.org/officeDocument/2006/relationships/hyperlink" Target="https://en.wiktionary.org/wiki/%E9%A7%86%E9%80%90" TargetMode="External"/><Relationship Id="rId2986" Type="http://schemas.openxmlformats.org/officeDocument/2006/relationships/hyperlink" Target="https://en.wiktionary.org/wiki/%E8%8A%B8%E5%90%8D" TargetMode="External"/><Relationship Id="rId1656" Type="http://schemas.openxmlformats.org/officeDocument/2006/relationships/hyperlink" Target="https://en.wiktionary.org/wiki/%E3%81%A3" TargetMode="External"/><Relationship Id="rId2987" Type="http://schemas.openxmlformats.org/officeDocument/2006/relationships/hyperlink" Target="https://en.wiktionary.org/w/index.php?title=%E3%81%8B%E3%81%8B%E3%82%8F%E3%82%89&amp;action=edit&amp;redlink=1" TargetMode="External"/><Relationship Id="rId1657" Type="http://schemas.openxmlformats.org/officeDocument/2006/relationships/hyperlink" Target="https://en.wiktionary.org/wiki/%E7%99%BA%E9%9B%BB" TargetMode="External"/><Relationship Id="rId2988" Type="http://schemas.openxmlformats.org/officeDocument/2006/relationships/hyperlink" Target="https://en.wiktionary.org/wiki/%E5%95%86%E5%BA%97" TargetMode="External"/><Relationship Id="rId1658" Type="http://schemas.openxmlformats.org/officeDocument/2006/relationships/hyperlink" Target="https://en.wiktionary.org/wiki/%E9%A1%94" TargetMode="External"/><Relationship Id="rId2989" Type="http://schemas.openxmlformats.org/officeDocument/2006/relationships/hyperlink" Target="https://en.wiktionary.org/wiki/%E6%AD%A9%E5%85%B5" TargetMode="External"/><Relationship Id="rId1659" Type="http://schemas.openxmlformats.org/officeDocument/2006/relationships/hyperlink" Target="https://en.wiktionary.org/wiki/%E8%BB%8D%E4%BA%8B" TargetMode="External"/><Relationship Id="rId829" Type="http://schemas.openxmlformats.org/officeDocument/2006/relationships/hyperlink" Target="https://en.wiktionary.org/wiki/%E6%88%A6%E9%97%98" TargetMode="External"/><Relationship Id="rId828" Type="http://schemas.openxmlformats.org/officeDocument/2006/relationships/hyperlink" Target="https://en.wiktionary.org/wiki/%E3%81%8B%E3%81%A4%E3%81%A6" TargetMode="External"/><Relationship Id="rId827" Type="http://schemas.openxmlformats.org/officeDocument/2006/relationships/hyperlink" Target="https://en.wiktionary.org/wiki/%E6%8A%95%E7%A5%A8" TargetMode="External"/><Relationship Id="rId822" Type="http://schemas.openxmlformats.org/officeDocument/2006/relationships/hyperlink" Target="https://en.wiktionary.org/wiki/%E5%8D%83%E8%91%89" TargetMode="External"/><Relationship Id="rId821" Type="http://schemas.openxmlformats.org/officeDocument/2006/relationships/hyperlink" Target="https://en.wiktionary.org/wiki/%E3%81%A1%E3%82%83%E3%82%93" TargetMode="External"/><Relationship Id="rId820" Type="http://schemas.openxmlformats.org/officeDocument/2006/relationships/hyperlink" Target="https://en.wiktionary.org/wiki/%E4%B8%80%E3%81%A4" TargetMode="External"/><Relationship Id="rId826" Type="http://schemas.openxmlformats.org/officeDocument/2006/relationships/hyperlink" Target="https://en.wiktionary.org/wiki/%E5%AE%87%E5%AE%99" TargetMode="External"/><Relationship Id="rId825" Type="http://schemas.openxmlformats.org/officeDocument/2006/relationships/hyperlink" Target="https://en.wiktionary.org/wiki/%E5%9B%A3%E4%BD%93" TargetMode="External"/><Relationship Id="rId824" Type="http://schemas.openxmlformats.org/officeDocument/2006/relationships/hyperlink" Target="https://en.wiktionary.org/wiki/%E3%83%87%E3%83%93%E3%83%A5%E3%83%BC" TargetMode="External"/><Relationship Id="rId823" Type="http://schemas.openxmlformats.org/officeDocument/2006/relationships/hyperlink" Target="https://en.wiktionary.org/wiki/%E5%88%A4%E6%96%AD" TargetMode="External"/><Relationship Id="rId2980" Type="http://schemas.openxmlformats.org/officeDocument/2006/relationships/hyperlink" Target="https://en.wiktionary.org/wiki/%E7%AB%8B%E3%81%A6" TargetMode="External"/><Relationship Id="rId1650" Type="http://schemas.openxmlformats.org/officeDocument/2006/relationships/hyperlink" Target="https://en.wiktionary.org/wiki/%E5%BE%A9%E6%B4%BB" TargetMode="External"/><Relationship Id="rId2981" Type="http://schemas.openxmlformats.org/officeDocument/2006/relationships/hyperlink" Target="https://en.wiktionary.org/wiki/%E5%85%B1%E3%81%AB" TargetMode="External"/><Relationship Id="rId1651" Type="http://schemas.openxmlformats.org/officeDocument/2006/relationships/hyperlink" Target="https://en.wiktionary.org/wiki/%E8%97%A4%E5%8E%9F" TargetMode="External"/><Relationship Id="rId2982" Type="http://schemas.openxmlformats.org/officeDocument/2006/relationships/hyperlink" Target="https://en.wiktionary.org/wiki/%E7%9F%A5%E3%82%8B" TargetMode="External"/><Relationship Id="rId1652" Type="http://schemas.openxmlformats.org/officeDocument/2006/relationships/hyperlink" Target="https://en.wiktionary.org/wiki/%E5%90%88%E3%82%8F%E3%81%9B" TargetMode="External"/><Relationship Id="rId2983" Type="http://schemas.openxmlformats.org/officeDocument/2006/relationships/hyperlink" Target="https://en.wiktionary.org/wiki/%E8%A6%8F%E5%89%87" TargetMode="External"/><Relationship Id="rId1642" Type="http://schemas.openxmlformats.org/officeDocument/2006/relationships/hyperlink" Target="https://en.wiktionary.org/wiki/%E3%82%A4%E3%83%B3%E3%82%BF%E3%83%93%E3%83%A5%E3%83%BC" TargetMode="External"/><Relationship Id="rId2973" Type="http://schemas.openxmlformats.org/officeDocument/2006/relationships/hyperlink" Target="https://en.wiktionary.org/wiki/%E3%81%8A%E4%B8%96%E8%A9%B1" TargetMode="External"/><Relationship Id="rId1643" Type="http://schemas.openxmlformats.org/officeDocument/2006/relationships/hyperlink" Target="https://en.wiktionary.org/wiki/%E8%A6%8F%E5%AE%9A" TargetMode="External"/><Relationship Id="rId2974" Type="http://schemas.openxmlformats.org/officeDocument/2006/relationships/hyperlink" Target="https://en.wiktionary.org/w/index.php?title=%E3%81%84%E3%81%9F%E3%81%A0%E3%81%91%E3%82%8B&amp;action=edit&amp;redlink=1" TargetMode="External"/><Relationship Id="rId1644" Type="http://schemas.openxmlformats.org/officeDocument/2006/relationships/hyperlink" Target="https://en.wiktionary.org/wiki/%E6%93%8D%E4%BD%9C" TargetMode="External"/><Relationship Id="rId2975" Type="http://schemas.openxmlformats.org/officeDocument/2006/relationships/hyperlink" Target="https://en.wiktionary.org/wiki/%E8%88%9E" TargetMode="External"/><Relationship Id="rId1645" Type="http://schemas.openxmlformats.org/officeDocument/2006/relationships/hyperlink" Target="https://en.wiktionary.org/wiki/%E4%BB%98%E8%BF%91" TargetMode="External"/><Relationship Id="rId2976" Type="http://schemas.openxmlformats.org/officeDocument/2006/relationships/hyperlink" Target="https://en.wiktionary.org/wiki/%E9%81%8B%E8%BC%B8" TargetMode="External"/><Relationship Id="rId1646" Type="http://schemas.openxmlformats.org/officeDocument/2006/relationships/hyperlink" Target="https://en.wiktionary.org/wiki/%E3%83%AD%E3%83%9C%E3%83%83%E3%83%88" TargetMode="External"/><Relationship Id="rId2977" Type="http://schemas.openxmlformats.org/officeDocument/2006/relationships/hyperlink" Target="https://en.wiktionary.org/wiki/%E6%89%8B%E6%AE%B5" TargetMode="External"/><Relationship Id="rId1647" Type="http://schemas.openxmlformats.org/officeDocument/2006/relationships/hyperlink" Target="https://en.wiktionary.org/wiki/%E6%B0%91" TargetMode="External"/><Relationship Id="rId2978" Type="http://schemas.openxmlformats.org/officeDocument/2006/relationships/hyperlink" Target="https://en.wiktionary.org/wiki/%E4%BA%A4%E9%9F%BF" TargetMode="External"/><Relationship Id="rId1648" Type="http://schemas.openxmlformats.org/officeDocument/2006/relationships/hyperlink" Target="https://en.wiktionary.org/wiki/%E6%9D%A1%E7%B4%84" TargetMode="External"/><Relationship Id="rId2979" Type="http://schemas.openxmlformats.org/officeDocument/2006/relationships/hyperlink" Target="https://en.wiktionary.org/w/index.php?title=%E6%88%BB%E3%81%A3&amp;action=edit&amp;redlink=1" TargetMode="External"/><Relationship Id="rId1649" Type="http://schemas.openxmlformats.org/officeDocument/2006/relationships/hyperlink" Target="https://en.wiktionary.org/wiki/%E5%BF%97" TargetMode="External"/><Relationship Id="rId819" Type="http://schemas.openxmlformats.org/officeDocument/2006/relationships/hyperlink" Target="https://en.wiktionary.org/wiki/%E5%88%86%E9%A1%9E" TargetMode="External"/><Relationship Id="rId818" Type="http://schemas.openxmlformats.org/officeDocument/2006/relationships/hyperlink" Target="https://en.wiktionary.org/wiki/%E3%81%9D%E3%82%8C%E3%81%9E%E3%82%8C" TargetMode="External"/><Relationship Id="rId817" Type="http://schemas.openxmlformats.org/officeDocument/2006/relationships/hyperlink" Target="https://en.wiktionary.org/wiki/%E3%82%8F" TargetMode="External"/><Relationship Id="rId816" Type="http://schemas.openxmlformats.org/officeDocument/2006/relationships/hyperlink" Target="https://en.wiktionary.org/wiki/%E5%8B%99%E3%82%81" TargetMode="External"/><Relationship Id="rId811" Type="http://schemas.openxmlformats.org/officeDocument/2006/relationships/hyperlink" Target="https://en.wiktionary.org/wiki/%E5%AD%A6%E8%80%85" TargetMode="External"/><Relationship Id="rId810" Type="http://schemas.openxmlformats.org/officeDocument/2006/relationships/hyperlink" Target="https://en.wiktionary.org/wiki/%E9%80%A3%E5%90%88" TargetMode="External"/><Relationship Id="rId815" Type="http://schemas.openxmlformats.org/officeDocument/2006/relationships/hyperlink" Target="https://en.wiktionary.org/wiki/%E6%96%B0%E6%BD%9F" TargetMode="External"/><Relationship Id="rId814" Type="http://schemas.openxmlformats.org/officeDocument/2006/relationships/hyperlink" Target="https://en.wiktionary.org/wiki/%E7%A5%AD" TargetMode="External"/><Relationship Id="rId813" Type="http://schemas.openxmlformats.org/officeDocument/2006/relationships/hyperlink" Target="https://en.wiktionary.org/wiki/%E8%A7%A3%E8%AA%AC" TargetMode="External"/><Relationship Id="rId812" Type="http://schemas.openxmlformats.org/officeDocument/2006/relationships/hyperlink" Target="https://en.wiktionary.org/wiki/%E6%9C%AC%E7%A4%BE" TargetMode="External"/><Relationship Id="rId2970" Type="http://schemas.openxmlformats.org/officeDocument/2006/relationships/hyperlink" Target="https://en.wiktionary.org/wiki/%E6%BC%A2%E5%AD%97" TargetMode="External"/><Relationship Id="rId1640" Type="http://schemas.openxmlformats.org/officeDocument/2006/relationships/hyperlink" Target="https://en.wiktionary.org/wiki/%E9%80%9F%E5%BA%A6" TargetMode="External"/><Relationship Id="rId2971" Type="http://schemas.openxmlformats.org/officeDocument/2006/relationships/hyperlink" Target="https://en.wiktionary.org/wiki/%E8%A8%BC%E5%88%B8" TargetMode="External"/><Relationship Id="rId1641" Type="http://schemas.openxmlformats.org/officeDocument/2006/relationships/hyperlink" Target="https://en.wiktionary.org/wiki/%E9%99%BD" TargetMode="External"/><Relationship Id="rId2972" Type="http://schemas.openxmlformats.org/officeDocument/2006/relationships/hyperlink" Target="https://en.wiktionary.org/wiki/%E3%83%9E%E3%82%B9%E3%82%BF%E3%83%BC" TargetMode="External"/><Relationship Id="rId1675" Type="http://schemas.openxmlformats.org/officeDocument/2006/relationships/hyperlink" Target="https://en.wiktionary.org/wiki/%E4%BA%8B%E5%8B%99" TargetMode="External"/><Relationship Id="rId1676" Type="http://schemas.openxmlformats.org/officeDocument/2006/relationships/hyperlink" Target="https://en.wiktionary.org/wiki/%E3%81%B2%E3%81%A8%E3%81%A4" TargetMode="External"/><Relationship Id="rId1677" Type="http://schemas.openxmlformats.org/officeDocument/2006/relationships/hyperlink" Target="https://en.wiktionary.org/wiki/%E6%96%BD%E8%A1%8C" TargetMode="External"/><Relationship Id="rId1678" Type="http://schemas.openxmlformats.org/officeDocument/2006/relationships/hyperlink" Target="https://en.wiktionary.org/wiki/%E6%B3%89" TargetMode="External"/><Relationship Id="rId1679" Type="http://schemas.openxmlformats.org/officeDocument/2006/relationships/hyperlink" Target="https://en.wiktionary.org/wiki/%E7%A4%BE%E5%90%8D" TargetMode="External"/><Relationship Id="rId849" Type="http://schemas.openxmlformats.org/officeDocument/2006/relationships/hyperlink" Target="https://en.wiktionary.org/wiki/%E5%A4%96" TargetMode="External"/><Relationship Id="rId844" Type="http://schemas.openxmlformats.org/officeDocument/2006/relationships/hyperlink" Target="https://en.wiktionary.org/wiki/%E7%94%9F%E3%81%BE%E3%82%8C" TargetMode="External"/><Relationship Id="rId843" Type="http://schemas.openxmlformats.org/officeDocument/2006/relationships/hyperlink" Target="https://en.wiktionary.org/wiki/%E5%B9%B4%E6%9C%88%E6%97%A5" TargetMode="External"/><Relationship Id="rId842" Type="http://schemas.openxmlformats.org/officeDocument/2006/relationships/hyperlink" Target="https://en.wiktionary.org/wiki/%E4%B9%8B" TargetMode="External"/><Relationship Id="rId841" Type="http://schemas.openxmlformats.org/officeDocument/2006/relationships/hyperlink" Target="https://en.wiktionary.org/wiki/%E3%81%A8%E3%82%82" TargetMode="External"/><Relationship Id="rId848" Type="http://schemas.openxmlformats.org/officeDocument/2006/relationships/hyperlink" Target="https://en.wiktionary.org/wiki/%E5%89%AF" TargetMode="External"/><Relationship Id="rId847" Type="http://schemas.openxmlformats.org/officeDocument/2006/relationships/hyperlink" Target="https://en.wiktionary.org/wiki/%E9%9B%BB%E8%BB%8A" TargetMode="External"/><Relationship Id="rId846" Type="http://schemas.openxmlformats.org/officeDocument/2006/relationships/hyperlink" Target="https://en.wiktionary.org/wiki/%E8%A3%BD%E9%80%A0" TargetMode="External"/><Relationship Id="rId845" Type="http://schemas.openxmlformats.org/officeDocument/2006/relationships/hyperlink" Target="https://en.wiktionary.org/wiki/%E4%BD%90%E8%97%A4" TargetMode="External"/><Relationship Id="rId1670" Type="http://schemas.openxmlformats.org/officeDocument/2006/relationships/hyperlink" Target="https://en.wiktionary.org/wiki/%E3%83%89%E3%83%AB" TargetMode="External"/><Relationship Id="rId840" Type="http://schemas.openxmlformats.org/officeDocument/2006/relationships/hyperlink" Target="https://en.wiktionary.org/wiki/%E3%82%B5%E3%83%BC%E3%83%93%E3%82%B9" TargetMode="External"/><Relationship Id="rId1671" Type="http://schemas.openxmlformats.org/officeDocument/2006/relationships/hyperlink" Target="https://en.wiktionary.org/wiki/%E8%80%83%E3%81%88%E3%82%8B" TargetMode="External"/><Relationship Id="rId1672" Type="http://schemas.openxmlformats.org/officeDocument/2006/relationships/hyperlink" Target="https://en.wiktionary.org/wiki/%E5%90%8C%E3%81%98%E3%81%8F" TargetMode="External"/><Relationship Id="rId1673" Type="http://schemas.openxmlformats.org/officeDocument/2006/relationships/hyperlink" Target="https://en.wiktionary.org/wiki/%E5%85%84%E5%BC%9F" TargetMode="External"/><Relationship Id="rId1674" Type="http://schemas.openxmlformats.org/officeDocument/2006/relationships/hyperlink" Target="https://en.wiktionary.org/wiki/%E5%AE%A3%E8%A8%80" TargetMode="External"/><Relationship Id="rId1664" Type="http://schemas.openxmlformats.org/officeDocument/2006/relationships/hyperlink" Target="https://en.wiktionary.org/wiki/%E6%97%A2%E3%81%AB" TargetMode="External"/><Relationship Id="rId2995" Type="http://schemas.openxmlformats.org/officeDocument/2006/relationships/hyperlink" Target="https://en.wiktionary.org/wiki/%E7%94%B7%E5%84%AA" TargetMode="External"/><Relationship Id="rId1665" Type="http://schemas.openxmlformats.org/officeDocument/2006/relationships/hyperlink" Target="https://en.wiktionary.org/w/index.php?title=%E3%82%84%E3%81%99%E3%81%8F&amp;action=edit&amp;redlink=1" TargetMode="External"/><Relationship Id="rId2996" Type="http://schemas.openxmlformats.org/officeDocument/2006/relationships/hyperlink" Target="https://en.wiktionary.org/wiki/%E8%8D%89" TargetMode="External"/><Relationship Id="rId1666" Type="http://schemas.openxmlformats.org/officeDocument/2006/relationships/hyperlink" Target="https://en.wiktionary.org/wiki/%E5%B7%9D%E5%B4%8E" TargetMode="External"/><Relationship Id="rId2997" Type="http://schemas.openxmlformats.org/officeDocument/2006/relationships/hyperlink" Target="https://en.wiktionary.org/wiki/%E5%9B%BD%E6%9C%89" TargetMode="External"/><Relationship Id="rId1667" Type="http://schemas.openxmlformats.org/officeDocument/2006/relationships/hyperlink" Target="https://en.wiktionary.org/wiki/%E5%BC%95%E7%94%A8" TargetMode="External"/><Relationship Id="rId2998" Type="http://schemas.openxmlformats.org/officeDocument/2006/relationships/hyperlink" Target="https://en.wiktionary.org/wiki/%E3%82%8A%E3%82%93" TargetMode="External"/><Relationship Id="rId1668" Type="http://schemas.openxmlformats.org/officeDocument/2006/relationships/hyperlink" Target="https://en.wiktionary.org/wiki/%E3%82%B5%E3%83%96" TargetMode="External"/><Relationship Id="rId2999" Type="http://schemas.openxmlformats.org/officeDocument/2006/relationships/hyperlink" Target="https://en.wiktionary.org/wiki/%E6%99%AE%E5%8F%8A" TargetMode="External"/><Relationship Id="rId1669" Type="http://schemas.openxmlformats.org/officeDocument/2006/relationships/hyperlink" Target="https://en.wiktionary.org/wiki/%E5%9F%BA%E5%9C%B0" TargetMode="External"/><Relationship Id="rId839" Type="http://schemas.openxmlformats.org/officeDocument/2006/relationships/hyperlink" Target="https://en.wiktionary.org/wiki/%E9%88%B4%E6%9C%A8" TargetMode="External"/><Relationship Id="rId838" Type="http://schemas.openxmlformats.org/officeDocument/2006/relationships/hyperlink" Target="https://en.wiktionary.org/wiki/%E5%84%84" TargetMode="External"/><Relationship Id="rId833" Type="http://schemas.openxmlformats.org/officeDocument/2006/relationships/hyperlink" Target="https://en.wiktionary.org/wiki/%E9%87%8D" TargetMode="External"/><Relationship Id="rId832" Type="http://schemas.openxmlformats.org/officeDocument/2006/relationships/hyperlink" Target="https://en.wiktionary.org/wiki/%E8%B2%A1%E5%9B%A3" TargetMode="External"/><Relationship Id="rId831" Type="http://schemas.openxmlformats.org/officeDocument/2006/relationships/hyperlink" Target="https://en.wiktionary.org/wiki/%E5%BD%93%E5%88%9D" TargetMode="External"/><Relationship Id="rId830" Type="http://schemas.openxmlformats.org/officeDocument/2006/relationships/hyperlink" Target="https://en.wiktionary.org/wiki/%E3%82%A2%E3%82%B8%E3%82%A2" TargetMode="External"/><Relationship Id="rId837" Type="http://schemas.openxmlformats.org/officeDocument/2006/relationships/hyperlink" Target="https://en.wiktionary.org/w/index.php?title=%E3%81%A8%E5%85%B1%E3%81%AB&amp;action=edit&amp;redlink=1" TargetMode="External"/><Relationship Id="rId836" Type="http://schemas.openxmlformats.org/officeDocument/2006/relationships/hyperlink" Target="https://en.wiktionary.org/wiki/%E3%81%93%E3%82%8C%E3%82%89" TargetMode="External"/><Relationship Id="rId835" Type="http://schemas.openxmlformats.org/officeDocument/2006/relationships/hyperlink" Target="https://en.wiktionary.org/wiki/%E3%81%98" TargetMode="External"/><Relationship Id="rId834" Type="http://schemas.openxmlformats.org/officeDocument/2006/relationships/hyperlink" Target="https://en.wiktionary.org/wiki/%E6%8C%87%E6%91%98" TargetMode="External"/><Relationship Id="rId2990" Type="http://schemas.openxmlformats.org/officeDocument/2006/relationships/hyperlink" Target="https://en.wiktionary.org/wiki/%E4%BA%8B%E4%BE%8B" TargetMode="External"/><Relationship Id="rId1660" Type="http://schemas.openxmlformats.org/officeDocument/2006/relationships/hyperlink" Target="https://en.wiktionary.org/wiki/%E6%8F%90%E7%A4%BA" TargetMode="External"/><Relationship Id="rId2991" Type="http://schemas.openxmlformats.org/officeDocument/2006/relationships/hyperlink" Target="https://en.wiktionary.org/wiki/%E3%83%99%E3%83%AB%E3%83%AA%E3%83%B3" TargetMode="External"/><Relationship Id="rId1661" Type="http://schemas.openxmlformats.org/officeDocument/2006/relationships/hyperlink" Target="https://en.wiktionary.org/wiki/%E6%94%AF%E9%85%8D" TargetMode="External"/><Relationship Id="rId2992" Type="http://schemas.openxmlformats.org/officeDocument/2006/relationships/hyperlink" Target="https://en.wiktionary.org/wiki/%E7%92%B0" TargetMode="External"/><Relationship Id="rId1662" Type="http://schemas.openxmlformats.org/officeDocument/2006/relationships/hyperlink" Target="https://en.wiktionary.org/wiki/%E7%89%B9%E6%AE%8A" TargetMode="External"/><Relationship Id="rId2993" Type="http://schemas.openxmlformats.org/officeDocument/2006/relationships/hyperlink" Target="https://en.wiktionary.org/wiki/%E3%83%AA%E3%83%B3" TargetMode="External"/><Relationship Id="rId1663" Type="http://schemas.openxmlformats.org/officeDocument/2006/relationships/hyperlink" Target="https://en.wiktionary.org/wiki/%E3%82%A4%E3%83%B3%E3%82%BF%E3%83%BC%E3%83%81%E3%82%A7%E3%83%B3%E3%82%B8" TargetMode="External"/><Relationship Id="rId2994" Type="http://schemas.openxmlformats.org/officeDocument/2006/relationships/hyperlink" Target="https://en.wiktionary.org/wiki/%E5%9B%9E%E5%BE%A9" TargetMode="External"/><Relationship Id="rId6506" Type="http://schemas.openxmlformats.org/officeDocument/2006/relationships/hyperlink" Target="https://en.wiktionary.org/wiki/%E9%80%9A%E5%8B%A4" TargetMode="External"/><Relationship Id="rId7838" Type="http://schemas.openxmlformats.org/officeDocument/2006/relationships/hyperlink" Target="https://en.wiktionary.org/wiki/%E5%90%88%E3%81%86" TargetMode="External"/><Relationship Id="rId6507" Type="http://schemas.openxmlformats.org/officeDocument/2006/relationships/hyperlink" Target="https://en.wiktionary.org/wiki/%E8%88%B9%E5%9B%A3" TargetMode="External"/><Relationship Id="rId7837" Type="http://schemas.openxmlformats.org/officeDocument/2006/relationships/hyperlink" Target="https://en.wiktionary.org/wiki/%E6%99%BA%E5%AD%90" TargetMode="External"/><Relationship Id="rId6504" Type="http://schemas.openxmlformats.org/officeDocument/2006/relationships/hyperlink" Target="https://en.wiktionary.org/w/index.php?title=%E4%B8%8A%E3%81%8C%E3%81%A3&amp;action=edit&amp;redlink=1" TargetMode="External"/><Relationship Id="rId7836" Type="http://schemas.openxmlformats.org/officeDocument/2006/relationships/hyperlink" Target="https://en.wiktionary.org/wiki/%E5%AE%9F%E9%8C%B2" TargetMode="External"/><Relationship Id="rId6505" Type="http://schemas.openxmlformats.org/officeDocument/2006/relationships/hyperlink" Target="https://en.wiktionary.org/w/index.php?title=%E6%89%8B%E6%8E%9B%E3%81%91&amp;action=edit&amp;redlink=1" TargetMode="External"/><Relationship Id="rId7835" Type="http://schemas.openxmlformats.org/officeDocument/2006/relationships/hyperlink" Target="https://en.wiktionary.org/wiki/%E6%87%B2%E5%BD%B9" TargetMode="External"/><Relationship Id="rId6508" Type="http://schemas.openxmlformats.org/officeDocument/2006/relationships/hyperlink" Target="https://en.wiktionary.org/wiki/%E7%9B%B8%E9%A6%AC" TargetMode="External"/><Relationship Id="rId6509" Type="http://schemas.openxmlformats.org/officeDocument/2006/relationships/hyperlink" Target="https://en.wiktionary.org/wiki/%E7%B7%91%E8%89%B2" TargetMode="External"/><Relationship Id="rId7839" Type="http://schemas.openxmlformats.org/officeDocument/2006/relationships/hyperlink" Target="https://en.wiktionary.org/wiki/%E4%BB%98%E3%81%8F" TargetMode="External"/><Relationship Id="rId7830" Type="http://schemas.openxmlformats.org/officeDocument/2006/relationships/hyperlink" Target="https://en.wiktionary.org/wiki/%E3%81%A8%E3%82%93" TargetMode="External"/><Relationship Id="rId6502" Type="http://schemas.openxmlformats.org/officeDocument/2006/relationships/hyperlink" Target="https://en.wiktionary.org/wiki/%E6%B5%81%E3%81%97" TargetMode="External"/><Relationship Id="rId7834" Type="http://schemas.openxmlformats.org/officeDocument/2006/relationships/hyperlink" Target="https://en.wiktionary.org/wiki/%E4%B8%8D%E5%9C%A8" TargetMode="External"/><Relationship Id="rId6503" Type="http://schemas.openxmlformats.org/officeDocument/2006/relationships/hyperlink" Target="https://en.wiktionary.org/wiki/%E8%A2%AB%E7%81%BD" TargetMode="External"/><Relationship Id="rId7833" Type="http://schemas.openxmlformats.org/officeDocument/2006/relationships/hyperlink" Target="https://en.wiktionary.org/wiki/%E4%B8%9E" TargetMode="External"/><Relationship Id="rId6500" Type="http://schemas.openxmlformats.org/officeDocument/2006/relationships/hyperlink" Target="https://en.wiktionary.org/wiki/%E8%85%B9" TargetMode="External"/><Relationship Id="rId7832" Type="http://schemas.openxmlformats.org/officeDocument/2006/relationships/hyperlink" Target="https://en.wiktionary.org/w/index.php?title=%E3%81%A3%E3%81%A8&amp;action=edit&amp;redlink=1" TargetMode="External"/><Relationship Id="rId6501" Type="http://schemas.openxmlformats.org/officeDocument/2006/relationships/hyperlink" Target="https://en.wiktionary.org/w/index.php?title=%E3%82%AD%E3%83%B3&amp;action=edit&amp;redlink=1" TargetMode="External"/><Relationship Id="rId7831" Type="http://schemas.openxmlformats.org/officeDocument/2006/relationships/hyperlink" Target="https://en.wiktionary.org/wiki/%E5%85%9A%E6%B4%BE" TargetMode="External"/><Relationship Id="rId7827" Type="http://schemas.openxmlformats.org/officeDocument/2006/relationships/hyperlink" Target="https://en.wiktionary.org/wiki/%E8%BE%9E%E9%80%80" TargetMode="External"/><Relationship Id="rId7826" Type="http://schemas.openxmlformats.org/officeDocument/2006/relationships/hyperlink" Target="https://en.wiktionary.org/wiki/%E8%AA%9E%E6%BA%90" TargetMode="External"/><Relationship Id="rId7825" Type="http://schemas.openxmlformats.org/officeDocument/2006/relationships/hyperlink" Target="https://en.wiktionary.org/wiki/%E3%82%B9%E3%83%88%E3%83%AC%E3%83%BC%E3%83%88" TargetMode="External"/><Relationship Id="rId7824" Type="http://schemas.openxmlformats.org/officeDocument/2006/relationships/hyperlink" Target="https://en.wiktionary.org/wiki/%E6%B4%AA%E6%B0%B4" TargetMode="External"/><Relationship Id="rId7829" Type="http://schemas.openxmlformats.org/officeDocument/2006/relationships/hyperlink" Target="https://en.wiktionary.org/wiki/%E5%8A%B4%E5%83%8D%E5%85%9A" TargetMode="External"/><Relationship Id="rId7828" Type="http://schemas.openxmlformats.org/officeDocument/2006/relationships/hyperlink" Target="https://en.wiktionary.org/wiki/%E4%B8%BB%E5%AE%B0" TargetMode="External"/><Relationship Id="rId7823" Type="http://schemas.openxmlformats.org/officeDocument/2006/relationships/hyperlink" Target="https://en.wiktionary.org/wiki/%E4%B8%89%E6%9D%A1" TargetMode="External"/><Relationship Id="rId7822" Type="http://schemas.openxmlformats.org/officeDocument/2006/relationships/hyperlink" Target="https://en.wiktionary.org/wiki/%E6%B7%BB%E4%BB%98" TargetMode="External"/><Relationship Id="rId7821" Type="http://schemas.openxmlformats.org/officeDocument/2006/relationships/hyperlink" Target="https://en.wiktionary.org/wiki/%E3%81%A8%E3%81%93" TargetMode="External"/><Relationship Id="rId7820" Type="http://schemas.openxmlformats.org/officeDocument/2006/relationships/hyperlink" Target="https://en.wiktionary.org/wiki/%E3%82%A2%E3%83%B3%E3%83%8A" TargetMode="External"/><Relationship Id="rId6528" Type="http://schemas.openxmlformats.org/officeDocument/2006/relationships/hyperlink" Target="https://en.wiktionary.org/wiki/%E7%94%B0%E5%8F%A3" TargetMode="External"/><Relationship Id="rId6529" Type="http://schemas.openxmlformats.org/officeDocument/2006/relationships/hyperlink" Target="https://en.wiktionary.org/wiki/%E7%9C%8B%E6%9D%BF" TargetMode="External"/><Relationship Id="rId7859" Type="http://schemas.openxmlformats.org/officeDocument/2006/relationships/hyperlink" Target="https://en.wiktionary.org/wiki/%E5%9C%B0%E8%A3%81" TargetMode="External"/><Relationship Id="rId6526" Type="http://schemas.openxmlformats.org/officeDocument/2006/relationships/hyperlink" Target="https://en.wiktionary.org/wiki/%E4%BB%95%E6%8E%9B%E3%81%91" TargetMode="External"/><Relationship Id="rId7858" Type="http://schemas.openxmlformats.org/officeDocument/2006/relationships/hyperlink" Target="https://en.wiktionary.org/w/index.php?title=%E3%83%88%E3%83%AA&amp;action=edit&amp;redlink=1" TargetMode="External"/><Relationship Id="rId6527" Type="http://schemas.openxmlformats.org/officeDocument/2006/relationships/hyperlink" Target="https://en.wiktionary.org/wiki/%E7%B9%B0%E3%82%8A%E8%BF%94%E3%81%99" TargetMode="External"/><Relationship Id="rId7857" Type="http://schemas.openxmlformats.org/officeDocument/2006/relationships/hyperlink" Target="https://en.wiktionary.org/wiki/%E5%82%BE%E6%96%9C" TargetMode="External"/><Relationship Id="rId6520" Type="http://schemas.openxmlformats.org/officeDocument/2006/relationships/hyperlink" Target="https://en.wiktionary.org/wiki/%E5%88%91%E5%8B%99%E6%89%80" TargetMode="External"/><Relationship Id="rId7852" Type="http://schemas.openxmlformats.org/officeDocument/2006/relationships/hyperlink" Target="https://en.wiktionary.org/wiki/%E5%A4%A7%E9%96%A2" TargetMode="External"/><Relationship Id="rId6521" Type="http://schemas.openxmlformats.org/officeDocument/2006/relationships/hyperlink" Target="https://en.wiktionary.org/wiki/%E4%B8%A6%E3%81%B3%E3%81%AB" TargetMode="External"/><Relationship Id="rId7851" Type="http://schemas.openxmlformats.org/officeDocument/2006/relationships/hyperlink" Target="https://en.wiktionary.org/wiki/%E4%B8%8A%E3%81%8C%E3%82%8B" TargetMode="External"/><Relationship Id="rId7850" Type="http://schemas.openxmlformats.org/officeDocument/2006/relationships/hyperlink" Target="https://en.wiktionary.org/wiki/%E6%9E%9C%E3%81%A6" TargetMode="External"/><Relationship Id="rId6524" Type="http://schemas.openxmlformats.org/officeDocument/2006/relationships/hyperlink" Target="https://en.wiktionary.org/wiki/%E5%A4%B1" TargetMode="External"/><Relationship Id="rId7856" Type="http://schemas.openxmlformats.org/officeDocument/2006/relationships/hyperlink" Target="https://en.wiktionary.org/wiki/%E9%9B%BB%E5%9C%A7" TargetMode="External"/><Relationship Id="rId6525" Type="http://schemas.openxmlformats.org/officeDocument/2006/relationships/hyperlink" Target="https://en.wiktionary.org/wiki/%E3%83%A9%E3%83%86%E3%83%B3%E8%AA%9E" TargetMode="External"/><Relationship Id="rId7855" Type="http://schemas.openxmlformats.org/officeDocument/2006/relationships/hyperlink" Target="https://en.wiktionary.org/wiki/%E6%96%87%E6%B3%95" TargetMode="External"/><Relationship Id="rId6522" Type="http://schemas.openxmlformats.org/officeDocument/2006/relationships/hyperlink" Target="https://en.wiktionary.org/wiki/%E8%A5%BF%E5%B1%B1" TargetMode="External"/><Relationship Id="rId7854" Type="http://schemas.openxmlformats.org/officeDocument/2006/relationships/hyperlink" Target="https://en.wiktionary.org/wiki/%E6%81%AF" TargetMode="External"/><Relationship Id="rId6523" Type="http://schemas.openxmlformats.org/officeDocument/2006/relationships/hyperlink" Target="https://en.wiktionary.org/w/index.php?title=%E3%82%B9%E3%83%9D%E3%83%BC%E3%83%84%E3%83%8B%E3%83%83%E3%83%9D%E3%83%B3&amp;action=edit&amp;redlink=1" TargetMode="External"/><Relationship Id="rId7853" Type="http://schemas.openxmlformats.org/officeDocument/2006/relationships/hyperlink" Target="https://en.wiktionary.org/w/index.php?title=%E3%83%B6%E6%89%80&amp;action=edit&amp;redlink=1" TargetMode="External"/><Relationship Id="rId6517" Type="http://schemas.openxmlformats.org/officeDocument/2006/relationships/hyperlink" Target="https://en.wiktionary.org/wiki/%E7%99%BD%E5%B1%B1" TargetMode="External"/><Relationship Id="rId7849" Type="http://schemas.openxmlformats.org/officeDocument/2006/relationships/hyperlink" Target="https://en.wiktionary.org/w/index.php?title=%E4%B8%A6%E3%81%B3&amp;action=edit&amp;redlink=1" TargetMode="External"/><Relationship Id="rId6518" Type="http://schemas.openxmlformats.org/officeDocument/2006/relationships/hyperlink" Target="https://en.wiktionary.org/w/index.php?title=%E5%8F%96%E3%82%8A%E4%BB%98%E3%81%91&amp;action=edit&amp;redlink=1" TargetMode="External"/><Relationship Id="rId7848" Type="http://schemas.openxmlformats.org/officeDocument/2006/relationships/hyperlink" Target="https://en.wiktionary.org/wiki/%E3%83%AA%E3%82%AA" TargetMode="External"/><Relationship Id="rId6515" Type="http://schemas.openxmlformats.org/officeDocument/2006/relationships/hyperlink" Target="https://en.wiktionary.org/wiki/%E5%A4%AA%E5%A4%AB" TargetMode="External"/><Relationship Id="rId7847" Type="http://schemas.openxmlformats.org/officeDocument/2006/relationships/hyperlink" Target="https://en.wiktionary.org/wiki/%E5%B0%82%E4%BF%AE" TargetMode="External"/><Relationship Id="rId6516" Type="http://schemas.openxmlformats.org/officeDocument/2006/relationships/hyperlink" Target="https://en.wiktionary.org/wiki/%E5%B9%B8%E7%A6%8F" TargetMode="External"/><Relationship Id="rId7846" Type="http://schemas.openxmlformats.org/officeDocument/2006/relationships/hyperlink" Target="https://en.wiktionary.org/w/index.php?title=%E8%A5%B2%E3%82%8F&amp;action=edit&amp;redlink=1" TargetMode="External"/><Relationship Id="rId6519" Type="http://schemas.openxmlformats.org/officeDocument/2006/relationships/hyperlink" Target="https://en.wiktionary.org/wiki/%E3%82%AA%E3%83%BC" TargetMode="External"/><Relationship Id="rId7841" Type="http://schemas.openxmlformats.org/officeDocument/2006/relationships/hyperlink" Target="https://en.wiktionary.org/wiki/%E8%B5%B7%E5%B7%A5" TargetMode="External"/><Relationship Id="rId6510" Type="http://schemas.openxmlformats.org/officeDocument/2006/relationships/hyperlink" Target="https://en.wiktionary.org/w/index.php?title=%E6%BA%80%E3%81%9F%E3%81%95&amp;action=edit&amp;redlink=1" TargetMode="External"/><Relationship Id="rId7840" Type="http://schemas.openxmlformats.org/officeDocument/2006/relationships/hyperlink" Target="https://en.wiktionary.org/wiki/%E3%81%84%E3%82%8A" TargetMode="External"/><Relationship Id="rId6513" Type="http://schemas.openxmlformats.org/officeDocument/2006/relationships/hyperlink" Target="https://en.wiktionary.org/wiki/%E3%82%B3%E3%83%9E%E3%83%B3%E3%83%89" TargetMode="External"/><Relationship Id="rId7845" Type="http://schemas.openxmlformats.org/officeDocument/2006/relationships/hyperlink" Target="https://en.wiktionary.org/wiki/%E7%84%BC%E5%A4%B1" TargetMode="External"/><Relationship Id="rId6514" Type="http://schemas.openxmlformats.org/officeDocument/2006/relationships/hyperlink" Target="https://en.wiktionary.org/wiki/%E6%9C%89%E5%BD%A2" TargetMode="External"/><Relationship Id="rId7844" Type="http://schemas.openxmlformats.org/officeDocument/2006/relationships/hyperlink" Target="https://en.wiktionary.org/wiki/%E5%90%91%E3%81%8B%E3%81%84" TargetMode="External"/><Relationship Id="rId6511" Type="http://schemas.openxmlformats.org/officeDocument/2006/relationships/hyperlink" Target="https://en.wiktionary.org/wiki/%E6%89%80%E9%95%B7" TargetMode="External"/><Relationship Id="rId7843" Type="http://schemas.openxmlformats.org/officeDocument/2006/relationships/hyperlink" Target="https://en.wiktionary.org/wiki/%E8%B5%A4%E8%89%B2" TargetMode="External"/><Relationship Id="rId6512" Type="http://schemas.openxmlformats.org/officeDocument/2006/relationships/hyperlink" Target="https://en.wiktionary.org/w/index.php?title=%E3%83%90%E3%83%BC%E3%83%B3&amp;action=edit&amp;redlink=1" TargetMode="External"/><Relationship Id="rId7842" Type="http://schemas.openxmlformats.org/officeDocument/2006/relationships/hyperlink" Target="https://en.wiktionary.org/wiki/%E9%83%AD" TargetMode="External"/><Relationship Id="rId899" Type="http://schemas.openxmlformats.org/officeDocument/2006/relationships/hyperlink" Target="https://en.wiktionary.org/wiki/%E4%BB%98" TargetMode="External"/><Relationship Id="rId898" Type="http://schemas.openxmlformats.org/officeDocument/2006/relationships/hyperlink" Target="https://en.wiktionary.org/wiki/%E3%81%84%E3%81%8F" TargetMode="External"/><Relationship Id="rId897" Type="http://schemas.openxmlformats.org/officeDocument/2006/relationships/hyperlink" Target="https://en.wiktionary.org/wiki/%E5%AE%9F%E9%9A%9B" TargetMode="External"/><Relationship Id="rId896" Type="http://schemas.openxmlformats.org/officeDocument/2006/relationships/hyperlink" Target="https://en.wiktionary.org/wiki/%E6%98%A0%E5%83%8F" TargetMode="External"/><Relationship Id="rId891" Type="http://schemas.openxmlformats.org/officeDocument/2006/relationships/hyperlink" Target="https://en.wiktionary.org/wiki/%E3%83%90%E3%83%B3%E3%83%89" TargetMode="External"/><Relationship Id="rId890" Type="http://schemas.openxmlformats.org/officeDocument/2006/relationships/hyperlink" Target="https://en.wiktionary.org/wiki/%E3%82%8A" TargetMode="External"/><Relationship Id="rId895" Type="http://schemas.openxmlformats.org/officeDocument/2006/relationships/hyperlink" Target="https://en.wiktionary.org/wiki/%E5%A4%8F" TargetMode="External"/><Relationship Id="rId894" Type="http://schemas.openxmlformats.org/officeDocument/2006/relationships/hyperlink" Target="https://en.wiktionary.org/wiki/%E8%A8%80%E8%91%89" TargetMode="External"/><Relationship Id="rId893" Type="http://schemas.openxmlformats.org/officeDocument/2006/relationships/hyperlink" Target="https://en.wiktionary.org/wiki/%E5%9F%BC%E7%8E%89" TargetMode="External"/><Relationship Id="rId892" Type="http://schemas.openxmlformats.org/officeDocument/2006/relationships/hyperlink" Target="https://en.wiktionary.org/wiki/%E7%9C%9F" TargetMode="External"/><Relationship Id="rId7816" Type="http://schemas.openxmlformats.org/officeDocument/2006/relationships/hyperlink" Target="https://en.wiktionary.org/w/index.php?title=%E5%AE%A2%E5%93%A1&amp;action=edit&amp;redlink=1" TargetMode="External"/><Relationship Id="rId7815" Type="http://schemas.openxmlformats.org/officeDocument/2006/relationships/hyperlink" Target="https://en.wiktionary.org/wiki/%E5%8D%B3" TargetMode="External"/><Relationship Id="rId7814" Type="http://schemas.openxmlformats.org/officeDocument/2006/relationships/hyperlink" Target="https://en.wiktionary.org/wiki/%E9%9B%A2" TargetMode="External"/><Relationship Id="rId7813" Type="http://schemas.openxmlformats.org/officeDocument/2006/relationships/hyperlink" Target="https://en.wiktionary.org/wiki/%E3%81%8D%E3%81%97" TargetMode="External"/><Relationship Id="rId7819" Type="http://schemas.openxmlformats.org/officeDocument/2006/relationships/hyperlink" Target="https://en.wiktionary.org/wiki/%E3%81%AA%E3%81%99" TargetMode="External"/><Relationship Id="rId7818" Type="http://schemas.openxmlformats.org/officeDocument/2006/relationships/hyperlink" Target="https://en.wiktionary.org/wiki/%E3%83%8F%E3%83%AA%E3%83%BC" TargetMode="External"/><Relationship Id="rId7817" Type="http://schemas.openxmlformats.org/officeDocument/2006/relationships/hyperlink" Target="https://en.wiktionary.org/wiki/%E3%83%89%E3%82%AD%E3%83%A5%E3%83%A1%E3%83%B3%E3%83%88" TargetMode="External"/><Relationship Id="rId7812" Type="http://schemas.openxmlformats.org/officeDocument/2006/relationships/hyperlink" Target="https://en.wiktionary.org/wiki/%E6%82%AA%E6%88%AF" TargetMode="External"/><Relationship Id="rId7811" Type="http://schemas.openxmlformats.org/officeDocument/2006/relationships/hyperlink" Target="https://en.wiktionary.org/wiki/%E7%B4%A0%E6%99%B4%E3%82%89%E3%81%97%E3%81%84" TargetMode="External"/><Relationship Id="rId7810" Type="http://schemas.openxmlformats.org/officeDocument/2006/relationships/hyperlink" Target="https://en.wiktionary.org/wiki/%E3%81%99%E3%81%BF" TargetMode="External"/><Relationship Id="rId7805" Type="http://schemas.openxmlformats.org/officeDocument/2006/relationships/hyperlink" Target="https://en.wiktionary.org/wiki/%E9%87%8E%E5%A4%96" TargetMode="External"/><Relationship Id="rId7804" Type="http://schemas.openxmlformats.org/officeDocument/2006/relationships/hyperlink" Target="https://en.wiktionary.org/wiki/%E5%8A%A0%E8%8C%82" TargetMode="External"/><Relationship Id="rId7803" Type="http://schemas.openxmlformats.org/officeDocument/2006/relationships/hyperlink" Target="https://en.wiktionary.org/wiki/%E7%B2%BE%E9%9C%8A" TargetMode="External"/><Relationship Id="rId7802" Type="http://schemas.openxmlformats.org/officeDocument/2006/relationships/hyperlink" Target="https://en.wiktionary.org/wiki/%E3%82%B7%E3%83%BC%E3%83%89" TargetMode="External"/><Relationship Id="rId7809" Type="http://schemas.openxmlformats.org/officeDocument/2006/relationships/hyperlink" Target="https://en.wiktionary.org/wiki/%E8%A6%8B%E3%81%9F%E7%9B%AE" TargetMode="External"/><Relationship Id="rId7808" Type="http://schemas.openxmlformats.org/officeDocument/2006/relationships/hyperlink" Target="https://en.wiktionary.org/wiki/%E3%83%9A%E3%83%BC%E3%82%B9%E3%83%88" TargetMode="External"/><Relationship Id="rId7807" Type="http://schemas.openxmlformats.org/officeDocument/2006/relationships/hyperlink" Target="https://en.wiktionary.org/wiki/%E9%82%A3%E9%A0%88" TargetMode="External"/><Relationship Id="rId7806" Type="http://schemas.openxmlformats.org/officeDocument/2006/relationships/hyperlink" Target="https://en.wiktionary.org/wiki/%E4%BA%A8" TargetMode="External"/><Relationship Id="rId7801" Type="http://schemas.openxmlformats.org/officeDocument/2006/relationships/hyperlink" Target="https://en.wiktionary.org/w/index.php?title=%E9%83%BD%E5%8C%BA&amp;action=edit&amp;redlink=1" TargetMode="External"/><Relationship Id="rId7800" Type="http://schemas.openxmlformats.org/officeDocument/2006/relationships/hyperlink" Target="https://en.wiktionary.org/wiki/%E6%8A%B5%E8%A7%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0.13"/>
    <col customWidth="1" min="3" max="3" width="17.63"/>
    <col customWidth="1" min="4" max="5" width="15.13"/>
    <col customWidth="1" min="6" max="6" width="17.63"/>
    <col customWidth="1" min="7" max="8" width="15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</row>
    <row r="2">
      <c r="A2" s="5">
        <v>1.0</v>
      </c>
      <c r="B2" s="6" t="s">
        <v>4</v>
      </c>
      <c r="C2" s="5"/>
      <c r="D2" s="3" t="s">
        <v>5</v>
      </c>
      <c r="E2" s="4"/>
      <c r="F2" s="4"/>
      <c r="G2" s="4"/>
      <c r="H2" s="4"/>
    </row>
    <row r="3">
      <c r="A3" s="5">
        <v>2.0</v>
      </c>
      <c r="B3" s="6" t="s">
        <v>6</v>
      </c>
      <c r="C3" s="5"/>
      <c r="D3" s="3" t="s">
        <v>7</v>
      </c>
      <c r="E3" s="4"/>
      <c r="F3" s="4"/>
      <c r="G3" s="4"/>
      <c r="H3" s="4"/>
    </row>
    <row r="4">
      <c r="A4" s="5">
        <v>3.0</v>
      </c>
      <c r="B4" s="6" t="s">
        <v>8</v>
      </c>
      <c r="C4" s="5"/>
      <c r="D4" s="3" t="s">
        <v>9</v>
      </c>
      <c r="E4" s="4"/>
      <c r="F4" s="4"/>
      <c r="G4" s="4"/>
      <c r="H4" s="4"/>
    </row>
    <row r="5">
      <c r="A5" s="5">
        <v>4.0</v>
      </c>
      <c r="B5" s="6" t="s">
        <v>10</v>
      </c>
      <c r="C5" s="5"/>
      <c r="D5" s="3" t="s">
        <v>11</v>
      </c>
      <c r="E5" s="4"/>
      <c r="F5" s="4"/>
      <c r="G5" s="4"/>
      <c r="H5" s="4"/>
    </row>
    <row r="6">
      <c r="A6" s="5">
        <v>5.0</v>
      </c>
      <c r="B6" s="6" t="s">
        <v>12</v>
      </c>
      <c r="C6" s="5"/>
      <c r="D6" s="3" t="s">
        <v>13</v>
      </c>
      <c r="E6" s="4"/>
      <c r="F6" s="4"/>
      <c r="G6" s="4"/>
      <c r="H6" s="4"/>
    </row>
    <row r="7">
      <c r="A7" s="5">
        <v>6.0</v>
      </c>
      <c r="B7" s="6" t="s">
        <v>14</v>
      </c>
      <c r="C7" s="5"/>
      <c r="D7" s="3" t="s">
        <v>15</v>
      </c>
      <c r="E7" s="4"/>
      <c r="F7" s="4"/>
      <c r="G7" s="4"/>
      <c r="H7" s="4"/>
    </row>
    <row r="8">
      <c r="A8" s="5">
        <v>7.0</v>
      </c>
      <c r="B8" s="6" t="s">
        <v>16</v>
      </c>
      <c r="C8" s="5"/>
      <c r="D8" s="3" t="s">
        <v>17</v>
      </c>
      <c r="E8" s="4"/>
      <c r="F8" s="4"/>
      <c r="G8" s="4"/>
      <c r="H8" s="4"/>
    </row>
    <row r="9">
      <c r="A9" s="5">
        <v>8.0</v>
      </c>
      <c r="B9" s="6" t="s">
        <v>18</v>
      </c>
      <c r="C9" s="5"/>
      <c r="D9" s="3" t="s">
        <v>19</v>
      </c>
      <c r="E9" s="4"/>
      <c r="F9" s="4"/>
      <c r="G9" s="4"/>
      <c r="H9" s="4"/>
    </row>
    <row r="10">
      <c r="A10" s="5">
        <v>9.0</v>
      </c>
      <c r="B10" s="6" t="s">
        <v>20</v>
      </c>
      <c r="C10" s="5"/>
      <c r="D10" s="3" t="s">
        <v>21</v>
      </c>
      <c r="E10" s="4"/>
      <c r="F10" s="4"/>
      <c r="G10" s="4"/>
      <c r="H10" s="4"/>
    </row>
    <row r="11">
      <c r="A11" s="5">
        <v>10.0</v>
      </c>
      <c r="B11" s="6" t="s">
        <v>22</v>
      </c>
      <c r="C11" s="5"/>
      <c r="D11" s="3" t="s">
        <v>23</v>
      </c>
      <c r="E11" s="4"/>
      <c r="F11" s="4"/>
      <c r="G11" s="4"/>
      <c r="H11" s="4"/>
    </row>
    <row r="12">
      <c r="A12" s="5">
        <v>11.0</v>
      </c>
      <c r="B12" s="6" t="s">
        <v>24</v>
      </c>
      <c r="C12" s="5"/>
      <c r="D12" s="3" t="s">
        <v>25</v>
      </c>
      <c r="E12" s="4"/>
      <c r="F12" s="4"/>
      <c r="G12" s="4"/>
      <c r="H12" s="4"/>
    </row>
    <row r="13">
      <c r="A13" s="5">
        <v>12.0</v>
      </c>
      <c r="B13" s="6" t="s">
        <v>26</v>
      </c>
      <c r="C13" s="5"/>
      <c r="D13" s="3" t="s">
        <v>27</v>
      </c>
      <c r="E13" s="4"/>
      <c r="F13" s="4"/>
      <c r="G13" s="4"/>
      <c r="H13" s="4"/>
    </row>
    <row r="14">
      <c r="A14" s="5">
        <v>13.0</v>
      </c>
      <c r="B14" s="6" t="s">
        <v>28</v>
      </c>
      <c r="C14" s="5"/>
      <c r="D14" s="3" t="s">
        <v>29</v>
      </c>
      <c r="E14" s="4"/>
      <c r="F14" s="4"/>
      <c r="G14" s="4"/>
      <c r="H14" s="4"/>
    </row>
    <row r="15">
      <c r="A15" s="5">
        <v>14.0</v>
      </c>
      <c r="B15" s="6" t="s">
        <v>30</v>
      </c>
      <c r="C15" s="5"/>
      <c r="D15" s="3" t="s">
        <v>31</v>
      </c>
      <c r="E15" s="4"/>
      <c r="F15" s="4"/>
      <c r="G15" s="4"/>
      <c r="H15" s="4"/>
    </row>
    <row r="16">
      <c r="A16" s="5">
        <v>15.0</v>
      </c>
      <c r="B16" s="6" t="s">
        <v>32</v>
      </c>
      <c r="C16" s="5"/>
      <c r="D16" s="3" t="s">
        <v>33</v>
      </c>
      <c r="E16" s="4"/>
      <c r="F16" s="4"/>
      <c r="G16" s="4"/>
      <c r="H16" s="4"/>
    </row>
    <row r="17">
      <c r="A17" s="5">
        <v>16.0</v>
      </c>
      <c r="B17" s="6" t="s">
        <v>34</v>
      </c>
      <c r="C17" s="5"/>
      <c r="D17" s="3" t="s">
        <v>35</v>
      </c>
      <c r="E17" s="4"/>
      <c r="F17" s="4"/>
      <c r="G17" s="4"/>
      <c r="H17" s="4"/>
    </row>
    <row r="18">
      <c r="A18" s="5">
        <v>17.0</v>
      </c>
      <c r="B18" s="6" t="s">
        <v>36</v>
      </c>
      <c r="C18" s="5"/>
      <c r="D18" s="3" t="s">
        <v>37</v>
      </c>
      <c r="E18" s="4"/>
      <c r="F18" s="4"/>
      <c r="G18" s="4"/>
      <c r="H18" s="4"/>
    </row>
    <row r="19">
      <c r="A19" s="5">
        <v>18.0</v>
      </c>
      <c r="B19" s="6" t="s">
        <v>38</v>
      </c>
      <c r="C19" s="5"/>
      <c r="D19" s="7" t="s">
        <v>39</v>
      </c>
      <c r="E19" s="4"/>
      <c r="F19" s="4"/>
      <c r="G19" s="4"/>
      <c r="H19" s="4"/>
    </row>
    <row r="20">
      <c r="A20" s="5">
        <v>19.0</v>
      </c>
      <c r="B20" s="6" t="s">
        <v>40</v>
      </c>
      <c r="C20" s="5"/>
      <c r="D20" s="3" t="s">
        <v>41</v>
      </c>
      <c r="E20" s="4"/>
      <c r="F20" s="4"/>
      <c r="G20" s="4"/>
      <c r="H20" s="4"/>
    </row>
    <row r="21">
      <c r="A21" s="5">
        <v>20.0</v>
      </c>
      <c r="B21" s="6" t="s">
        <v>42</v>
      </c>
      <c r="C21" s="5"/>
      <c r="D21" s="3" t="s">
        <v>43</v>
      </c>
      <c r="E21" s="4"/>
      <c r="F21" s="4"/>
      <c r="G21" s="4"/>
      <c r="H21" s="4"/>
    </row>
    <row r="22">
      <c r="A22" s="5">
        <v>21.0</v>
      </c>
      <c r="B22" s="6" t="s">
        <v>44</v>
      </c>
      <c r="C22" s="5"/>
      <c r="D22" s="3" t="s">
        <v>45</v>
      </c>
      <c r="E22" s="4"/>
      <c r="F22" s="4"/>
      <c r="G22" s="4"/>
      <c r="H22" s="4"/>
    </row>
    <row r="23">
      <c r="A23" s="5">
        <v>22.0</v>
      </c>
      <c r="B23" s="6" t="s">
        <v>46</v>
      </c>
      <c r="C23" s="5"/>
      <c r="D23" s="3" t="s">
        <v>47</v>
      </c>
      <c r="E23" s="4"/>
      <c r="F23" s="4"/>
      <c r="G23" s="4"/>
      <c r="H23" s="4"/>
    </row>
    <row r="24">
      <c r="A24" s="5">
        <v>23.0</v>
      </c>
      <c r="B24" s="6" t="s">
        <v>48</v>
      </c>
      <c r="C24" s="5"/>
      <c r="D24" s="3" t="s">
        <v>49</v>
      </c>
      <c r="E24" s="4"/>
      <c r="F24" s="4"/>
      <c r="G24" s="4"/>
      <c r="H24" s="4"/>
    </row>
    <row r="25">
      <c r="A25" s="5">
        <v>24.0</v>
      </c>
      <c r="B25" s="6" t="s">
        <v>50</v>
      </c>
      <c r="C25" s="5"/>
      <c r="D25" s="3" t="s">
        <v>51</v>
      </c>
      <c r="E25" s="4"/>
      <c r="F25" s="4"/>
      <c r="G25" s="4"/>
      <c r="H25" s="4"/>
    </row>
    <row r="26">
      <c r="A26" s="5">
        <v>25.0</v>
      </c>
      <c r="B26" s="6" t="s">
        <v>52</v>
      </c>
      <c r="C26" s="5"/>
      <c r="D26" s="3" t="s">
        <v>53</v>
      </c>
      <c r="E26" s="4"/>
      <c r="F26" s="4"/>
      <c r="G26" s="4"/>
      <c r="H26" s="4"/>
    </row>
    <row r="27">
      <c r="A27" s="5">
        <v>26.0</v>
      </c>
      <c r="B27" s="6" t="s">
        <v>54</v>
      </c>
      <c r="C27" s="5"/>
      <c r="D27" s="3" t="s">
        <v>55</v>
      </c>
      <c r="E27" s="4"/>
      <c r="F27" s="4"/>
      <c r="G27" s="4"/>
      <c r="H27" s="4"/>
    </row>
    <row r="28">
      <c r="A28" s="5">
        <v>27.0</v>
      </c>
      <c r="B28" s="6" t="s">
        <v>56</v>
      </c>
      <c r="C28" s="5"/>
      <c r="D28" s="3" t="s">
        <v>57</v>
      </c>
      <c r="E28" s="4"/>
      <c r="F28" s="4"/>
      <c r="G28" s="4"/>
      <c r="H28" s="4"/>
    </row>
    <row r="29">
      <c r="A29" s="5">
        <v>28.0</v>
      </c>
      <c r="B29" s="6" t="s">
        <v>58</v>
      </c>
      <c r="C29" s="5"/>
      <c r="D29" s="3" t="s">
        <v>59</v>
      </c>
      <c r="E29" s="4"/>
      <c r="F29" s="4"/>
      <c r="G29" s="4"/>
      <c r="H29" s="4"/>
    </row>
    <row r="30">
      <c r="A30" s="5">
        <v>29.0</v>
      </c>
      <c r="B30" s="6" t="s">
        <v>60</v>
      </c>
      <c r="C30" s="5"/>
      <c r="D30" s="3" t="s">
        <v>61</v>
      </c>
      <c r="E30" s="4"/>
      <c r="F30" s="4"/>
      <c r="G30" s="4"/>
      <c r="H30" s="4"/>
    </row>
    <row r="31">
      <c r="A31" s="5">
        <v>30.0</v>
      </c>
      <c r="B31" s="6" t="s">
        <v>62</v>
      </c>
      <c r="C31" s="5"/>
      <c r="D31" s="3" t="s">
        <v>63</v>
      </c>
      <c r="E31" s="4"/>
      <c r="F31" s="4"/>
      <c r="G31" s="4"/>
      <c r="H31" s="4"/>
    </row>
    <row r="32">
      <c r="A32" s="5">
        <v>31.0</v>
      </c>
      <c r="B32" s="6" t="s">
        <v>64</v>
      </c>
      <c r="C32" s="5"/>
      <c r="D32" s="3" t="s">
        <v>65</v>
      </c>
      <c r="E32" s="4"/>
      <c r="F32" s="4"/>
      <c r="G32" s="4"/>
      <c r="H32" s="4"/>
    </row>
    <row r="33">
      <c r="A33" s="5">
        <v>32.0</v>
      </c>
      <c r="B33" s="6" t="s">
        <v>66</v>
      </c>
      <c r="C33" s="5"/>
      <c r="D33" s="3" t="s">
        <v>67</v>
      </c>
      <c r="E33" s="4"/>
      <c r="F33" s="4"/>
      <c r="G33" s="4"/>
      <c r="H33" s="4"/>
    </row>
    <row r="34">
      <c r="A34" s="5">
        <v>33.0</v>
      </c>
      <c r="B34" s="6" t="s">
        <v>68</v>
      </c>
      <c r="C34" s="5"/>
      <c r="D34" s="7" t="s">
        <v>69</v>
      </c>
      <c r="E34" s="4"/>
      <c r="F34" s="4"/>
      <c r="G34" s="4"/>
      <c r="H34" s="4"/>
    </row>
    <row r="35">
      <c r="A35" s="5">
        <v>34.0</v>
      </c>
      <c r="B35" s="6" t="s">
        <v>70</v>
      </c>
      <c r="C35" s="5"/>
      <c r="D35" s="3" t="s">
        <v>71</v>
      </c>
      <c r="E35" s="4"/>
      <c r="F35" s="4"/>
      <c r="G35" s="4"/>
      <c r="H35" s="4"/>
    </row>
    <row r="36">
      <c r="A36" s="5">
        <v>35.0</v>
      </c>
      <c r="B36" s="6" t="s">
        <v>72</v>
      </c>
      <c r="C36" s="5"/>
      <c r="D36" s="3" t="s">
        <v>73</v>
      </c>
      <c r="E36" s="4"/>
      <c r="F36" s="4"/>
      <c r="G36" s="4"/>
      <c r="H36" s="4"/>
    </row>
    <row r="37">
      <c r="A37" s="5">
        <v>36.0</v>
      </c>
      <c r="B37" s="6" t="s">
        <v>74</v>
      </c>
      <c r="C37" s="5"/>
      <c r="D37" s="3" t="s">
        <v>75</v>
      </c>
      <c r="E37" s="4"/>
      <c r="F37" s="4"/>
      <c r="G37" s="4"/>
      <c r="H37" s="4"/>
    </row>
    <row r="38">
      <c r="A38" s="5">
        <v>37.0</v>
      </c>
      <c r="B38" s="6" t="s">
        <v>76</v>
      </c>
      <c r="C38" s="5"/>
      <c r="D38" s="3" t="s">
        <v>77</v>
      </c>
      <c r="E38" s="4"/>
      <c r="F38" s="4"/>
      <c r="G38" s="4"/>
      <c r="H38" s="4"/>
    </row>
    <row r="39">
      <c r="A39" s="5">
        <v>38.0</v>
      </c>
      <c r="B39" s="6" t="s">
        <v>78</v>
      </c>
      <c r="C39" s="5"/>
      <c r="D39" s="3" t="s">
        <v>79</v>
      </c>
      <c r="E39" s="4"/>
      <c r="F39" s="4"/>
      <c r="G39" s="4"/>
      <c r="H39" s="4"/>
    </row>
    <row r="40">
      <c r="A40" s="5">
        <v>39.0</v>
      </c>
      <c r="B40" s="6" t="s">
        <v>80</v>
      </c>
      <c r="C40" s="5"/>
      <c r="D40" s="3" t="s">
        <v>81</v>
      </c>
      <c r="E40" s="4"/>
      <c r="F40" s="4"/>
      <c r="G40" s="4"/>
      <c r="H40" s="4"/>
    </row>
    <row r="41">
      <c r="A41" s="5">
        <v>40.0</v>
      </c>
      <c r="B41" s="6" t="s">
        <v>82</v>
      </c>
      <c r="C41" s="5"/>
      <c r="D41" s="3" t="s">
        <v>83</v>
      </c>
      <c r="E41" s="4"/>
      <c r="F41" s="4"/>
      <c r="G41" s="4"/>
      <c r="H41" s="4"/>
    </row>
    <row r="42">
      <c r="A42" s="5">
        <v>41.0</v>
      </c>
      <c r="B42" s="6" t="s">
        <v>84</v>
      </c>
      <c r="C42" s="5"/>
      <c r="D42" s="3" t="s">
        <v>85</v>
      </c>
      <c r="E42" s="4"/>
      <c r="F42" s="4"/>
      <c r="G42" s="4"/>
      <c r="H42" s="4"/>
    </row>
    <row r="43">
      <c r="A43" s="5">
        <v>42.0</v>
      </c>
      <c r="B43" s="6" t="s">
        <v>86</v>
      </c>
      <c r="C43" s="5"/>
      <c r="D43" s="3" t="s">
        <v>87</v>
      </c>
      <c r="E43" s="4"/>
      <c r="F43" s="4"/>
      <c r="G43" s="4"/>
      <c r="H43" s="4"/>
    </row>
    <row r="44">
      <c r="A44" s="5">
        <v>43.0</v>
      </c>
      <c r="B44" s="6" t="s">
        <v>88</v>
      </c>
      <c r="C44" s="5"/>
      <c r="D44" s="3" t="s">
        <v>89</v>
      </c>
      <c r="E44" s="4"/>
      <c r="F44" s="4"/>
      <c r="G44" s="4"/>
      <c r="H44" s="4"/>
    </row>
    <row r="45">
      <c r="A45" s="5">
        <v>44.0</v>
      </c>
      <c r="B45" s="6" t="s">
        <v>90</v>
      </c>
      <c r="C45" s="5"/>
      <c r="D45" s="3" t="s">
        <v>91</v>
      </c>
      <c r="E45" s="4"/>
      <c r="F45" s="4"/>
      <c r="G45" s="4"/>
      <c r="H45" s="4"/>
    </row>
    <row r="46">
      <c r="A46" s="5">
        <v>45.0</v>
      </c>
      <c r="B46" s="6" t="s">
        <v>92</v>
      </c>
      <c r="C46" s="5"/>
      <c r="D46" s="3" t="s">
        <v>93</v>
      </c>
      <c r="E46" s="4"/>
      <c r="F46" s="4"/>
      <c r="G46" s="4"/>
      <c r="H46" s="4"/>
    </row>
    <row r="47">
      <c r="A47" s="5">
        <v>46.0</v>
      </c>
      <c r="B47" s="6" t="s">
        <v>94</v>
      </c>
      <c r="C47" s="5"/>
      <c r="D47" s="3" t="s">
        <v>95</v>
      </c>
      <c r="E47" s="4"/>
      <c r="F47" s="4"/>
      <c r="G47" s="4"/>
      <c r="H47" s="4"/>
    </row>
    <row r="48">
      <c r="A48" s="5">
        <v>47.0</v>
      </c>
      <c r="B48" s="6" t="s">
        <v>96</v>
      </c>
      <c r="C48" s="5"/>
      <c r="D48" s="3" t="s">
        <v>97</v>
      </c>
      <c r="E48" s="4"/>
      <c r="F48" s="4"/>
      <c r="G48" s="4"/>
      <c r="H48" s="4"/>
    </row>
    <row r="49">
      <c r="A49" s="5">
        <v>48.0</v>
      </c>
      <c r="B49" s="6" t="s">
        <v>98</v>
      </c>
      <c r="C49" s="5"/>
      <c r="D49" s="3" t="s">
        <v>99</v>
      </c>
      <c r="E49" s="4"/>
      <c r="F49" s="4"/>
      <c r="G49" s="4"/>
      <c r="H49" s="4"/>
    </row>
    <row r="50">
      <c r="A50" s="5">
        <v>49.0</v>
      </c>
      <c r="B50" s="6" t="s">
        <v>100</v>
      </c>
      <c r="C50" s="5"/>
      <c r="D50" s="3" t="s">
        <v>101</v>
      </c>
      <c r="E50" s="4"/>
      <c r="F50" s="4"/>
      <c r="G50" s="4"/>
      <c r="H50" s="4"/>
    </row>
    <row r="51">
      <c r="A51" s="5">
        <v>50.0</v>
      </c>
      <c r="B51" s="6" t="s">
        <v>102</v>
      </c>
      <c r="C51" s="5"/>
      <c r="D51" s="3" t="s">
        <v>103</v>
      </c>
      <c r="E51" s="4"/>
      <c r="F51" s="4"/>
      <c r="G51" s="4"/>
      <c r="H51" s="4"/>
    </row>
    <row r="52">
      <c r="A52" s="5">
        <v>51.0</v>
      </c>
      <c r="B52" s="6" t="s">
        <v>104</v>
      </c>
      <c r="C52" s="5"/>
      <c r="D52" s="3" t="s">
        <v>105</v>
      </c>
      <c r="E52" s="4"/>
      <c r="F52" s="4"/>
      <c r="G52" s="4"/>
      <c r="H52" s="4"/>
    </row>
    <row r="53">
      <c r="A53" s="5">
        <v>52.0</v>
      </c>
      <c r="B53" s="6" t="s">
        <v>106</v>
      </c>
      <c r="C53" s="5"/>
      <c r="D53" s="3" t="s">
        <v>107</v>
      </c>
      <c r="E53" s="4"/>
      <c r="F53" s="4"/>
      <c r="G53" s="4"/>
      <c r="H53" s="4"/>
    </row>
    <row r="54">
      <c r="A54" s="5">
        <v>53.0</v>
      </c>
      <c r="B54" s="6" t="s">
        <v>108</v>
      </c>
      <c r="C54" s="5"/>
      <c r="D54" s="3" t="s">
        <v>109</v>
      </c>
      <c r="E54" s="4"/>
      <c r="F54" s="4"/>
      <c r="G54" s="4"/>
      <c r="H54" s="4"/>
    </row>
    <row r="55">
      <c r="A55" s="5">
        <v>54.0</v>
      </c>
      <c r="B55" s="6" t="s">
        <v>110</v>
      </c>
      <c r="C55" s="5"/>
      <c r="D55" s="3" t="s">
        <v>111</v>
      </c>
      <c r="E55" s="4"/>
      <c r="F55" s="4"/>
      <c r="G55" s="4"/>
      <c r="H55" s="4"/>
    </row>
    <row r="56">
      <c r="A56" s="5">
        <v>55.0</v>
      </c>
      <c r="B56" s="6" t="s">
        <v>112</v>
      </c>
      <c r="C56" s="5"/>
      <c r="D56" s="3" t="s">
        <v>113</v>
      </c>
      <c r="E56" s="4"/>
      <c r="F56" s="4"/>
      <c r="G56" s="4"/>
      <c r="H56" s="4"/>
    </row>
    <row r="57">
      <c r="A57" s="5">
        <v>56.0</v>
      </c>
      <c r="B57" s="6" t="s">
        <v>114</v>
      </c>
      <c r="C57" s="5"/>
      <c r="D57" s="3" t="s">
        <v>115</v>
      </c>
      <c r="E57" s="4"/>
      <c r="F57" s="4"/>
      <c r="G57" s="4"/>
      <c r="H57" s="4"/>
    </row>
    <row r="58">
      <c r="A58" s="5">
        <v>57.0</v>
      </c>
      <c r="B58" s="6" t="s">
        <v>116</v>
      </c>
      <c r="C58" s="5"/>
      <c r="D58" s="3" t="s">
        <v>117</v>
      </c>
      <c r="E58" s="4"/>
      <c r="F58" s="4"/>
      <c r="G58" s="4"/>
      <c r="H58" s="4"/>
    </row>
    <row r="59">
      <c r="A59" s="5">
        <v>58.0</v>
      </c>
      <c r="B59" s="6" t="s">
        <v>118</v>
      </c>
      <c r="C59" s="5"/>
      <c r="D59" s="3" t="s">
        <v>119</v>
      </c>
      <c r="E59" s="4"/>
      <c r="F59" s="4"/>
      <c r="G59" s="4"/>
      <c r="H59" s="4"/>
    </row>
    <row r="60">
      <c r="A60" s="5">
        <v>59.0</v>
      </c>
      <c r="B60" s="6" t="s">
        <v>120</v>
      </c>
      <c r="C60" s="5"/>
      <c r="D60" s="3" t="s">
        <v>121</v>
      </c>
      <c r="E60" s="4"/>
      <c r="F60" s="4"/>
      <c r="G60" s="4"/>
      <c r="H60" s="4"/>
    </row>
    <row r="61">
      <c r="A61" s="5">
        <v>60.0</v>
      </c>
      <c r="B61" s="6" t="s">
        <v>122</v>
      </c>
      <c r="C61" s="5"/>
      <c r="D61" s="3" t="s">
        <v>123</v>
      </c>
      <c r="E61" s="4"/>
      <c r="F61" s="4"/>
      <c r="G61" s="4"/>
      <c r="H61" s="4"/>
    </row>
    <row r="62">
      <c r="A62" s="5">
        <v>61.0</v>
      </c>
      <c r="B62" s="6" t="s">
        <v>124</v>
      </c>
      <c r="C62" s="5"/>
      <c r="D62" s="3" t="s">
        <v>125</v>
      </c>
      <c r="E62" s="4"/>
      <c r="F62" s="4"/>
      <c r="G62" s="4"/>
      <c r="H62" s="4"/>
    </row>
    <row r="63">
      <c r="A63" s="5">
        <v>62.0</v>
      </c>
      <c r="B63" s="6" t="s">
        <v>126</v>
      </c>
      <c r="C63" s="5"/>
      <c r="D63" s="3" t="s">
        <v>127</v>
      </c>
      <c r="E63" s="4"/>
      <c r="F63" s="4"/>
      <c r="G63" s="4"/>
      <c r="H63" s="4"/>
    </row>
    <row r="64">
      <c r="A64" s="5">
        <v>63.0</v>
      </c>
      <c r="B64" s="6" t="s">
        <v>128</v>
      </c>
      <c r="C64" s="5"/>
      <c r="D64" s="3" t="s">
        <v>129</v>
      </c>
      <c r="E64" s="4"/>
      <c r="F64" s="4"/>
      <c r="G64" s="4"/>
      <c r="H64" s="4"/>
    </row>
    <row r="65">
      <c r="A65" s="5">
        <v>64.0</v>
      </c>
      <c r="B65" s="6" t="s">
        <v>130</v>
      </c>
      <c r="C65" s="5"/>
      <c r="D65" s="3" t="s">
        <v>131</v>
      </c>
      <c r="E65" s="4"/>
      <c r="F65" s="4"/>
      <c r="G65" s="4"/>
      <c r="H65" s="4"/>
    </row>
    <row r="66">
      <c r="A66" s="5">
        <v>65.0</v>
      </c>
      <c r="B66" s="6" t="s">
        <v>132</v>
      </c>
      <c r="C66" s="5"/>
      <c r="D66" s="3" t="s">
        <v>133</v>
      </c>
      <c r="E66" s="4"/>
      <c r="F66" s="4"/>
      <c r="G66" s="4"/>
      <c r="H66" s="4"/>
    </row>
    <row r="67">
      <c r="A67" s="5">
        <v>66.0</v>
      </c>
      <c r="B67" s="6" t="s">
        <v>134</v>
      </c>
      <c r="C67" s="5"/>
      <c r="D67" s="3" t="s">
        <v>135</v>
      </c>
      <c r="E67" s="4"/>
      <c r="F67" s="4"/>
      <c r="G67" s="4"/>
      <c r="H67" s="4"/>
    </row>
    <row r="68">
      <c r="A68" s="5">
        <v>67.0</v>
      </c>
      <c r="B68" s="6" t="s">
        <v>136</v>
      </c>
      <c r="C68" s="5"/>
      <c r="D68" s="3" t="s">
        <v>137</v>
      </c>
      <c r="E68" s="4"/>
      <c r="F68" s="4"/>
      <c r="G68" s="4"/>
      <c r="H68" s="4"/>
    </row>
    <row r="69">
      <c r="A69" s="5">
        <v>68.0</v>
      </c>
      <c r="B69" s="6" t="s">
        <v>138</v>
      </c>
      <c r="C69" s="5"/>
      <c r="D69" s="3" t="s">
        <v>139</v>
      </c>
      <c r="E69" s="4"/>
      <c r="F69" s="4"/>
      <c r="G69" s="4"/>
      <c r="H69" s="4"/>
    </row>
    <row r="70">
      <c r="A70" s="5">
        <v>69.0</v>
      </c>
      <c r="B70" s="6" t="s">
        <v>140</v>
      </c>
      <c r="C70" s="5"/>
      <c r="D70" s="3" t="s">
        <v>141</v>
      </c>
      <c r="E70" s="4"/>
      <c r="F70" s="4"/>
      <c r="G70" s="4"/>
      <c r="H70" s="4"/>
    </row>
    <row r="71">
      <c r="A71" s="5">
        <v>70.0</v>
      </c>
      <c r="B71" s="6" t="s">
        <v>142</v>
      </c>
      <c r="C71" s="5"/>
      <c r="D71" s="3" t="s">
        <v>143</v>
      </c>
      <c r="E71" s="4"/>
      <c r="F71" s="4"/>
      <c r="G71" s="4"/>
      <c r="H71" s="4"/>
    </row>
    <row r="72">
      <c r="A72" s="5">
        <v>71.0</v>
      </c>
      <c r="B72" s="6" t="s">
        <v>144</v>
      </c>
      <c r="C72" s="5"/>
      <c r="D72" s="3" t="s">
        <v>145</v>
      </c>
      <c r="E72" s="4"/>
      <c r="F72" s="4"/>
      <c r="G72" s="4"/>
      <c r="H72" s="4"/>
    </row>
    <row r="73">
      <c r="A73" s="5">
        <v>72.0</v>
      </c>
      <c r="B73" s="6" t="s">
        <v>146</v>
      </c>
      <c r="C73" s="5"/>
      <c r="D73" s="3" t="s">
        <v>147</v>
      </c>
      <c r="E73" s="4"/>
      <c r="F73" s="4"/>
      <c r="G73" s="4"/>
      <c r="H73" s="4"/>
    </row>
    <row r="74">
      <c r="A74" s="5">
        <v>73.0</v>
      </c>
      <c r="B74" s="6" t="s">
        <v>148</v>
      </c>
      <c r="C74" s="5"/>
      <c r="D74" s="3" t="s">
        <v>149</v>
      </c>
      <c r="E74" s="4"/>
      <c r="F74" s="4"/>
      <c r="G74" s="4"/>
      <c r="H74" s="4"/>
    </row>
    <row r="75">
      <c r="A75" s="5">
        <v>74.0</v>
      </c>
      <c r="B75" s="6" t="s">
        <v>150</v>
      </c>
      <c r="C75" s="5"/>
      <c r="D75" s="3" t="s">
        <v>151</v>
      </c>
      <c r="E75" s="4"/>
      <c r="F75" s="4"/>
      <c r="G75" s="4"/>
      <c r="H75" s="4"/>
    </row>
    <row r="76">
      <c r="A76" s="5">
        <v>75.0</v>
      </c>
      <c r="B76" s="6" t="s">
        <v>152</v>
      </c>
      <c r="C76" s="5"/>
      <c r="D76" s="3" t="s">
        <v>153</v>
      </c>
      <c r="E76" s="4"/>
      <c r="F76" s="4"/>
      <c r="G76" s="4"/>
      <c r="H76" s="4"/>
    </row>
    <row r="77">
      <c r="A77" s="5">
        <v>76.0</v>
      </c>
      <c r="B77" s="6" t="s">
        <v>154</v>
      </c>
      <c r="C77" s="5"/>
      <c r="D77" s="3" t="s">
        <v>155</v>
      </c>
      <c r="E77" s="4"/>
      <c r="F77" s="4"/>
      <c r="G77" s="4"/>
      <c r="H77" s="4"/>
    </row>
    <row r="78">
      <c r="A78" s="5">
        <v>77.0</v>
      </c>
      <c r="B78" s="6" t="s">
        <v>156</v>
      </c>
      <c r="C78" s="5"/>
      <c r="D78" s="7" t="s">
        <v>157</v>
      </c>
      <c r="E78" s="4"/>
      <c r="F78" s="4"/>
      <c r="G78" s="4"/>
      <c r="H78" s="4"/>
    </row>
    <row r="79">
      <c r="A79" s="5">
        <v>78.0</v>
      </c>
      <c r="B79" s="6" t="s">
        <v>158</v>
      </c>
      <c r="C79" s="5"/>
      <c r="D79" s="3" t="s">
        <v>159</v>
      </c>
      <c r="E79" s="4"/>
      <c r="F79" s="4"/>
      <c r="G79" s="4"/>
      <c r="H79" s="4"/>
    </row>
    <row r="80">
      <c r="A80" s="5">
        <v>79.0</v>
      </c>
      <c r="B80" s="6" t="s">
        <v>160</v>
      </c>
      <c r="C80" s="5"/>
      <c r="D80" s="3" t="s">
        <v>161</v>
      </c>
      <c r="E80" s="4"/>
      <c r="F80" s="4"/>
      <c r="G80" s="4"/>
      <c r="H80" s="4"/>
    </row>
    <row r="81">
      <c r="A81" s="5">
        <v>80.0</v>
      </c>
      <c r="B81" s="6" t="s">
        <v>162</v>
      </c>
      <c r="C81" s="5"/>
      <c r="D81" s="3" t="s">
        <v>163</v>
      </c>
      <c r="E81" s="4"/>
      <c r="F81" s="4"/>
      <c r="G81" s="4"/>
      <c r="H81" s="4"/>
    </row>
    <row r="82">
      <c r="A82" s="5">
        <v>81.0</v>
      </c>
      <c r="B82" s="6" t="s">
        <v>164</v>
      </c>
      <c r="C82" s="5"/>
      <c r="D82" s="3" t="s">
        <v>165</v>
      </c>
      <c r="E82" s="4"/>
      <c r="F82" s="4"/>
      <c r="G82" s="4"/>
      <c r="H82" s="4"/>
    </row>
    <row r="83">
      <c r="A83" s="5">
        <v>82.0</v>
      </c>
      <c r="B83" s="6" t="s">
        <v>166</v>
      </c>
      <c r="C83" s="5"/>
      <c r="D83" s="3" t="s">
        <v>167</v>
      </c>
      <c r="E83" s="4"/>
      <c r="F83" s="4"/>
      <c r="G83" s="4"/>
      <c r="H83" s="4"/>
    </row>
    <row r="84">
      <c r="A84" s="5">
        <v>83.0</v>
      </c>
      <c r="B84" s="6" t="s">
        <v>168</v>
      </c>
      <c r="C84" s="5"/>
      <c r="D84" s="3" t="s">
        <v>169</v>
      </c>
      <c r="E84" s="4"/>
      <c r="F84" s="4"/>
      <c r="G84" s="4"/>
      <c r="H84" s="4"/>
    </row>
    <row r="85">
      <c r="A85" s="5">
        <v>84.0</v>
      </c>
      <c r="B85" s="6" t="s">
        <v>170</v>
      </c>
      <c r="C85" s="5"/>
      <c r="D85" s="3" t="s">
        <v>171</v>
      </c>
      <c r="E85" s="4"/>
      <c r="F85" s="4"/>
      <c r="G85" s="4"/>
      <c r="H85" s="4"/>
    </row>
    <row r="86">
      <c r="A86" s="5">
        <v>85.0</v>
      </c>
      <c r="B86" s="6" t="s">
        <v>172</v>
      </c>
      <c r="C86" s="5"/>
      <c r="D86" s="3" t="s">
        <v>173</v>
      </c>
      <c r="E86" s="4"/>
      <c r="F86" s="4"/>
      <c r="G86" s="4"/>
      <c r="H86" s="4"/>
    </row>
    <row r="87">
      <c r="A87" s="5">
        <v>86.0</v>
      </c>
      <c r="B87" s="6" t="s">
        <v>174</v>
      </c>
      <c r="C87" s="5"/>
      <c r="D87" s="3" t="s">
        <v>175</v>
      </c>
      <c r="E87" s="4"/>
      <c r="F87" s="4"/>
      <c r="G87" s="4"/>
      <c r="H87" s="4"/>
    </row>
    <row r="88">
      <c r="A88" s="5">
        <v>87.0</v>
      </c>
      <c r="B88" s="6" t="s">
        <v>176</v>
      </c>
      <c r="C88" s="5"/>
      <c r="D88" s="3" t="s">
        <v>177</v>
      </c>
      <c r="E88" s="4"/>
      <c r="F88" s="4"/>
      <c r="G88" s="4"/>
      <c r="H88" s="4"/>
    </row>
    <row r="89">
      <c r="A89" s="5">
        <v>88.0</v>
      </c>
      <c r="B89" s="6" t="s">
        <v>178</v>
      </c>
      <c r="C89" s="5"/>
      <c r="D89" s="3" t="s">
        <v>179</v>
      </c>
      <c r="E89" s="4"/>
      <c r="F89" s="4"/>
      <c r="G89" s="4"/>
      <c r="H89" s="4"/>
    </row>
    <row r="90">
      <c r="A90" s="5">
        <v>89.0</v>
      </c>
      <c r="B90" s="6" t="s">
        <v>180</v>
      </c>
      <c r="C90" s="5"/>
      <c r="D90" s="3" t="s">
        <v>181</v>
      </c>
      <c r="E90" s="4"/>
      <c r="F90" s="4"/>
      <c r="G90" s="4"/>
      <c r="H90" s="4"/>
    </row>
    <row r="91">
      <c r="A91" s="5">
        <v>90.0</v>
      </c>
      <c r="B91" s="6" t="s">
        <v>182</v>
      </c>
      <c r="C91" s="5"/>
      <c r="D91" s="3" t="s">
        <v>183</v>
      </c>
      <c r="E91" s="4"/>
      <c r="F91" s="4"/>
      <c r="G91" s="4"/>
      <c r="H91" s="4"/>
    </row>
    <row r="92">
      <c r="A92" s="5">
        <v>91.0</v>
      </c>
      <c r="B92" s="6" t="s">
        <v>184</v>
      </c>
      <c r="C92" s="5"/>
      <c r="D92" s="3" t="s">
        <v>185</v>
      </c>
      <c r="E92" s="4"/>
      <c r="F92" s="4"/>
      <c r="G92" s="4"/>
      <c r="H92" s="4"/>
    </row>
    <row r="93">
      <c r="A93" s="5">
        <v>92.0</v>
      </c>
      <c r="B93" s="6" t="s">
        <v>186</v>
      </c>
      <c r="C93" s="5"/>
      <c r="D93" s="3" t="s">
        <v>187</v>
      </c>
      <c r="E93" s="4"/>
      <c r="F93" s="4"/>
      <c r="G93" s="4"/>
      <c r="H93" s="4"/>
    </row>
    <row r="94">
      <c r="A94" s="5">
        <v>93.0</v>
      </c>
      <c r="B94" s="6" t="s">
        <v>188</v>
      </c>
      <c r="C94" s="5"/>
      <c r="D94" s="3" t="s">
        <v>189</v>
      </c>
      <c r="E94" s="4"/>
      <c r="F94" s="4"/>
      <c r="G94" s="4"/>
      <c r="H94" s="4"/>
    </row>
    <row r="95">
      <c r="A95" s="5">
        <v>94.0</v>
      </c>
      <c r="B95" s="6" t="s">
        <v>190</v>
      </c>
      <c r="C95" s="5"/>
      <c r="D95" s="3" t="s">
        <v>191</v>
      </c>
      <c r="E95" s="4"/>
      <c r="F95" s="4"/>
      <c r="G95" s="4"/>
      <c r="H95" s="4"/>
    </row>
    <row r="96">
      <c r="A96" s="5">
        <v>95.0</v>
      </c>
      <c r="B96" s="6" t="s">
        <v>192</v>
      </c>
      <c r="C96" s="5"/>
      <c r="D96" s="3" t="s">
        <v>193</v>
      </c>
      <c r="E96" s="4"/>
      <c r="F96" s="4"/>
      <c r="G96" s="4"/>
      <c r="H96" s="4"/>
    </row>
    <row r="97">
      <c r="A97" s="5">
        <v>96.0</v>
      </c>
      <c r="B97" s="6" t="s">
        <v>194</v>
      </c>
      <c r="C97" s="5"/>
      <c r="D97" s="3" t="s">
        <v>195</v>
      </c>
      <c r="E97" s="4"/>
      <c r="F97" s="4"/>
      <c r="G97" s="4"/>
      <c r="H97" s="4"/>
    </row>
    <row r="98">
      <c r="A98" s="5">
        <v>97.0</v>
      </c>
      <c r="B98" s="6" t="s">
        <v>196</v>
      </c>
      <c r="C98" s="5"/>
      <c r="D98" s="3" t="s">
        <v>197</v>
      </c>
      <c r="E98" s="4"/>
      <c r="F98" s="4"/>
      <c r="G98" s="4"/>
      <c r="H98" s="4"/>
    </row>
    <row r="99">
      <c r="A99" s="5">
        <v>98.0</v>
      </c>
      <c r="B99" s="6" t="s">
        <v>198</v>
      </c>
      <c r="C99" s="5"/>
      <c r="D99" s="3" t="s">
        <v>199</v>
      </c>
      <c r="E99" s="4"/>
      <c r="F99" s="4"/>
      <c r="G99" s="4"/>
      <c r="H99" s="4"/>
    </row>
    <row r="100">
      <c r="A100" s="5">
        <v>99.0</v>
      </c>
      <c r="B100" s="6" t="s">
        <v>200</v>
      </c>
      <c r="C100" s="5"/>
      <c r="D100" s="7" t="s">
        <v>201</v>
      </c>
      <c r="E100" s="4"/>
      <c r="F100" s="4"/>
      <c r="G100" s="4"/>
      <c r="H100" s="4"/>
    </row>
    <row r="101">
      <c r="A101" s="5">
        <v>100.0</v>
      </c>
      <c r="B101" s="6" t="s">
        <v>202</v>
      </c>
      <c r="C101" s="5"/>
      <c r="D101" s="3" t="s">
        <v>203</v>
      </c>
      <c r="E101" s="4"/>
      <c r="F101" s="4"/>
      <c r="G101" s="4"/>
      <c r="H101" s="4"/>
    </row>
    <row r="102">
      <c r="A102" s="5">
        <v>101.0</v>
      </c>
      <c r="B102" s="6" t="s">
        <v>204</v>
      </c>
      <c r="C102" s="5"/>
      <c r="D102" s="3" t="s">
        <v>205</v>
      </c>
      <c r="E102" s="4"/>
      <c r="F102" s="4"/>
      <c r="G102" s="4"/>
      <c r="H102" s="4"/>
    </row>
    <row r="103">
      <c r="A103" s="5">
        <v>102.0</v>
      </c>
      <c r="B103" s="6" t="s">
        <v>206</v>
      </c>
      <c r="C103" s="5"/>
      <c r="D103" s="7" t="s">
        <v>207</v>
      </c>
      <c r="E103" s="4"/>
      <c r="F103" s="4"/>
      <c r="G103" s="4"/>
      <c r="H103" s="4"/>
    </row>
    <row r="104">
      <c r="A104" s="5">
        <v>103.0</v>
      </c>
      <c r="B104" s="6" t="s">
        <v>208</v>
      </c>
      <c r="C104" s="5"/>
      <c r="D104" s="3" t="s">
        <v>209</v>
      </c>
      <c r="E104" s="4"/>
      <c r="F104" s="4"/>
      <c r="G104" s="4"/>
      <c r="H104" s="4"/>
    </row>
    <row r="105">
      <c r="A105" s="5">
        <v>104.0</v>
      </c>
      <c r="B105" s="6" t="s">
        <v>210</v>
      </c>
      <c r="C105" s="5"/>
      <c r="D105" s="3" t="s">
        <v>211</v>
      </c>
      <c r="E105" s="4"/>
      <c r="F105" s="4"/>
      <c r="G105" s="4"/>
      <c r="H105" s="4"/>
    </row>
    <row r="106">
      <c r="A106" s="5">
        <v>105.0</v>
      </c>
      <c r="B106" s="6" t="s">
        <v>212</v>
      </c>
      <c r="C106" s="5"/>
      <c r="D106" s="3" t="s">
        <v>213</v>
      </c>
      <c r="E106" s="4"/>
      <c r="F106" s="4"/>
      <c r="G106" s="4"/>
      <c r="H106" s="4"/>
    </row>
    <row r="107">
      <c r="A107" s="5">
        <v>106.0</v>
      </c>
      <c r="B107" s="6" t="s">
        <v>214</v>
      </c>
      <c r="C107" s="5"/>
      <c r="D107" s="3" t="s">
        <v>215</v>
      </c>
      <c r="E107" s="4"/>
      <c r="F107" s="4"/>
      <c r="G107" s="4"/>
      <c r="H107" s="4"/>
    </row>
    <row r="108">
      <c r="A108" s="5">
        <v>107.0</v>
      </c>
      <c r="B108" s="6" t="s">
        <v>216</v>
      </c>
      <c r="C108" s="5"/>
      <c r="D108" s="3" t="s">
        <v>217</v>
      </c>
      <c r="E108" s="4"/>
      <c r="F108" s="4"/>
      <c r="G108" s="4"/>
      <c r="H108" s="4"/>
    </row>
    <row r="109">
      <c r="A109" s="5">
        <v>108.0</v>
      </c>
      <c r="B109" s="6" t="s">
        <v>218</v>
      </c>
      <c r="C109" s="5"/>
      <c r="D109" s="3" t="s">
        <v>219</v>
      </c>
      <c r="E109" s="4"/>
      <c r="F109" s="4"/>
      <c r="G109" s="4"/>
      <c r="H109" s="4"/>
    </row>
    <row r="110">
      <c r="A110" s="5">
        <v>109.0</v>
      </c>
      <c r="B110" s="6" t="s">
        <v>220</v>
      </c>
      <c r="C110" s="5"/>
      <c r="D110" s="3" t="s">
        <v>221</v>
      </c>
      <c r="E110" s="4"/>
      <c r="F110" s="4"/>
      <c r="G110" s="4"/>
      <c r="H110" s="4"/>
    </row>
    <row r="111">
      <c r="A111" s="5">
        <v>110.0</v>
      </c>
      <c r="B111" s="6" t="s">
        <v>222</v>
      </c>
      <c r="C111" s="5"/>
      <c r="D111" s="3" t="s">
        <v>223</v>
      </c>
      <c r="E111" s="4"/>
      <c r="F111" s="4"/>
      <c r="G111" s="4"/>
      <c r="H111" s="4"/>
    </row>
    <row r="112">
      <c r="A112" s="5">
        <v>111.0</v>
      </c>
      <c r="B112" s="6" t="s">
        <v>224</v>
      </c>
      <c r="C112" s="5"/>
      <c r="D112" s="3" t="s">
        <v>225</v>
      </c>
      <c r="E112" s="4"/>
      <c r="F112" s="4"/>
      <c r="G112" s="4"/>
      <c r="H112" s="4"/>
    </row>
    <row r="113">
      <c r="A113" s="5">
        <v>112.0</v>
      </c>
      <c r="B113" s="6" t="s">
        <v>226</v>
      </c>
      <c r="C113" s="5"/>
      <c r="D113" s="3" t="s">
        <v>227</v>
      </c>
      <c r="E113" s="4"/>
      <c r="F113" s="4"/>
      <c r="G113" s="4"/>
      <c r="H113" s="4"/>
    </row>
    <row r="114">
      <c r="A114" s="5">
        <v>113.0</v>
      </c>
      <c r="B114" s="6" t="s">
        <v>228</v>
      </c>
      <c r="C114" s="5"/>
      <c r="D114" s="3" t="s">
        <v>229</v>
      </c>
      <c r="E114" s="4"/>
      <c r="F114" s="4"/>
      <c r="G114" s="4"/>
      <c r="H114" s="4"/>
    </row>
    <row r="115">
      <c r="A115" s="5">
        <v>114.0</v>
      </c>
      <c r="B115" s="6" t="s">
        <v>230</v>
      </c>
      <c r="C115" s="5"/>
      <c r="D115" s="3" t="s">
        <v>231</v>
      </c>
      <c r="E115" s="4"/>
      <c r="F115" s="4"/>
      <c r="G115" s="4"/>
      <c r="H115" s="4"/>
    </row>
    <row r="116">
      <c r="A116" s="5">
        <v>115.0</v>
      </c>
      <c r="B116" s="6" t="s">
        <v>232</v>
      </c>
      <c r="C116" s="5"/>
      <c r="D116" s="3" t="s">
        <v>233</v>
      </c>
      <c r="E116" s="4"/>
      <c r="F116" s="4"/>
      <c r="G116" s="4"/>
      <c r="H116" s="4"/>
    </row>
    <row r="117">
      <c r="A117" s="5">
        <v>116.0</v>
      </c>
      <c r="B117" s="6" t="s">
        <v>234</v>
      </c>
      <c r="C117" s="5"/>
      <c r="D117" s="3" t="s">
        <v>235</v>
      </c>
      <c r="E117" s="4"/>
      <c r="F117" s="4"/>
      <c r="G117" s="4"/>
      <c r="H117" s="4"/>
    </row>
    <row r="118">
      <c r="A118" s="5">
        <v>117.0</v>
      </c>
      <c r="B118" s="6" t="s">
        <v>236</v>
      </c>
      <c r="C118" s="5"/>
      <c r="D118" s="3" t="s">
        <v>237</v>
      </c>
      <c r="E118" s="4"/>
      <c r="F118" s="4"/>
      <c r="G118" s="4"/>
      <c r="H118" s="4"/>
    </row>
    <row r="119">
      <c r="A119" s="5">
        <v>118.0</v>
      </c>
      <c r="B119" s="6" t="s">
        <v>238</v>
      </c>
      <c r="C119" s="5"/>
      <c r="D119" s="3" t="s">
        <v>239</v>
      </c>
      <c r="E119" s="4"/>
      <c r="F119" s="4"/>
      <c r="G119" s="4"/>
      <c r="H119" s="4"/>
    </row>
    <row r="120">
      <c r="A120" s="5">
        <v>119.0</v>
      </c>
      <c r="B120" s="6" t="s">
        <v>240</v>
      </c>
      <c r="C120" s="5"/>
      <c r="D120" s="3" t="s">
        <v>241</v>
      </c>
      <c r="E120" s="4"/>
      <c r="F120" s="4"/>
      <c r="G120" s="4"/>
      <c r="H120" s="4"/>
    </row>
    <row r="121">
      <c r="A121" s="5">
        <v>120.0</v>
      </c>
      <c r="B121" s="6" t="s">
        <v>242</v>
      </c>
      <c r="C121" s="5"/>
      <c r="D121" s="3" t="s">
        <v>243</v>
      </c>
      <c r="E121" s="4"/>
      <c r="F121" s="4"/>
      <c r="G121" s="4"/>
      <c r="H121" s="4"/>
    </row>
    <row r="122">
      <c r="A122" s="5">
        <v>121.0</v>
      </c>
      <c r="B122" s="6" t="s">
        <v>244</v>
      </c>
      <c r="C122" s="5"/>
      <c r="D122" s="3" t="s">
        <v>245</v>
      </c>
      <c r="E122" s="4"/>
      <c r="F122" s="4"/>
      <c r="G122" s="4"/>
      <c r="H122" s="4"/>
    </row>
    <row r="123">
      <c r="A123" s="5">
        <v>122.0</v>
      </c>
      <c r="B123" s="6" t="s">
        <v>246</v>
      </c>
      <c r="C123" s="5"/>
      <c r="D123" s="3" t="s">
        <v>247</v>
      </c>
      <c r="E123" s="4"/>
      <c r="F123" s="4"/>
      <c r="G123" s="4"/>
      <c r="H123" s="4"/>
    </row>
    <row r="124">
      <c r="A124" s="5">
        <v>123.0</v>
      </c>
      <c r="B124" s="6" t="s">
        <v>248</v>
      </c>
      <c r="C124" s="5"/>
      <c r="D124" s="3" t="s">
        <v>249</v>
      </c>
      <c r="E124" s="4"/>
      <c r="F124" s="4"/>
      <c r="G124" s="4"/>
      <c r="H124" s="4"/>
    </row>
    <row r="125">
      <c r="A125" s="5">
        <v>124.0</v>
      </c>
      <c r="B125" s="6" t="s">
        <v>250</v>
      </c>
      <c r="C125" s="5"/>
      <c r="D125" s="3" t="s">
        <v>251</v>
      </c>
      <c r="E125" s="4"/>
      <c r="F125" s="4"/>
      <c r="G125" s="4"/>
      <c r="H125" s="4"/>
    </row>
    <row r="126">
      <c r="A126" s="5">
        <v>125.0</v>
      </c>
      <c r="B126" s="6" t="s">
        <v>252</v>
      </c>
      <c r="C126" s="5"/>
      <c r="D126" s="3" t="s">
        <v>253</v>
      </c>
      <c r="E126" s="4"/>
      <c r="F126" s="4"/>
      <c r="G126" s="4"/>
      <c r="H126" s="4"/>
    </row>
    <row r="127">
      <c r="A127" s="5">
        <v>126.0</v>
      </c>
      <c r="B127" s="6" t="s">
        <v>254</v>
      </c>
      <c r="C127" s="5"/>
      <c r="D127" s="3" t="s">
        <v>255</v>
      </c>
      <c r="E127" s="4"/>
      <c r="F127" s="4"/>
      <c r="G127" s="4"/>
      <c r="H127" s="4"/>
    </row>
    <row r="128">
      <c r="A128" s="5">
        <v>127.0</v>
      </c>
      <c r="B128" s="6" t="s">
        <v>256</v>
      </c>
      <c r="C128" s="5"/>
      <c r="D128" s="3" t="s">
        <v>257</v>
      </c>
      <c r="E128" s="4"/>
      <c r="F128" s="4"/>
      <c r="G128" s="4"/>
      <c r="H128" s="4"/>
    </row>
    <row r="129">
      <c r="A129" s="5">
        <v>128.0</v>
      </c>
      <c r="B129" s="6" t="s">
        <v>258</v>
      </c>
      <c r="C129" s="5"/>
      <c r="D129" s="3" t="s">
        <v>259</v>
      </c>
      <c r="E129" s="4"/>
      <c r="F129" s="4"/>
      <c r="G129" s="4"/>
      <c r="H129" s="4"/>
    </row>
    <row r="130">
      <c r="A130" s="5">
        <v>129.0</v>
      </c>
      <c r="B130" s="6" t="s">
        <v>260</v>
      </c>
      <c r="C130" s="5"/>
      <c r="D130" s="3" t="s">
        <v>261</v>
      </c>
      <c r="E130" s="4"/>
      <c r="F130" s="4"/>
      <c r="G130" s="4"/>
      <c r="H130" s="4"/>
    </row>
    <row r="131">
      <c r="A131" s="5">
        <v>130.0</v>
      </c>
      <c r="B131" s="6" t="s">
        <v>262</v>
      </c>
      <c r="C131" s="5"/>
      <c r="D131" s="3" t="s">
        <v>263</v>
      </c>
      <c r="E131" s="4"/>
      <c r="F131" s="4"/>
      <c r="G131" s="4"/>
      <c r="H131" s="4"/>
    </row>
    <row r="132">
      <c r="A132" s="5">
        <v>131.0</v>
      </c>
      <c r="B132" s="6" t="s">
        <v>264</v>
      </c>
      <c r="C132" s="5"/>
      <c r="D132" s="3" t="s">
        <v>265</v>
      </c>
      <c r="E132" s="4"/>
      <c r="F132" s="4"/>
      <c r="G132" s="4"/>
      <c r="H132" s="4"/>
    </row>
    <row r="133">
      <c r="A133" s="5">
        <v>132.0</v>
      </c>
      <c r="B133" s="6" t="s">
        <v>266</v>
      </c>
      <c r="C133" s="5"/>
      <c r="D133" s="3" t="s">
        <v>267</v>
      </c>
      <c r="E133" s="4"/>
      <c r="F133" s="4"/>
      <c r="G133" s="4"/>
      <c r="H133" s="4"/>
    </row>
    <row r="134">
      <c r="A134" s="5">
        <v>133.0</v>
      </c>
      <c r="B134" s="6" t="s">
        <v>268</v>
      </c>
      <c r="C134" s="5"/>
      <c r="D134" s="3" t="s">
        <v>269</v>
      </c>
      <c r="E134" s="4"/>
      <c r="F134" s="4"/>
      <c r="G134" s="4"/>
      <c r="H134" s="4"/>
    </row>
    <row r="135">
      <c r="A135" s="5">
        <v>134.0</v>
      </c>
      <c r="B135" s="6" t="s">
        <v>270</v>
      </c>
      <c r="C135" s="5"/>
      <c r="D135" s="3" t="s">
        <v>271</v>
      </c>
      <c r="E135" s="4"/>
      <c r="F135" s="4"/>
      <c r="G135" s="4"/>
      <c r="H135" s="4"/>
    </row>
    <row r="136">
      <c r="A136" s="5">
        <v>135.0</v>
      </c>
      <c r="B136" s="6" t="s">
        <v>272</v>
      </c>
      <c r="C136" s="5"/>
      <c r="D136" s="3" t="s">
        <v>273</v>
      </c>
      <c r="E136" s="4"/>
      <c r="F136" s="4"/>
      <c r="G136" s="4"/>
      <c r="H136" s="4"/>
    </row>
    <row r="137">
      <c r="A137" s="5">
        <v>136.0</v>
      </c>
      <c r="B137" s="6" t="s">
        <v>274</v>
      </c>
      <c r="C137" s="5"/>
      <c r="D137" s="3" t="s">
        <v>275</v>
      </c>
      <c r="E137" s="4"/>
      <c r="F137" s="4"/>
      <c r="G137" s="4"/>
      <c r="H137" s="4"/>
    </row>
    <row r="138">
      <c r="A138" s="5">
        <v>137.0</v>
      </c>
      <c r="B138" s="6" t="s">
        <v>276</v>
      </c>
      <c r="C138" s="5"/>
      <c r="D138" s="3" t="s">
        <v>277</v>
      </c>
      <c r="E138" s="4"/>
      <c r="F138" s="4"/>
      <c r="G138" s="4"/>
      <c r="H138" s="4"/>
    </row>
    <row r="139">
      <c r="A139" s="5">
        <v>138.0</v>
      </c>
      <c r="B139" s="6" t="s">
        <v>278</v>
      </c>
      <c r="C139" s="5"/>
      <c r="D139" s="3" t="s">
        <v>279</v>
      </c>
      <c r="E139" s="4"/>
      <c r="F139" s="4"/>
      <c r="G139" s="4"/>
      <c r="H139" s="4"/>
    </row>
    <row r="140">
      <c r="A140" s="5">
        <v>139.0</v>
      </c>
      <c r="B140" s="6" t="s">
        <v>280</v>
      </c>
      <c r="C140" s="5"/>
      <c r="D140" s="3" t="s">
        <v>281</v>
      </c>
      <c r="E140" s="4"/>
      <c r="F140" s="4"/>
      <c r="G140" s="4"/>
      <c r="H140" s="4"/>
    </row>
    <row r="141">
      <c r="A141" s="5">
        <v>140.0</v>
      </c>
      <c r="B141" s="6" t="s">
        <v>282</v>
      </c>
      <c r="C141" s="5"/>
      <c r="D141" s="3" t="s">
        <v>283</v>
      </c>
      <c r="E141" s="4"/>
      <c r="F141" s="4"/>
      <c r="G141" s="4"/>
      <c r="H141" s="4"/>
    </row>
    <row r="142">
      <c r="A142" s="5">
        <v>141.0</v>
      </c>
      <c r="B142" s="6" t="s">
        <v>284</v>
      </c>
      <c r="C142" s="5"/>
      <c r="D142" s="3" t="s">
        <v>285</v>
      </c>
      <c r="E142" s="4"/>
      <c r="F142" s="4"/>
      <c r="G142" s="4"/>
      <c r="H142" s="4"/>
    </row>
    <row r="143">
      <c r="A143" s="5">
        <v>142.0</v>
      </c>
      <c r="B143" s="6" t="s">
        <v>286</v>
      </c>
      <c r="C143" s="5"/>
      <c r="D143" s="3" t="s">
        <v>287</v>
      </c>
      <c r="E143" s="4"/>
      <c r="F143" s="4"/>
      <c r="G143" s="4"/>
      <c r="H143" s="4"/>
    </row>
    <row r="144">
      <c r="A144" s="5">
        <v>143.0</v>
      </c>
      <c r="B144" s="6" t="s">
        <v>288</v>
      </c>
      <c r="C144" s="5"/>
      <c r="D144" s="3" t="s">
        <v>289</v>
      </c>
      <c r="E144" s="4"/>
      <c r="F144" s="4"/>
      <c r="G144" s="4"/>
      <c r="H144" s="4"/>
    </row>
    <row r="145">
      <c r="A145" s="5">
        <v>144.0</v>
      </c>
      <c r="B145" s="6" t="s">
        <v>290</v>
      </c>
      <c r="C145" s="5"/>
      <c r="D145" s="3" t="s">
        <v>291</v>
      </c>
      <c r="E145" s="4"/>
      <c r="F145" s="4"/>
      <c r="G145" s="4"/>
      <c r="H145" s="4"/>
    </row>
    <row r="146">
      <c r="A146" s="5">
        <v>145.0</v>
      </c>
      <c r="B146" s="6" t="s">
        <v>292</v>
      </c>
      <c r="C146" s="5"/>
      <c r="D146" s="3" t="s">
        <v>293</v>
      </c>
      <c r="E146" s="4"/>
      <c r="F146" s="4"/>
      <c r="G146" s="4"/>
      <c r="H146" s="4"/>
    </row>
    <row r="147">
      <c r="A147" s="5">
        <v>146.0</v>
      </c>
      <c r="B147" s="6" t="s">
        <v>294</v>
      </c>
      <c r="C147" s="5"/>
      <c r="D147" s="3" t="s">
        <v>295</v>
      </c>
      <c r="E147" s="4"/>
      <c r="F147" s="4"/>
      <c r="G147" s="4"/>
      <c r="H147" s="4"/>
    </row>
    <row r="148">
      <c r="A148" s="5">
        <v>147.0</v>
      </c>
      <c r="B148" s="6" t="s">
        <v>296</v>
      </c>
      <c r="C148" s="5"/>
      <c r="D148" s="3" t="s">
        <v>297</v>
      </c>
      <c r="E148" s="4"/>
      <c r="F148" s="4"/>
      <c r="G148" s="4"/>
      <c r="H148" s="4"/>
    </row>
    <row r="149">
      <c r="A149" s="5">
        <v>148.0</v>
      </c>
      <c r="B149" s="6" t="s">
        <v>298</v>
      </c>
      <c r="C149" s="5"/>
      <c r="D149" s="3" t="s">
        <v>299</v>
      </c>
      <c r="E149" s="4"/>
      <c r="F149" s="4"/>
      <c r="G149" s="4"/>
      <c r="H149" s="4"/>
    </row>
    <row r="150">
      <c r="A150" s="5">
        <v>149.0</v>
      </c>
      <c r="B150" s="6" t="s">
        <v>300</v>
      </c>
      <c r="C150" s="5"/>
      <c r="D150" s="3" t="s">
        <v>301</v>
      </c>
      <c r="E150" s="4"/>
      <c r="F150" s="4"/>
      <c r="G150" s="4"/>
      <c r="H150" s="4"/>
    </row>
    <row r="151">
      <c r="A151" s="5">
        <v>150.0</v>
      </c>
      <c r="B151" s="6" t="s">
        <v>302</v>
      </c>
      <c r="C151" s="5"/>
      <c r="D151" s="3" t="s">
        <v>303</v>
      </c>
      <c r="E151" s="4"/>
      <c r="F151" s="4"/>
      <c r="G151" s="4"/>
      <c r="H151" s="4"/>
    </row>
    <row r="152">
      <c r="A152" s="5">
        <v>151.0</v>
      </c>
      <c r="B152" s="6" t="s">
        <v>304</v>
      </c>
      <c r="C152" s="5"/>
      <c r="D152" s="3" t="s">
        <v>305</v>
      </c>
      <c r="E152" s="4"/>
      <c r="F152" s="4"/>
      <c r="G152" s="4"/>
      <c r="H152" s="4"/>
    </row>
    <row r="153">
      <c r="A153" s="5">
        <v>152.0</v>
      </c>
      <c r="B153" s="6" t="s">
        <v>306</v>
      </c>
      <c r="C153" s="5"/>
      <c r="D153" s="3" t="s">
        <v>307</v>
      </c>
      <c r="E153" s="4"/>
      <c r="F153" s="4"/>
      <c r="G153" s="4"/>
      <c r="H153" s="4"/>
    </row>
    <row r="154">
      <c r="A154" s="5">
        <v>153.0</v>
      </c>
      <c r="B154" s="6" t="s">
        <v>308</v>
      </c>
      <c r="C154" s="5"/>
      <c r="D154" s="3" t="s">
        <v>309</v>
      </c>
      <c r="E154" s="4"/>
      <c r="F154" s="4"/>
      <c r="G154" s="4"/>
      <c r="H154" s="4"/>
    </row>
    <row r="155">
      <c r="A155" s="5">
        <v>154.0</v>
      </c>
      <c r="B155" s="6" t="s">
        <v>310</v>
      </c>
      <c r="C155" s="5"/>
      <c r="D155" s="3" t="s">
        <v>311</v>
      </c>
      <c r="E155" s="4"/>
      <c r="F155" s="4"/>
      <c r="G155" s="4"/>
      <c r="H155" s="4"/>
    </row>
    <row r="156">
      <c r="A156" s="5">
        <v>155.0</v>
      </c>
      <c r="B156" s="6" t="s">
        <v>312</v>
      </c>
      <c r="C156" s="5"/>
      <c r="D156" s="3" t="s">
        <v>313</v>
      </c>
      <c r="E156" s="4"/>
      <c r="F156" s="4"/>
      <c r="G156" s="4"/>
      <c r="H156" s="4"/>
    </row>
    <row r="157">
      <c r="A157" s="5">
        <v>156.0</v>
      </c>
      <c r="B157" s="6" t="s">
        <v>314</v>
      </c>
      <c r="C157" s="5"/>
      <c r="D157" s="3" t="s">
        <v>315</v>
      </c>
      <c r="E157" s="4"/>
      <c r="F157" s="4"/>
      <c r="G157" s="4"/>
      <c r="H157" s="4"/>
    </row>
    <row r="158">
      <c r="A158" s="5">
        <v>157.0</v>
      </c>
      <c r="B158" s="6" t="s">
        <v>316</v>
      </c>
      <c r="C158" s="5"/>
      <c r="D158" s="3" t="s">
        <v>317</v>
      </c>
      <c r="E158" s="4"/>
      <c r="F158" s="4"/>
      <c r="G158" s="4"/>
      <c r="H158" s="4"/>
    </row>
    <row r="159">
      <c r="A159" s="5">
        <v>158.0</v>
      </c>
      <c r="B159" s="6" t="s">
        <v>318</v>
      </c>
      <c r="C159" s="5"/>
      <c r="D159" s="3" t="s">
        <v>319</v>
      </c>
      <c r="E159" s="4"/>
      <c r="F159" s="4"/>
      <c r="G159" s="4"/>
      <c r="H159" s="4"/>
    </row>
    <row r="160">
      <c r="A160" s="5">
        <v>159.0</v>
      </c>
      <c r="B160" s="6" t="s">
        <v>320</v>
      </c>
      <c r="C160" s="5"/>
      <c r="D160" s="7" t="s">
        <v>321</v>
      </c>
      <c r="E160" s="4"/>
      <c r="F160" s="4"/>
      <c r="G160" s="4"/>
      <c r="H160" s="4"/>
    </row>
    <row r="161">
      <c r="A161" s="5">
        <v>160.0</v>
      </c>
      <c r="B161" s="6" t="s">
        <v>322</v>
      </c>
      <c r="C161" s="5"/>
      <c r="D161" s="3" t="s">
        <v>323</v>
      </c>
      <c r="E161" s="4"/>
      <c r="F161" s="4"/>
      <c r="G161" s="4"/>
      <c r="H161" s="4"/>
    </row>
    <row r="162">
      <c r="A162" s="5">
        <v>161.0</v>
      </c>
      <c r="B162" s="6" t="s">
        <v>324</v>
      </c>
      <c r="C162" s="5"/>
      <c r="D162" s="3" t="s">
        <v>325</v>
      </c>
      <c r="E162" s="4"/>
      <c r="F162" s="4"/>
      <c r="G162" s="4"/>
      <c r="H162" s="4"/>
    </row>
    <row r="163">
      <c r="A163" s="5">
        <v>162.0</v>
      </c>
      <c r="B163" s="6" t="s">
        <v>326</v>
      </c>
      <c r="C163" s="5"/>
      <c r="D163" s="3" t="s">
        <v>327</v>
      </c>
      <c r="E163" s="4"/>
      <c r="F163" s="4"/>
      <c r="G163" s="4"/>
      <c r="H163" s="4"/>
    </row>
    <row r="164">
      <c r="A164" s="5">
        <v>163.0</v>
      </c>
      <c r="B164" s="6" t="s">
        <v>328</v>
      </c>
      <c r="C164" s="5"/>
      <c r="D164" s="3" t="s">
        <v>329</v>
      </c>
      <c r="E164" s="4"/>
      <c r="F164" s="4"/>
      <c r="G164" s="4"/>
      <c r="H164" s="4"/>
    </row>
    <row r="165">
      <c r="A165" s="5">
        <v>164.0</v>
      </c>
      <c r="B165" s="6" t="s">
        <v>330</v>
      </c>
      <c r="C165" s="5"/>
      <c r="D165" s="3" t="s">
        <v>331</v>
      </c>
      <c r="E165" s="4"/>
      <c r="F165" s="4"/>
      <c r="G165" s="4"/>
      <c r="H165" s="4"/>
    </row>
    <row r="166">
      <c r="A166" s="5">
        <v>165.0</v>
      </c>
      <c r="B166" s="6" t="s">
        <v>332</v>
      </c>
      <c r="C166" s="5"/>
      <c r="D166" s="3" t="s">
        <v>333</v>
      </c>
      <c r="E166" s="4"/>
      <c r="F166" s="4"/>
      <c r="G166" s="4"/>
      <c r="H166" s="4"/>
    </row>
    <row r="167">
      <c r="A167" s="5">
        <v>166.0</v>
      </c>
      <c r="B167" s="6" t="s">
        <v>334</v>
      </c>
      <c r="C167" s="5"/>
      <c r="D167" s="3" t="s">
        <v>335</v>
      </c>
      <c r="E167" s="4"/>
      <c r="F167" s="4"/>
      <c r="G167" s="4"/>
      <c r="H167" s="4"/>
    </row>
    <row r="168">
      <c r="A168" s="5">
        <v>167.0</v>
      </c>
      <c r="B168" s="6" t="s">
        <v>336</v>
      </c>
      <c r="C168" s="5"/>
      <c r="D168" s="3" t="s">
        <v>337</v>
      </c>
      <c r="E168" s="4"/>
      <c r="F168" s="4"/>
      <c r="G168" s="4"/>
      <c r="H168" s="4"/>
    </row>
    <row r="169">
      <c r="A169" s="5">
        <v>168.0</v>
      </c>
      <c r="B169" s="6" t="s">
        <v>338</v>
      </c>
      <c r="C169" s="5"/>
      <c r="D169" s="3" t="s">
        <v>339</v>
      </c>
      <c r="E169" s="4"/>
      <c r="F169" s="4"/>
      <c r="G169" s="4"/>
      <c r="H169" s="4"/>
    </row>
    <row r="170">
      <c r="A170" s="5">
        <v>169.0</v>
      </c>
      <c r="B170" s="6" t="s">
        <v>340</v>
      </c>
      <c r="C170" s="5"/>
      <c r="D170" s="3" t="s">
        <v>341</v>
      </c>
      <c r="E170" s="4"/>
      <c r="F170" s="4"/>
      <c r="G170" s="4"/>
      <c r="H170" s="4"/>
    </row>
    <row r="171">
      <c r="A171" s="5">
        <v>170.0</v>
      </c>
      <c r="B171" s="6" t="s">
        <v>342</v>
      </c>
      <c r="C171" s="5"/>
      <c r="D171" s="3" t="s">
        <v>343</v>
      </c>
      <c r="E171" s="4"/>
      <c r="F171" s="4"/>
      <c r="G171" s="4"/>
      <c r="H171" s="4"/>
    </row>
    <row r="172">
      <c r="A172" s="5">
        <v>171.0</v>
      </c>
      <c r="B172" s="6" t="s">
        <v>344</v>
      </c>
      <c r="C172" s="5"/>
      <c r="D172" s="3" t="s">
        <v>345</v>
      </c>
      <c r="E172" s="4"/>
      <c r="F172" s="4"/>
      <c r="G172" s="4"/>
      <c r="H172" s="4"/>
    </row>
    <row r="173">
      <c r="A173" s="5">
        <v>172.0</v>
      </c>
      <c r="B173" s="6" t="s">
        <v>346</v>
      </c>
      <c r="C173" s="5"/>
      <c r="D173" s="3" t="s">
        <v>347</v>
      </c>
      <c r="E173" s="4"/>
      <c r="F173" s="4"/>
      <c r="G173" s="4"/>
      <c r="H173" s="4"/>
    </row>
    <row r="174">
      <c r="A174" s="5">
        <v>173.0</v>
      </c>
      <c r="B174" s="6" t="s">
        <v>348</v>
      </c>
      <c r="C174" s="5"/>
      <c r="D174" s="7" t="s">
        <v>349</v>
      </c>
      <c r="E174" s="4"/>
      <c r="F174" s="4"/>
      <c r="G174" s="4"/>
      <c r="H174" s="4"/>
    </row>
    <row r="175">
      <c r="A175" s="5">
        <v>174.0</v>
      </c>
      <c r="B175" s="6" t="s">
        <v>350</v>
      </c>
      <c r="C175" s="5"/>
      <c r="D175" s="3" t="s">
        <v>351</v>
      </c>
      <c r="E175" s="4"/>
      <c r="F175" s="4"/>
      <c r="G175" s="4"/>
      <c r="H175" s="4"/>
    </row>
    <row r="176">
      <c r="A176" s="5">
        <v>175.0</v>
      </c>
      <c r="B176" s="6" t="s">
        <v>352</v>
      </c>
      <c r="C176" s="5"/>
      <c r="D176" s="3" t="s">
        <v>353</v>
      </c>
      <c r="E176" s="4"/>
      <c r="F176" s="4"/>
      <c r="G176" s="4"/>
      <c r="H176" s="4"/>
    </row>
    <row r="177">
      <c r="A177" s="5">
        <v>176.0</v>
      </c>
      <c r="B177" s="6" t="s">
        <v>354</v>
      </c>
      <c r="C177" s="5"/>
      <c r="D177" s="3" t="s">
        <v>355</v>
      </c>
      <c r="E177" s="4"/>
      <c r="F177" s="4"/>
      <c r="G177" s="4"/>
      <c r="H177" s="4"/>
    </row>
    <row r="178">
      <c r="A178" s="5">
        <v>177.0</v>
      </c>
      <c r="B178" s="6" t="s">
        <v>356</v>
      </c>
      <c r="C178" s="5"/>
      <c r="D178" s="3" t="s">
        <v>357</v>
      </c>
      <c r="E178" s="4"/>
      <c r="F178" s="4"/>
      <c r="G178" s="4"/>
      <c r="H178" s="4"/>
    </row>
    <row r="179">
      <c r="A179" s="5">
        <v>178.0</v>
      </c>
      <c r="B179" s="6" t="s">
        <v>358</v>
      </c>
      <c r="C179" s="5"/>
      <c r="D179" s="3" t="s">
        <v>359</v>
      </c>
      <c r="E179" s="4"/>
      <c r="F179" s="4"/>
      <c r="G179" s="4"/>
      <c r="H179" s="4"/>
    </row>
    <row r="180">
      <c r="A180" s="5">
        <v>179.0</v>
      </c>
      <c r="B180" s="6" t="s">
        <v>360</v>
      </c>
      <c r="C180" s="5"/>
      <c r="D180" s="3" t="s">
        <v>361</v>
      </c>
      <c r="E180" s="4"/>
      <c r="F180" s="4"/>
      <c r="G180" s="4"/>
      <c r="H180" s="4"/>
    </row>
    <row r="181">
      <c r="A181" s="5">
        <v>180.0</v>
      </c>
      <c r="B181" s="6" t="s">
        <v>362</v>
      </c>
      <c r="C181" s="5"/>
      <c r="D181" s="3" t="s">
        <v>363</v>
      </c>
      <c r="E181" s="4"/>
      <c r="F181" s="4"/>
      <c r="G181" s="4"/>
      <c r="H181" s="4"/>
    </row>
    <row r="182">
      <c r="A182" s="5">
        <v>181.0</v>
      </c>
      <c r="B182" s="6" t="s">
        <v>364</v>
      </c>
      <c r="C182" s="5"/>
      <c r="D182" s="3" t="s">
        <v>365</v>
      </c>
      <c r="E182" s="4"/>
      <c r="F182" s="4"/>
      <c r="G182" s="4"/>
      <c r="H182" s="4"/>
    </row>
    <row r="183">
      <c r="A183" s="5">
        <v>182.0</v>
      </c>
      <c r="B183" s="6" t="s">
        <v>366</v>
      </c>
      <c r="C183" s="5"/>
      <c r="D183" s="3" t="s">
        <v>367</v>
      </c>
      <c r="E183" s="4"/>
      <c r="F183" s="4"/>
      <c r="G183" s="4"/>
      <c r="H183" s="4"/>
    </row>
    <row r="184">
      <c r="A184" s="5">
        <v>183.0</v>
      </c>
      <c r="B184" s="6" t="s">
        <v>368</v>
      </c>
      <c r="C184" s="5"/>
      <c r="D184" s="3" t="s">
        <v>369</v>
      </c>
      <c r="E184" s="4"/>
      <c r="F184" s="4"/>
      <c r="G184" s="4"/>
      <c r="H184" s="4"/>
    </row>
    <row r="185">
      <c r="A185" s="5">
        <v>184.0</v>
      </c>
      <c r="B185" s="6" t="s">
        <v>370</v>
      </c>
      <c r="C185" s="5"/>
      <c r="D185" s="3" t="s">
        <v>371</v>
      </c>
      <c r="E185" s="4"/>
      <c r="F185" s="4"/>
      <c r="G185" s="4"/>
      <c r="H185" s="4"/>
    </row>
    <row r="186">
      <c r="A186" s="5">
        <v>185.0</v>
      </c>
      <c r="B186" s="6" t="s">
        <v>372</v>
      </c>
      <c r="C186" s="5"/>
      <c r="D186" s="3" t="s">
        <v>373</v>
      </c>
      <c r="E186" s="4"/>
      <c r="F186" s="4"/>
      <c r="G186" s="4"/>
      <c r="H186" s="4"/>
    </row>
    <row r="187">
      <c r="A187" s="5">
        <v>186.0</v>
      </c>
      <c r="B187" s="6" t="s">
        <v>374</v>
      </c>
      <c r="C187" s="5"/>
      <c r="D187" s="3" t="s">
        <v>375</v>
      </c>
      <c r="E187" s="4"/>
      <c r="F187" s="4"/>
      <c r="G187" s="4"/>
      <c r="H187" s="4"/>
    </row>
    <row r="188">
      <c r="A188" s="5">
        <v>187.0</v>
      </c>
      <c r="B188" s="6" t="s">
        <v>376</v>
      </c>
      <c r="C188" s="5"/>
      <c r="D188" s="3" t="s">
        <v>377</v>
      </c>
      <c r="E188" s="4"/>
      <c r="F188" s="4"/>
      <c r="G188" s="4"/>
      <c r="H188" s="4"/>
    </row>
    <row r="189">
      <c r="A189" s="5">
        <v>188.0</v>
      </c>
      <c r="B189" s="6" t="s">
        <v>378</v>
      </c>
      <c r="C189" s="5"/>
      <c r="D189" s="3" t="s">
        <v>379</v>
      </c>
      <c r="E189" s="4"/>
      <c r="F189" s="4"/>
      <c r="G189" s="4"/>
      <c r="H189" s="4"/>
    </row>
    <row r="190">
      <c r="A190" s="5">
        <v>189.0</v>
      </c>
      <c r="B190" s="6" t="s">
        <v>380</v>
      </c>
      <c r="C190" s="5"/>
      <c r="D190" s="3" t="s">
        <v>381</v>
      </c>
      <c r="E190" s="4"/>
      <c r="F190" s="4"/>
      <c r="G190" s="4"/>
      <c r="H190" s="4"/>
    </row>
    <row r="191">
      <c r="A191" s="5">
        <v>190.0</v>
      </c>
      <c r="B191" s="6" t="s">
        <v>382</v>
      </c>
      <c r="C191" s="5"/>
      <c r="D191" s="3" t="s">
        <v>383</v>
      </c>
      <c r="E191" s="4"/>
      <c r="F191" s="4"/>
      <c r="G191" s="4"/>
      <c r="H191" s="4"/>
    </row>
    <row r="192">
      <c r="A192" s="5">
        <v>191.0</v>
      </c>
      <c r="B192" s="6" t="s">
        <v>384</v>
      </c>
      <c r="C192" s="5"/>
      <c r="D192" s="7" t="s">
        <v>385</v>
      </c>
      <c r="E192" s="4"/>
      <c r="F192" s="4"/>
      <c r="G192" s="4"/>
      <c r="H192" s="4"/>
    </row>
    <row r="193">
      <c r="A193" s="5">
        <v>192.0</v>
      </c>
      <c r="B193" s="6" t="s">
        <v>386</v>
      </c>
      <c r="C193" s="5"/>
      <c r="D193" s="3" t="s">
        <v>387</v>
      </c>
      <c r="E193" s="4"/>
      <c r="F193" s="4"/>
      <c r="G193" s="4"/>
      <c r="H193" s="4"/>
    </row>
    <row r="194">
      <c r="A194" s="5">
        <v>193.0</v>
      </c>
      <c r="B194" s="6" t="s">
        <v>388</v>
      </c>
      <c r="C194" s="5"/>
      <c r="D194" s="3" t="s">
        <v>389</v>
      </c>
      <c r="E194" s="4"/>
      <c r="F194" s="4"/>
      <c r="G194" s="4"/>
      <c r="H194" s="4"/>
    </row>
    <row r="195">
      <c r="A195" s="5">
        <v>194.0</v>
      </c>
      <c r="B195" s="6" t="s">
        <v>390</v>
      </c>
      <c r="C195" s="5"/>
      <c r="D195" s="3" t="s">
        <v>391</v>
      </c>
      <c r="E195" s="4"/>
      <c r="F195" s="4"/>
      <c r="G195" s="4"/>
      <c r="H195" s="4"/>
    </row>
    <row r="196">
      <c r="A196" s="5">
        <v>195.0</v>
      </c>
      <c r="B196" s="6" t="s">
        <v>392</v>
      </c>
      <c r="C196" s="5"/>
      <c r="D196" s="3" t="s">
        <v>393</v>
      </c>
      <c r="E196" s="4"/>
      <c r="F196" s="4"/>
      <c r="G196" s="4"/>
      <c r="H196" s="4"/>
    </row>
    <row r="197">
      <c r="A197" s="5">
        <v>196.0</v>
      </c>
      <c r="B197" s="6" t="s">
        <v>394</v>
      </c>
      <c r="C197" s="5"/>
      <c r="D197" s="3" t="s">
        <v>395</v>
      </c>
      <c r="E197" s="4"/>
      <c r="F197" s="4"/>
      <c r="G197" s="4"/>
      <c r="H197" s="4"/>
    </row>
    <row r="198">
      <c r="A198" s="5">
        <v>197.0</v>
      </c>
      <c r="B198" s="6" t="s">
        <v>396</v>
      </c>
      <c r="C198" s="5"/>
      <c r="D198" s="3" t="s">
        <v>397</v>
      </c>
      <c r="E198" s="4"/>
      <c r="F198" s="4"/>
      <c r="G198" s="4"/>
      <c r="H198" s="4"/>
    </row>
    <row r="199">
      <c r="A199" s="5">
        <v>198.0</v>
      </c>
      <c r="B199" s="6" t="s">
        <v>398</v>
      </c>
      <c r="C199" s="5"/>
      <c r="D199" s="3" t="s">
        <v>399</v>
      </c>
      <c r="E199" s="4"/>
      <c r="F199" s="4"/>
      <c r="G199" s="4"/>
      <c r="H199" s="4"/>
    </row>
    <row r="200">
      <c r="A200" s="5">
        <v>199.0</v>
      </c>
      <c r="B200" s="6" t="s">
        <v>400</v>
      </c>
      <c r="C200" s="5"/>
      <c r="D200" s="3" t="s">
        <v>401</v>
      </c>
      <c r="E200" s="4"/>
      <c r="F200" s="4"/>
      <c r="G200" s="4"/>
      <c r="H200" s="4"/>
    </row>
    <row r="201">
      <c r="A201" s="5">
        <v>200.0</v>
      </c>
      <c r="B201" s="6" t="s">
        <v>402</v>
      </c>
      <c r="C201" s="5"/>
      <c r="D201" s="3" t="s">
        <v>403</v>
      </c>
      <c r="E201" s="4"/>
      <c r="F201" s="4"/>
      <c r="G201" s="4"/>
      <c r="H201" s="4"/>
    </row>
    <row r="202">
      <c r="A202" s="5">
        <v>201.0</v>
      </c>
      <c r="B202" s="6" t="s">
        <v>404</v>
      </c>
      <c r="C202" s="5"/>
      <c r="D202" s="3" t="s">
        <v>405</v>
      </c>
      <c r="E202" s="4"/>
      <c r="F202" s="4"/>
      <c r="G202" s="4"/>
      <c r="H202" s="4"/>
    </row>
    <row r="203">
      <c r="A203" s="5">
        <v>202.0</v>
      </c>
      <c r="B203" s="6" t="s">
        <v>406</v>
      </c>
      <c r="C203" s="5"/>
      <c r="D203" s="3" t="s">
        <v>407</v>
      </c>
      <c r="E203" s="4"/>
      <c r="F203" s="4"/>
      <c r="G203" s="4"/>
      <c r="H203" s="4"/>
    </row>
    <row r="204">
      <c r="A204" s="5">
        <v>203.0</v>
      </c>
      <c r="B204" s="6" t="s">
        <v>408</v>
      </c>
      <c r="C204" s="5"/>
      <c r="D204" s="3" t="s">
        <v>409</v>
      </c>
      <c r="E204" s="4"/>
      <c r="F204" s="4"/>
      <c r="G204" s="4"/>
      <c r="H204" s="4"/>
    </row>
    <row r="205">
      <c r="A205" s="5">
        <v>204.0</v>
      </c>
      <c r="B205" s="6" t="s">
        <v>410</v>
      </c>
      <c r="C205" s="5"/>
      <c r="D205" s="3" t="s">
        <v>411</v>
      </c>
      <c r="E205" s="4"/>
      <c r="F205" s="4"/>
      <c r="G205" s="4"/>
      <c r="H205" s="4"/>
    </row>
    <row r="206">
      <c r="A206" s="5">
        <v>205.0</v>
      </c>
      <c r="B206" s="6" t="s">
        <v>412</v>
      </c>
      <c r="C206" s="5"/>
      <c r="D206" s="3" t="s">
        <v>413</v>
      </c>
      <c r="E206" s="4"/>
      <c r="F206" s="4"/>
      <c r="G206" s="4"/>
      <c r="H206" s="4"/>
    </row>
    <row r="207">
      <c r="A207" s="5">
        <v>206.0</v>
      </c>
      <c r="B207" s="6" t="s">
        <v>414</v>
      </c>
      <c r="C207" s="5"/>
      <c r="D207" s="7" t="s">
        <v>415</v>
      </c>
      <c r="E207" s="4"/>
      <c r="F207" s="4"/>
      <c r="G207" s="4"/>
      <c r="H207" s="4"/>
    </row>
    <row r="208">
      <c r="A208" s="5">
        <v>207.0</v>
      </c>
      <c r="B208" s="6" t="s">
        <v>416</v>
      </c>
      <c r="C208" s="5"/>
      <c r="D208" s="3" t="s">
        <v>417</v>
      </c>
      <c r="E208" s="4"/>
      <c r="F208" s="4"/>
      <c r="G208" s="4"/>
      <c r="H208" s="4"/>
    </row>
    <row r="209">
      <c r="A209" s="5">
        <v>208.0</v>
      </c>
      <c r="B209" s="6" t="s">
        <v>418</v>
      </c>
      <c r="C209" s="5"/>
      <c r="D209" s="3" t="s">
        <v>419</v>
      </c>
      <c r="E209" s="4"/>
      <c r="F209" s="4"/>
      <c r="G209" s="4"/>
      <c r="H209" s="4"/>
    </row>
    <row r="210">
      <c r="A210" s="5">
        <v>209.0</v>
      </c>
      <c r="B210" s="6" t="s">
        <v>420</v>
      </c>
      <c r="C210" s="5"/>
      <c r="D210" s="3" t="s">
        <v>421</v>
      </c>
      <c r="E210" s="4"/>
      <c r="F210" s="4"/>
      <c r="G210" s="4"/>
      <c r="H210" s="4"/>
    </row>
    <row r="211">
      <c r="A211" s="5">
        <v>210.0</v>
      </c>
      <c r="B211" s="6" t="s">
        <v>422</v>
      </c>
      <c r="C211" s="5"/>
      <c r="D211" s="3" t="s">
        <v>423</v>
      </c>
      <c r="E211" s="4"/>
      <c r="F211" s="4"/>
      <c r="G211" s="4"/>
      <c r="H211" s="4"/>
    </row>
    <row r="212">
      <c r="A212" s="5">
        <v>211.0</v>
      </c>
      <c r="B212" s="6" t="s">
        <v>424</v>
      </c>
      <c r="C212" s="5"/>
      <c r="D212" s="3" t="s">
        <v>425</v>
      </c>
      <c r="E212" s="4"/>
      <c r="F212" s="4"/>
      <c r="G212" s="4"/>
      <c r="H212" s="4"/>
    </row>
    <row r="213">
      <c r="A213" s="5">
        <v>212.0</v>
      </c>
      <c r="B213" s="6" t="s">
        <v>426</v>
      </c>
      <c r="C213" s="5"/>
      <c r="D213" s="3" t="s">
        <v>427</v>
      </c>
      <c r="E213" s="4"/>
      <c r="F213" s="4"/>
      <c r="G213" s="4"/>
      <c r="H213" s="4"/>
    </row>
    <row r="214">
      <c r="A214" s="5">
        <v>213.0</v>
      </c>
      <c r="B214" s="6" t="s">
        <v>428</v>
      </c>
      <c r="C214" s="5"/>
      <c r="D214" s="3" t="s">
        <v>429</v>
      </c>
      <c r="E214" s="4"/>
      <c r="F214" s="4"/>
      <c r="G214" s="4"/>
      <c r="H214" s="4"/>
    </row>
    <row r="215">
      <c r="A215" s="5">
        <v>214.0</v>
      </c>
      <c r="B215" s="6" t="s">
        <v>430</v>
      </c>
      <c r="C215" s="5"/>
      <c r="D215" s="3" t="s">
        <v>431</v>
      </c>
      <c r="E215" s="4"/>
      <c r="F215" s="4"/>
      <c r="G215" s="4"/>
      <c r="H215" s="4"/>
    </row>
    <row r="216">
      <c r="A216" s="5">
        <v>215.0</v>
      </c>
      <c r="B216" s="6" t="s">
        <v>432</v>
      </c>
      <c r="C216" s="5"/>
      <c r="D216" s="7" t="s">
        <v>433</v>
      </c>
      <c r="E216" s="4"/>
      <c r="F216" s="4"/>
      <c r="G216" s="4"/>
      <c r="H216" s="4"/>
    </row>
    <row r="217">
      <c r="A217" s="5">
        <v>216.0</v>
      </c>
      <c r="B217" s="6" t="s">
        <v>434</v>
      </c>
      <c r="C217" s="5"/>
      <c r="D217" s="3" t="s">
        <v>435</v>
      </c>
      <c r="E217" s="4"/>
      <c r="F217" s="4"/>
      <c r="G217" s="4"/>
      <c r="H217" s="4"/>
    </row>
    <row r="218">
      <c r="A218" s="5">
        <v>217.0</v>
      </c>
      <c r="B218" s="6" t="s">
        <v>436</v>
      </c>
      <c r="C218" s="5"/>
      <c r="D218" s="3" t="s">
        <v>437</v>
      </c>
      <c r="E218" s="4"/>
      <c r="F218" s="4"/>
      <c r="G218" s="4"/>
      <c r="H218" s="4"/>
    </row>
    <row r="219">
      <c r="A219" s="5">
        <v>218.0</v>
      </c>
      <c r="B219" s="6" t="s">
        <v>438</v>
      </c>
      <c r="C219" s="5"/>
      <c r="D219" s="3" t="s">
        <v>439</v>
      </c>
      <c r="E219" s="4"/>
      <c r="F219" s="4"/>
      <c r="G219" s="4"/>
      <c r="H219" s="4"/>
    </row>
    <row r="220">
      <c r="A220" s="5">
        <v>219.0</v>
      </c>
      <c r="B220" s="6" t="s">
        <v>440</v>
      </c>
      <c r="C220" s="5"/>
      <c r="D220" s="7" t="s">
        <v>441</v>
      </c>
      <c r="E220" s="4"/>
      <c r="F220" s="4"/>
      <c r="G220" s="4"/>
      <c r="H220" s="4"/>
    </row>
    <row r="221">
      <c r="A221" s="5">
        <v>220.0</v>
      </c>
      <c r="B221" s="6" t="s">
        <v>442</v>
      </c>
      <c r="C221" s="5"/>
      <c r="D221" s="3" t="s">
        <v>443</v>
      </c>
      <c r="E221" s="4"/>
      <c r="F221" s="4"/>
      <c r="G221" s="4"/>
      <c r="H221" s="4"/>
    </row>
    <row r="222">
      <c r="A222" s="5">
        <v>221.0</v>
      </c>
      <c r="B222" s="6" t="s">
        <v>444</v>
      </c>
      <c r="C222" s="5"/>
      <c r="D222" s="3" t="s">
        <v>445</v>
      </c>
      <c r="E222" s="4"/>
      <c r="F222" s="4"/>
      <c r="G222" s="4"/>
      <c r="H222" s="4"/>
    </row>
    <row r="223">
      <c r="A223" s="5">
        <v>222.0</v>
      </c>
      <c r="B223" s="6" t="s">
        <v>446</v>
      </c>
      <c r="C223" s="5"/>
      <c r="D223" s="3" t="s">
        <v>447</v>
      </c>
      <c r="E223" s="4"/>
      <c r="F223" s="4"/>
      <c r="G223" s="4"/>
      <c r="H223" s="4"/>
    </row>
    <row r="224">
      <c r="A224" s="5">
        <v>223.0</v>
      </c>
      <c r="B224" s="6" t="s">
        <v>448</v>
      </c>
      <c r="C224" s="5"/>
      <c r="D224" s="3" t="s">
        <v>449</v>
      </c>
      <c r="E224" s="4"/>
      <c r="F224" s="4"/>
      <c r="G224" s="4"/>
      <c r="H224" s="4"/>
    </row>
    <row r="225">
      <c r="A225" s="5">
        <v>224.0</v>
      </c>
      <c r="B225" s="6" t="s">
        <v>450</v>
      </c>
      <c r="C225" s="5"/>
      <c r="D225" s="3" t="s">
        <v>451</v>
      </c>
      <c r="E225" s="4"/>
      <c r="F225" s="4"/>
      <c r="G225" s="4"/>
      <c r="H225" s="4"/>
    </row>
    <row r="226">
      <c r="A226" s="5">
        <v>225.0</v>
      </c>
      <c r="B226" s="6" t="s">
        <v>452</v>
      </c>
      <c r="C226" s="5"/>
      <c r="D226" s="3" t="s">
        <v>453</v>
      </c>
      <c r="E226" s="4"/>
      <c r="F226" s="4"/>
      <c r="G226" s="4"/>
      <c r="H226" s="4"/>
    </row>
    <row r="227">
      <c r="A227" s="5">
        <v>226.0</v>
      </c>
      <c r="B227" s="6" t="s">
        <v>454</v>
      </c>
      <c r="C227" s="5"/>
      <c r="D227" s="3" t="s">
        <v>455</v>
      </c>
      <c r="E227" s="4"/>
      <c r="F227" s="4"/>
      <c r="G227" s="4"/>
      <c r="H227" s="4"/>
    </row>
    <row r="228">
      <c r="A228" s="5">
        <v>227.0</v>
      </c>
      <c r="B228" s="6" t="s">
        <v>456</v>
      </c>
      <c r="C228" s="5"/>
      <c r="D228" s="8" t="s">
        <v>457</v>
      </c>
      <c r="E228" s="4"/>
      <c r="F228" s="4"/>
      <c r="G228" s="4"/>
      <c r="H228" s="4"/>
    </row>
    <row r="229">
      <c r="A229" s="5">
        <v>228.0</v>
      </c>
      <c r="B229" s="6" t="s">
        <v>458</v>
      </c>
      <c r="C229" s="5"/>
      <c r="D229" s="3" t="s">
        <v>459</v>
      </c>
      <c r="E229" s="4"/>
      <c r="F229" s="4"/>
      <c r="G229" s="4"/>
      <c r="H229" s="4"/>
    </row>
    <row r="230">
      <c r="A230" s="5">
        <v>229.0</v>
      </c>
      <c r="B230" s="6" t="s">
        <v>460</v>
      </c>
      <c r="C230" s="5"/>
      <c r="D230" s="8" t="s">
        <v>461</v>
      </c>
      <c r="E230" s="4"/>
      <c r="F230" s="4"/>
      <c r="G230" s="4"/>
      <c r="H230" s="4"/>
    </row>
    <row r="231">
      <c r="A231" s="5">
        <v>230.0</v>
      </c>
      <c r="B231" s="6" t="s">
        <v>462</v>
      </c>
      <c r="C231" s="5"/>
      <c r="D231" s="3" t="s">
        <v>463</v>
      </c>
      <c r="E231" s="4"/>
      <c r="F231" s="4"/>
      <c r="G231" s="4"/>
      <c r="H231" s="4"/>
    </row>
    <row r="232">
      <c r="A232" s="5">
        <v>231.0</v>
      </c>
      <c r="B232" s="6" t="s">
        <v>464</v>
      </c>
      <c r="C232" s="5"/>
      <c r="D232" s="3" t="s">
        <v>465</v>
      </c>
      <c r="E232" s="4"/>
      <c r="F232" s="4"/>
      <c r="G232" s="4"/>
      <c r="H232" s="4"/>
    </row>
    <row r="233">
      <c r="A233" s="5">
        <v>232.0</v>
      </c>
      <c r="B233" s="6" t="s">
        <v>466</v>
      </c>
      <c r="C233" s="5"/>
      <c r="D233" s="3" t="s">
        <v>467</v>
      </c>
      <c r="E233" s="4"/>
      <c r="F233" s="4"/>
      <c r="G233" s="4"/>
      <c r="H233" s="4"/>
    </row>
    <row r="234">
      <c r="A234" s="5">
        <v>233.0</v>
      </c>
      <c r="B234" s="6" t="s">
        <v>468</v>
      </c>
      <c r="C234" s="5"/>
      <c r="D234" s="3" t="s">
        <v>469</v>
      </c>
      <c r="E234" s="4"/>
      <c r="F234" s="4"/>
      <c r="G234" s="4"/>
      <c r="H234" s="4"/>
    </row>
    <row r="235">
      <c r="A235" s="5">
        <v>234.0</v>
      </c>
      <c r="B235" s="6" t="s">
        <v>470</v>
      </c>
      <c r="C235" s="5"/>
      <c r="D235" s="8" t="s">
        <v>471</v>
      </c>
      <c r="E235" s="4"/>
      <c r="F235" s="4"/>
      <c r="G235" s="4"/>
      <c r="H235" s="4"/>
    </row>
    <row r="236">
      <c r="A236" s="5">
        <v>235.0</v>
      </c>
      <c r="B236" s="6" t="s">
        <v>472</v>
      </c>
      <c r="C236" s="5"/>
      <c r="D236" s="3" t="s">
        <v>473</v>
      </c>
      <c r="E236" s="4"/>
      <c r="F236" s="4"/>
      <c r="G236" s="4"/>
      <c r="H236" s="4"/>
    </row>
    <row r="237">
      <c r="A237" s="5">
        <v>236.0</v>
      </c>
      <c r="B237" s="6" t="s">
        <v>474</v>
      </c>
      <c r="C237" s="5"/>
      <c r="D237" s="3" t="s">
        <v>475</v>
      </c>
      <c r="E237" s="4"/>
      <c r="F237" s="4"/>
      <c r="G237" s="4"/>
      <c r="H237" s="4"/>
    </row>
    <row r="238">
      <c r="A238" s="5">
        <v>237.0</v>
      </c>
      <c r="B238" s="6" t="s">
        <v>476</v>
      </c>
      <c r="C238" s="5"/>
      <c r="D238" s="3" t="s">
        <v>477</v>
      </c>
      <c r="E238" s="4"/>
      <c r="F238" s="4"/>
      <c r="G238" s="4"/>
      <c r="H238" s="4"/>
    </row>
    <row r="239">
      <c r="A239" s="5">
        <v>238.0</v>
      </c>
      <c r="B239" s="6" t="s">
        <v>478</v>
      </c>
      <c r="C239" s="5"/>
      <c r="D239" s="3" t="s">
        <v>479</v>
      </c>
      <c r="E239" s="4"/>
      <c r="F239" s="4"/>
      <c r="G239" s="4"/>
      <c r="H239" s="4"/>
    </row>
    <row r="240">
      <c r="A240" s="5">
        <v>239.0</v>
      </c>
      <c r="B240" s="6" t="s">
        <v>480</v>
      </c>
      <c r="C240" s="5"/>
      <c r="D240" s="3" t="s">
        <v>481</v>
      </c>
      <c r="E240" s="4"/>
      <c r="F240" s="4"/>
      <c r="G240" s="4"/>
      <c r="H240" s="4"/>
    </row>
    <row r="241">
      <c r="A241" s="5">
        <v>240.0</v>
      </c>
      <c r="B241" s="6" t="s">
        <v>482</v>
      </c>
      <c r="C241" s="5"/>
      <c r="D241" s="3" t="s">
        <v>483</v>
      </c>
      <c r="E241" s="4"/>
      <c r="F241" s="4"/>
      <c r="G241" s="4"/>
      <c r="H241" s="4"/>
    </row>
    <row r="242">
      <c r="A242" s="5">
        <v>241.0</v>
      </c>
      <c r="B242" s="6" t="s">
        <v>484</v>
      </c>
      <c r="C242" s="5"/>
      <c r="D242" s="8" t="s">
        <v>485</v>
      </c>
      <c r="E242" s="4"/>
      <c r="F242" s="4"/>
      <c r="G242" s="4"/>
      <c r="H242" s="4"/>
    </row>
    <row r="243">
      <c r="A243" s="5">
        <v>242.0</v>
      </c>
      <c r="B243" s="6" t="s">
        <v>486</v>
      </c>
      <c r="C243" s="5"/>
      <c r="D243" s="3" t="s">
        <v>487</v>
      </c>
      <c r="E243" s="4"/>
      <c r="F243" s="4"/>
      <c r="G243" s="4"/>
      <c r="H243" s="4"/>
    </row>
    <row r="244">
      <c r="A244" s="5">
        <v>243.0</v>
      </c>
      <c r="B244" s="6" t="s">
        <v>488</v>
      </c>
      <c r="C244" s="5"/>
      <c r="D244" s="7" t="s">
        <v>489</v>
      </c>
      <c r="E244" s="4"/>
      <c r="F244" s="4"/>
      <c r="G244" s="4"/>
      <c r="H244" s="4"/>
    </row>
    <row r="245">
      <c r="A245" s="5">
        <v>244.0</v>
      </c>
      <c r="B245" s="6" t="s">
        <v>490</v>
      </c>
      <c r="C245" s="5"/>
      <c r="D245" s="3" t="s">
        <v>491</v>
      </c>
      <c r="E245" s="4"/>
      <c r="F245" s="4"/>
      <c r="G245" s="4"/>
      <c r="H245" s="4"/>
    </row>
    <row r="246">
      <c r="A246" s="5">
        <v>245.0</v>
      </c>
      <c r="B246" s="6" t="s">
        <v>492</v>
      </c>
      <c r="C246" s="5"/>
      <c r="D246" s="3" t="s">
        <v>493</v>
      </c>
      <c r="E246" s="4"/>
      <c r="F246" s="4"/>
      <c r="G246" s="4"/>
      <c r="H246" s="4"/>
    </row>
    <row r="247">
      <c r="A247" s="5">
        <v>246.0</v>
      </c>
      <c r="B247" s="6" t="s">
        <v>494</v>
      </c>
      <c r="C247" s="5"/>
      <c r="D247" s="3" t="s">
        <v>495</v>
      </c>
      <c r="E247" s="4"/>
      <c r="F247" s="4"/>
      <c r="G247" s="4"/>
      <c r="H247" s="4"/>
    </row>
    <row r="248">
      <c r="A248" s="5">
        <v>247.0</v>
      </c>
      <c r="B248" s="6" t="s">
        <v>496</v>
      </c>
      <c r="C248" s="5"/>
      <c r="D248" s="3" t="s">
        <v>497</v>
      </c>
      <c r="E248" s="4"/>
      <c r="F248" s="4"/>
      <c r="G248" s="4"/>
      <c r="H248" s="4"/>
    </row>
    <row r="249">
      <c r="A249" s="5">
        <v>248.0</v>
      </c>
      <c r="B249" s="6" t="s">
        <v>498</v>
      </c>
      <c r="C249" s="5"/>
      <c r="D249" s="3" t="s">
        <v>499</v>
      </c>
      <c r="E249" s="4"/>
      <c r="F249" s="4"/>
      <c r="G249" s="4"/>
      <c r="H249" s="4"/>
    </row>
    <row r="250">
      <c r="A250" s="5">
        <v>249.0</v>
      </c>
      <c r="B250" s="6" t="s">
        <v>500</v>
      </c>
      <c r="C250" s="5"/>
      <c r="D250" s="3" t="s">
        <v>501</v>
      </c>
      <c r="E250" s="4"/>
      <c r="F250" s="4"/>
      <c r="G250" s="4"/>
      <c r="H250" s="4"/>
    </row>
    <row r="251">
      <c r="A251" s="5">
        <v>250.0</v>
      </c>
      <c r="B251" s="6" t="s">
        <v>502</v>
      </c>
      <c r="C251" s="5"/>
      <c r="D251" s="3" t="s">
        <v>503</v>
      </c>
      <c r="E251" s="4"/>
      <c r="F251" s="4"/>
      <c r="G251" s="4"/>
      <c r="H251" s="4"/>
    </row>
    <row r="252">
      <c r="A252" s="5">
        <v>251.0</v>
      </c>
      <c r="B252" s="6" t="s">
        <v>504</v>
      </c>
      <c r="C252" s="5"/>
      <c r="D252" s="7" t="s">
        <v>505</v>
      </c>
      <c r="E252" s="4"/>
      <c r="F252" s="4"/>
      <c r="G252" s="4"/>
      <c r="H252" s="4"/>
    </row>
    <row r="253">
      <c r="A253" s="5">
        <v>252.0</v>
      </c>
      <c r="B253" s="6" t="s">
        <v>506</v>
      </c>
      <c r="C253" s="5"/>
      <c r="D253" s="3" t="s">
        <v>507</v>
      </c>
      <c r="E253" s="4"/>
      <c r="F253" s="4"/>
      <c r="G253" s="4"/>
      <c r="H253" s="4"/>
    </row>
    <row r="254">
      <c r="A254" s="5">
        <v>253.0</v>
      </c>
      <c r="B254" s="6" t="s">
        <v>508</v>
      </c>
      <c r="C254" s="5"/>
      <c r="D254" s="3" t="s">
        <v>509</v>
      </c>
      <c r="E254" s="4"/>
      <c r="F254" s="4"/>
      <c r="G254" s="4"/>
      <c r="H254" s="4"/>
    </row>
    <row r="255">
      <c r="A255" s="5">
        <v>254.0</v>
      </c>
      <c r="B255" s="6" t="s">
        <v>510</v>
      </c>
      <c r="C255" s="5"/>
      <c r="D255" s="3" t="s">
        <v>511</v>
      </c>
      <c r="E255" s="4"/>
      <c r="F255" s="4"/>
      <c r="G255" s="4"/>
      <c r="H255" s="4"/>
    </row>
    <row r="256">
      <c r="A256" s="5">
        <v>255.0</v>
      </c>
      <c r="B256" s="6" t="s">
        <v>512</v>
      </c>
      <c r="C256" s="5"/>
      <c r="D256" s="3" t="s">
        <v>513</v>
      </c>
      <c r="E256" s="4"/>
      <c r="F256" s="4"/>
      <c r="G256" s="4"/>
      <c r="H256" s="4"/>
    </row>
    <row r="257">
      <c r="A257" s="5">
        <v>256.0</v>
      </c>
      <c r="B257" s="6" t="s">
        <v>514</v>
      </c>
      <c r="C257" s="5"/>
      <c r="D257" s="3" t="s">
        <v>515</v>
      </c>
      <c r="E257" s="4"/>
      <c r="F257" s="4"/>
      <c r="G257" s="4"/>
      <c r="H257" s="4"/>
    </row>
    <row r="258">
      <c r="A258" s="5">
        <v>257.0</v>
      </c>
      <c r="B258" s="6" t="s">
        <v>516</v>
      </c>
      <c r="C258" s="5"/>
      <c r="D258" s="3" t="s">
        <v>517</v>
      </c>
      <c r="E258" s="4"/>
      <c r="F258" s="4"/>
      <c r="G258" s="4"/>
      <c r="H258" s="4"/>
    </row>
    <row r="259">
      <c r="A259" s="5">
        <v>258.0</v>
      </c>
      <c r="B259" s="6" t="s">
        <v>518</v>
      </c>
      <c r="C259" s="5"/>
      <c r="D259" s="3" t="s">
        <v>519</v>
      </c>
      <c r="E259" s="4"/>
      <c r="F259" s="4"/>
      <c r="G259" s="4"/>
      <c r="H259" s="4"/>
    </row>
    <row r="260">
      <c r="A260" s="5">
        <v>259.0</v>
      </c>
      <c r="B260" s="6" t="s">
        <v>520</v>
      </c>
      <c r="C260" s="5"/>
      <c r="D260" s="3" t="s">
        <v>521</v>
      </c>
      <c r="E260" s="4"/>
      <c r="F260" s="4"/>
      <c r="G260" s="4"/>
      <c r="H260" s="4"/>
    </row>
    <row r="261">
      <c r="A261" s="5">
        <v>260.0</v>
      </c>
      <c r="B261" s="6" t="s">
        <v>522</v>
      </c>
      <c r="C261" s="5"/>
      <c r="D261" s="3" t="s">
        <v>523</v>
      </c>
      <c r="E261" s="4"/>
      <c r="F261" s="4"/>
      <c r="G261" s="4"/>
      <c r="H261" s="4"/>
    </row>
    <row r="262">
      <c r="A262" s="5">
        <v>261.0</v>
      </c>
      <c r="B262" s="6" t="s">
        <v>524</v>
      </c>
      <c r="C262" s="5"/>
      <c r="D262" s="3" t="s">
        <v>525</v>
      </c>
      <c r="E262" s="4"/>
      <c r="F262" s="4"/>
      <c r="G262" s="4"/>
      <c r="H262" s="4"/>
    </row>
    <row r="263">
      <c r="A263" s="5">
        <v>262.0</v>
      </c>
      <c r="B263" s="6" t="s">
        <v>526</v>
      </c>
      <c r="C263" s="5"/>
      <c r="D263" s="3" t="s">
        <v>527</v>
      </c>
      <c r="E263" s="4"/>
      <c r="F263" s="4"/>
      <c r="G263" s="4"/>
      <c r="H263" s="4"/>
    </row>
    <row r="264">
      <c r="A264" s="5">
        <v>263.0</v>
      </c>
      <c r="B264" s="6" t="s">
        <v>528</v>
      </c>
      <c r="C264" s="5"/>
      <c r="D264" s="3" t="s">
        <v>529</v>
      </c>
      <c r="E264" s="4"/>
      <c r="F264" s="4"/>
      <c r="G264" s="4"/>
      <c r="H264" s="4"/>
    </row>
    <row r="265">
      <c r="A265" s="5">
        <v>264.0</v>
      </c>
      <c r="B265" s="6" t="s">
        <v>530</v>
      </c>
      <c r="C265" s="5"/>
      <c r="D265" s="3" t="s">
        <v>531</v>
      </c>
      <c r="E265" s="4"/>
      <c r="F265" s="4"/>
      <c r="G265" s="4"/>
      <c r="H265" s="4"/>
    </row>
    <row r="266">
      <c r="A266" s="5">
        <v>265.0</v>
      </c>
      <c r="B266" s="6" t="s">
        <v>532</v>
      </c>
      <c r="C266" s="5"/>
      <c r="D266" s="7" t="s">
        <v>533</v>
      </c>
      <c r="E266" s="4"/>
      <c r="F266" s="4"/>
      <c r="G266" s="4"/>
      <c r="H266" s="4"/>
    </row>
    <row r="267">
      <c r="A267" s="5">
        <v>266.0</v>
      </c>
      <c r="B267" s="6" t="s">
        <v>534</v>
      </c>
      <c r="C267" s="5"/>
      <c r="D267" s="3" t="s">
        <v>535</v>
      </c>
      <c r="E267" s="4"/>
      <c r="F267" s="4"/>
      <c r="G267" s="4"/>
      <c r="H267" s="4"/>
    </row>
    <row r="268">
      <c r="A268" s="5">
        <v>267.0</v>
      </c>
      <c r="B268" s="6" t="s">
        <v>536</v>
      </c>
      <c r="C268" s="5"/>
      <c r="D268" s="3" t="s">
        <v>537</v>
      </c>
      <c r="E268" s="4"/>
      <c r="F268" s="4"/>
      <c r="G268" s="4"/>
      <c r="H268" s="4"/>
    </row>
    <row r="269">
      <c r="A269" s="5">
        <v>268.0</v>
      </c>
      <c r="B269" s="6" t="s">
        <v>538</v>
      </c>
      <c r="C269" s="5"/>
      <c r="D269" s="3" t="s">
        <v>539</v>
      </c>
      <c r="E269" s="4"/>
      <c r="F269" s="4"/>
      <c r="G269" s="4"/>
      <c r="H269" s="4"/>
    </row>
    <row r="270">
      <c r="A270" s="5">
        <v>269.0</v>
      </c>
      <c r="B270" s="6" t="s">
        <v>540</v>
      </c>
      <c r="C270" s="5"/>
      <c r="D270" s="3" t="s">
        <v>541</v>
      </c>
      <c r="E270" s="4"/>
      <c r="F270" s="4"/>
      <c r="G270" s="4"/>
      <c r="H270" s="4"/>
    </row>
    <row r="271">
      <c r="A271" s="5">
        <v>270.0</v>
      </c>
      <c r="B271" s="6" t="s">
        <v>542</v>
      </c>
      <c r="C271" s="5"/>
      <c r="D271" s="3" t="s">
        <v>543</v>
      </c>
      <c r="E271" s="4"/>
      <c r="F271" s="4"/>
      <c r="G271" s="4"/>
      <c r="H271" s="4"/>
    </row>
    <row r="272">
      <c r="A272" s="5">
        <v>271.0</v>
      </c>
      <c r="B272" s="6" t="s">
        <v>544</v>
      </c>
      <c r="C272" s="5"/>
      <c r="D272" s="3" t="s">
        <v>545</v>
      </c>
      <c r="E272" s="4"/>
      <c r="F272" s="4"/>
      <c r="G272" s="4"/>
      <c r="H272" s="4"/>
    </row>
    <row r="273">
      <c r="A273" s="5">
        <v>272.0</v>
      </c>
      <c r="B273" s="6" t="s">
        <v>546</v>
      </c>
      <c r="C273" s="5"/>
      <c r="D273" s="3" t="s">
        <v>547</v>
      </c>
      <c r="E273" s="4"/>
      <c r="F273" s="4"/>
      <c r="G273" s="4"/>
      <c r="H273" s="4"/>
    </row>
    <row r="274">
      <c r="A274" s="5">
        <v>273.0</v>
      </c>
      <c r="B274" s="6" t="s">
        <v>548</v>
      </c>
      <c r="C274" s="5"/>
      <c r="D274" s="3" t="s">
        <v>549</v>
      </c>
      <c r="E274" s="4"/>
      <c r="F274" s="4"/>
      <c r="G274" s="4"/>
      <c r="H274" s="4"/>
    </row>
    <row r="275">
      <c r="A275" s="5">
        <v>274.0</v>
      </c>
      <c r="B275" s="6" t="s">
        <v>550</v>
      </c>
      <c r="C275" s="5"/>
      <c r="D275" s="3" t="s">
        <v>551</v>
      </c>
      <c r="E275" s="4"/>
      <c r="F275" s="4"/>
      <c r="G275" s="4"/>
      <c r="H275" s="4"/>
    </row>
    <row r="276">
      <c r="A276" s="5">
        <v>275.0</v>
      </c>
      <c r="B276" s="6" t="s">
        <v>552</v>
      </c>
      <c r="C276" s="5"/>
      <c r="D276" s="3" t="s">
        <v>553</v>
      </c>
      <c r="E276" s="4"/>
      <c r="F276" s="4"/>
      <c r="G276" s="4"/>
      <c r="H276" s="4"/>
    </row>
    <row r="277">
      <c r="A277" s="5">
        <v>276.0</v>
      </c>
      <c r="B277" s="6" t="s">
        <v>554</v>
      </c>
      <c r="C277" s="5"/>
      <c r="D277" s="3" t="s">
        <v>555</v>
      </c>
      <c r="E277" s="4"/>
      <c r="F277" s="4"/>
      <c r="G277" s="4"/>
      <c r="H277" s="4"/>
    </row>
    <row r="278">
      <c r="A278" s="5">
        <v>277.0</v>
      </c>
      <c r="B278" s="6" t="s">
        <v>556</v>
      </c>
      <c r="C278" s="5"/>
      <c r="D278" s="3" t="s">
        <v>557</v>
      </c>
      <c r="E278" s="4"/>
      <c r="F278" s="4"/>
      <c r="G278" s="4"/>
      <c r="H278" s="4"/>
    </row>
    <row r="279">
      <c r="A279" s="5">
        <v>278.0</v>
      </c>
      <c r="B279" s="6" t="s">
        <v>558</v>
      </c>
      <c r="C279" s="5"/>
      <c r="D279" s="3" t="s">
        <v>559</v>
      </c>
      <c r="E279" s="4"/>
      <c r="F279" s="4"/>
      <c r="G279" s="4"/>
      <c r="H279" s="4"/>
    </row>
    <row r="280">
      <c r="A280" s="5">
        <v>279.0</v>
      </c>
      <c r="B280" s="6" t="s">
        <v>560</v>
      </c>
      <c r="C280" s="5"/>
      <c r="D280" s="3" t="s">
        <v>561</v>
      </c>
      <c r="E280" s="4"/>
      <c r="F280" s="4"/>
      <c r="G280" s="4"/>
      <c r="H280" s="4"/>
    </row>
    <row r="281">
      <c r="A281" s="5">
        <v>280.0</v>
      </c>
      <c r="B281" s="6" t="s">
        <v>562</v>
      </c>
      <c r="C281" s="5"/>
      <c r="D281" s="3" t="s">
        <v>563</v>
      </c>
      <c r="E281" s="4"/>
      <c r="F281" s="4"/>
      <c r="G281" s="4"/>
      <c r="H281" s="4"/>
    </row>
    <row r="282">
      <c r="A282" s="5">
        <v>281.0</v>
      </c>
      <c r="B282" s="6" t="s">
        <v>564</v>
      </c>
      <c r="C282" s="5"/>
      <c r="D282" s="3" t="s">
        <v>565</v>
      </c>
      <c r="E282" s="4"/>
      <c r="F282" s="4"/>
      <c r="G282" s="4"/>
      <c r="H282" s="4"/>
    </row>
    <row r="283">
      <c r="A283" s="5">
        <v>282.0</v>
      </c>
      <c r="B283" s="6" t="s">
        <v>566</v>
      </c>
      <c r="C283" s="5"/>
      <c r="D283" s="3" t="s">
        <v>567</v>
      </c>
      <c r="E283" s="4"/>
      <c r="F283" s="4"/>
      <c r="G283" s="4"/>
      <c r="H283" s="4"/>
    </row>
    <row r="284">
      <c r="A284" s="5">
        <v>283.0</v>
      </c>
      <c r="B284" s="6" t="s">
        <v>568</v>
      </c>
      <c r="C284" s="5"/>
      <c r="D284" s="3" t="s">
        <v>569</v>
      </c>
      <c r="E284" s="4"/>
      <c r="F284" s="4"/>
      <c r="G284" s="4"/>
      <c r="H284" s="4"/>
    </row>
    <row r="285">
      <c r="A285" s="5">
        <v>284.0</v>
      </c>
      <c r="B285" s="6" t="s">
        <v>570</v>
      </c>
      <c r="C285" s="5"/>
      <c r="D285" s="7" t="s">
        <v>571</v>
      </c>
      <c r="E285" s="4"/>
      <c r="F285" s="4"/>
      <c r="G285" s="4"/>
      <c r="H285" s="4"/>
    </row>
    <row r="286">
      <c r="A286" s="5">
        <v>285.0</v>
      </c>
      <c r="B286" s="6" t="s">
        <v>572</v>
      </c>
      <c r="C286" s="5"/>
      <c r="D286" s="3" t="s">
        <v>573</v>
      </c>
      <c r="E286" s="4"/>
      <c r="F286" s="4"/>
      <c r="G286" s="4"/>
      <c r="H286" s="4"/>
    </row>
    <row r="287">
      <c r="A287" s="5">
        <v>286.0</v>
      </c>
      <c r="B287" s="6" t="s">
        <v>574</v>
      </c>
      <c r="C287" s="5"/>
      <c r="D287" s="3" t="s">
        <v>575</v>
      </c>
      <c r="E287" s="4"/>
      <c r="F287" s="4"/>
      <c r="G287" s="4"/>
      <c r="H287" s="4"/>
    </row>
    <row r="288">
      <c r="A288" s="5">
        <v>287.0</v>
      </c>
      <c r="B288" s="6" t="s">
        <v>576</v>
      </c>
      <c r="C288" s="5"/>
      <c r="D288" s="3" t="s">
        <v>577</v>
      </c>
      <c r="E288" s="4"/>
      <c r="F288" s="4"/>
      <c r="G288" s="4"/>
      <c r="H288" s="4"/>
    </row>
    <row r="289">
      <c r="A289" s="5">
        <v>288.0</v>
      </c>
      <c r="B289" s="6" t="s">
        <v>578</v>
      </c>
      <c r="C289" s="5"/>
      <c r="D289" s="3" t="s">
        <v>579</v>
      </c>
      <c r="E289" s="4"/>
      <c r="F289" s="4"/>
      <c r="G289" s="4"/>
      <c r="H289" s="4"/>
    </row>
    <row r="290">
      <c r="A290" s="5">
        <v>289.0</v>
      </c>
      <c r="B290" s="6" t="s">
        <v>580</v>
      </c>
      <c r="C290" s="5"/>
      <c r="D290" s="3" t="s">
        <v>581</v>
      </c>
      <c r="E290" s="4"/>
      <c r="F290" s="4"/>
      <c r="G290" s="4"/>
      <c r="H290" s="4"/>
    </row>
    <row r="291">
      <c r="A291" s="5">
        <v>290.0</v>
      </c>
      <c r="B291" s="6" t="s">
        <v>582</v>
      </c>
      <c r="C291" s="5"/>
      <c r="D291" s="3" t="s">
        <v>583</v>
      </c>
      <c r="E291" s="4"/>
      <c r="F291" s="4"/>
      <c r="G291" s="4"/>
      <c r="H291" s="4"/>
    </row>
    <row r="292">
      <c r="A292" s="5">
        <v>291.0</v>
      </c>
      <c r="B292" s="6" t="s">
        <v>584</v>
      </c>
      <c r="C292" s="5"/>
      <c r="D292" s="3" t="s">
        <v>585</v>
      </c>
      <c r="E292" s="4"/>
      <c r="F292" s="4"/>
      <c r="G292" s="4"/>
      <c r="H292" s="4"/>
    </row>
    <row r="293">
      <c r="A293" s="5">
        <v>292.0</v>
      </c>
      <c r="B293" s="6" t="s">
        <v>586</v>
      </c>
      <c r="C293" s="5"/>
      <c r="D293" s="3" t="s">
        <v>587</v>
      </c>
      <c r="E293" s="4"/>
      <c r="F293" s="4"/>
      <c r="G293" s="4"/>
      <c r="H293" s="4"/>
    </row>
    <row r="294">
      <c r="A294" s="5">
        <v>293.0</v>
      </c>
      <c r="B294" s="6" t="s">
        <v>588</v>
      </c>
      <c r="C294" s="5"/>
      <c r="D294" s="3" t="s">
        <v>589</v>
      </c>
      <c r="E294" s="4"/>
      <c r="F294" s="4"/>
      <c r="G294" s="4"/>
      <c r="H294" s="4"/>
    </row>
    <row r="295">
      <c r="A295" s="5">
        <v>294.0</v>
      </c>
      <c r="B295" s="6" t="s">
        <v>590</v>
      </c>
      <c r="C295" s="5"/>
      <c r="D295" s="3" t="s">
        <v>591</v>
      </c>
      <c r="E295" s="4"/>
      <c r="F295" s="4"/>
      <c r="G295" s="4"/>
      <c r="H295" s="4"/>
    </row>
    <row r="296">
      <c r="A296" s="5">
        <v>295.0</v>
      </c>
      <c r="B296" s="6" t="s">
        <v>592</v>
      </c>
      <c r="C296" s="5"/>
      <c r="D296" s="3" t="s">
        <v>593</v>
      </c>
      <c r="E296" s="4"/>
      <c r="F296" s="4"/>
      <c r="G296" s="4"/>
      <c r="H296" s="4"/>
    </row>
    <row r="297">
      <c r="A297" s="5">
        <v>296.0</v>
      </c>
      <c r="B297" s="6" t="s">
        <v>594</v>
      </c>
      <c r="C297" s="5"/>
      <c r="D297" s="3" t="s">
        <v>595</v>
      </c>
      <c r="E297" s="4"/>
      <c r="F297" s="4"/>
      <c r="G297" s="4"/>
      <c r="H297" s="4"/>
    </row>
    <row r="298">
      <c r="A298" s="5">
        <v>297.0</v>
      </c>
      <c r="B298" s="6" t="s">
        <v>596</v>
      </c>
      <c r="C298" s="5"/>
      <c r="D298" s="3" t="s">
        <v>597</v>
      </c>
      <c r="E298" s="4"/>
      <c r="F298" s="4"/>
      <c r="G298" s="4"/>
      <c r="H298" s="4"/>
    </row>
    <row r="299">
      <c r="A299" s="5">
        <v>298.0</v>
      </c>
      <c r="B299" s="6" t="s">
        <v>598</v>
      </c>
      <c r="C299" s="5"/>
      <c r="D299" s="3" t="s">
        <v>599</v>
      </c>
      <c r="E299" s="4"/>
      <c r="F299" s="4"/>
      <c r="G299" s="4"/>
      <c r="H299" s="4"/>
    </row>
    <row r="300">
      <c r="A300" s="5">
        <v>299.0</v>
      </c>
      <c r="B300" s="6" t="s">
        <v>600</v>
      </c>
      <c r="C300" s="5"/>
      <c r="D300" s="3" t="s">
        <v>601</v>
      </c>
      <c r="E300" s="4"/>
      <c r="F300" s="4"/>
      <c r="G300" s="4"/>
      <c r="H300" s="4"/>
    </row>
    <row r="301">
      <c r="A301" s="5">
        <v>300.0</v>
      </c>
      <c r="B301" s="6" t="s">
        <v>602</v>
      </c>
      <c r="C301" s="5"/>
      <c r="D301" s="3" t="s">
        <v>603</v>
      </c>
      <c r="E301" s="4"/>
      <c r="F301" s="4"/>
      <c r="G301" s="4"/>
      <c r="H301" s="4"/>
    </row>
    <row r="302">
      <c r="A302" s="5">
        <v>301.0</v>
      </c>
      <c r="B302" s="6" t="s">
        <v>604</v>
      </c>
      <c r="C302" s="5"/>
      <c r="D302" s="3" t="s">
        <v>605</v>
      </c>
      <c r="E302" s="4"/>
      <c r="F302" s="4"/>
      <c r="G302" s="4"/>
      <c r="H302" s="4"/>
    </row>
    <row r="303">
      <c r="A303" s="5">
        <v>302.0</v>
      </c>
      <c r="B303" s="6" t="s">
        <v>606</v>
      </c>
      <c r="C303" s="5"/>
      <c r="D303" s="7" t="s">
        <v>607</v>
      </c>
      <c r="E303" s="4"/>
      <c r="F303" s="4"/>
      <c r="G303" s="4"/>
      <c r="H303" s="4"/>
    </row>
    <row r="304">
      <c r="A304" s="5">
        <v>303.0</v>
      </c>
      <c r="B304" s="6" t="s">
        <v>608</v>
      </c>
      <c r="C304" s="5"/>
      <c r="D304" s="3" t="s">
        <v>609</v>
      </c>
      <c r="E304" s="4"/>
      <c r="F304" s="4"/>
      <c r="G304" s="4"/>
      <c r="H304" s="4"/>
    </row>
    <row r="305">
      <c r="A305" s="5">
        <v>304.0</v>
      </c>
      <c r="B305" s="6" t="s">
        <v>610</v>
      </c>
      <c r="C305" s="5"/>
      <c r="D305" s="3" t="s">
        <v>611</v>
      </c>
      <c r="E305" s="4"/>
      <c r="F305" s="4"/>
      <c r="G305" s="4"/>
      <c r="H305" s="4"/>
    </row>
    <row r="306">
      <c r="A306" s="5">
        <v>305.0</v>
      </c>
      <c r="B306" s="6" t="s">
        <v>612</v>
      </c>
      <c r="C306" s="5"/>
      <c r="D306" s="3" t="s">
        <v>613</v>
      </c>
      <c r="E306" s="4"/>
      <c r="F306" s="4"/>
      <c r="G306" s="4"/>
      <c r="H306" s="4"/>
    </row>
    <row r="307">
      <c r="A307" s="5">
        <v>306.0</v>
      </c>
      <c r="B307" s="6" t="s">
        <v>614</v>
      </c>
      <c r="C307" s="5"/>
      <c r="D307" s="3" t="s">
        <v>615</v>
      </c>
      <c r="E307" s="4"/>
      <c r="F307" s="4"/>
      <c r="G307" s="4"/>
      <c r="H307" s="4"/>
    </row>
    <row r="308">
      <c r="A308" s="5">
        <v>307.0</v>
      </c>
      <c r="B308" s="6" t="s">
        <v>616</v>
      </c>
      <c r="C308" s="5"/>
      <c r="D308" s="3" t="s">
        <v>617</v>
      </c>
      <c r="E308" s="4"/>
      <c r="F308" s="4"/>
      <c r="G308" s="4"/>
      <c r="H308" s="4"/>
    </row>
    <row r="309">
      <c r="A309" s="5">
        <v>308.0</v>
      </c>
      <c r="B309" s="6" t="s">
        <v>618</v>
      </c>
      <c r="C309" s="5"/>
      <c r="D309" s="3" t="s">
        <v>619</v>
      </c>
      <c r="E309" s="4"/>
      <c r="F309" s="4"/>
      <c r="G309" s="4"/>
      <c r="H309" s="4"/>
    </row>
    <row r="310">
      <c r="A310" s="5">
        <v>309.0</v>
      </c>
      <c r="B310" s="6" t="s">
        <v>620</v>
      </c>
      <c r="C310" s="5"/>
      <c r="D310" s="3" t="s">
        <v>621</v>
      </c>
      <c r="E310" s="4"/>
      <c r="F310" s="4"/>
      <c r="G310" s="4"/>
      <c r="H310" s="4"/>
    </row>
    <row r="311">
      <c r="A311" s="5">
        <v>310.0</v>
      </c>
      <c r="B311" s="6" t="s">
        <v>622</v>
      </c>
      <c r="C311" s="5"/>
      <c r="D311" s="7" t="s">
        <v>623</v>
      </c>
      <c r="E311" s="4"/>
      <c r="F311" s="4"/>
      <c r="G311" s="4"/>
      <c r="H311" s="4"/>
    </row>
    <row r="312">
      <c r="A312" s="5">
        <v>311.0</v>
      </c>
      <c r="B312" s="6" t="s">
        <v>624</v>
      </c>
      <c r="C312" s="5"/>
      <c r="D312" s="3" t="s">
        <v>625</v>
      </c>
      <c r="E312" s="4"/>
      <c r="F312" s="4"/>
      <c r="G312" s="4"/>
      <c r="H312" s="4"/>
    </row>
    <row r="313">
      <c r="A313" s="5">
        <v>312.0</v>
      </c>
      <c r="B313" s="6" t="s">
        <v>626</v>
      </c>
      <c r="C313" s="5"/>
      <c r="D313" s="3" t="s">
        <v>627</v>
      </c>
      <c r="E313" s="4"/>
      <c r="F313" s="4"/>
      <c r="G313" s="4"/>
      <c r="H313" s="4"/>
    </row>
    <row r="314">
      <c r="A314" s="5">
        <v>313.0</v>
      </c>
      <c r="B314" s="6" t="s">
        <v>628</v>
      </c>
      <c r="C314" s="5"/>
      <c r="D314" s="3" t="s">
        <v>629</v>
      </c>
      <c r="E314" s="4"/>
      <c r="F314" s="4"/>
      <c r="G314" s="4"/>
      <c r="H314" s="4"/>
    </row>
    <row r="315">
      <c r="A315" s="5">
        <v>314.0</v>
      </c>
      <c r="B315" s="6" t="s">
        <v>630</v>
      </c>
      <c r="C315" s="5"/>
      <c r="D315" s="3" t="s">
        <v>631</v>
      </c>
      <c r="E315" s="4"/>
      <c r="F315" s="4"/>
      <c r="G315" s="4"/>
      <c r="H315" s="4"/>
    </row>
    <row r="316">
      <c r="A316" s="5">
        <v>315.0</v>
      </c>
      <c r="B316" s="6" t="s">
        <v>632</v>
      </c>
      <c r="C316" s="5"/>
      <c r="D316" s="3" t="s">
        <v>633</v>
      </c>
      <c r="E316" s="4"/>
      <c r="F316" s="4"/>
      <c r="G316" s="4"/>
      <c r="H316" s="4"/>
    </row>
    <row r="317">
      <c r="A317" s="5">
        <v>316.0</v>
      </c>
      <c r="B317" s="6" t="s">
        <v>634</v>
      </c>
      <c r="C317" s="5"/>
      <c r="D317" s="3" t="s">
        <v>635</v>
      </c>
      <c r="E317" s="4"/>
      <c r="F317" s="4"/>
      <c r="G317" s="4"/>
      <c r="H317" s="4"/>
    </row>
    <row r="318">
      <c r="A318" s="5">
        <v>317.0</v>
      </c>
      <c r="B318" s="6" t="s">
        <v>636</v>
      </c>
      <c r="C318" s="5"/>
      <c r="D318" s="3" t="s">
        <v>637</v>
      </c>
      <c r="E318" s="4"/>
      <c r="F318" s="4"/>
      <c r="G318" s="4"/>
      <c r="H318" s="4"/>
    </row>
    <row r="319">
      <c r="A319" s="5">
        <v>318.0</v>
      </c>
      <c r="B319" s="6" t="s">
        <v>638</v>
      </c>
      <c r="C319" s="5"/>
      <c r="D319" s="3" t="s">
        <v>639</v>
      </c>
      <c r="E319" s="4"/>
      <c r="F319" s="4"/>
      <c r="G319" s="4"/>
      <c r="H319" s="4"/>
    </row>
    <row r="320">
      <c r="A320" s="5">
        <v>319.0</v>
      </c>
      <c r="B320" s="6" t="s">
        <v>640</v>
      </c>
      <c r="C320" s="5"/>
      <c r="D320" s="3" t="s">
        <v>641</v>
      </c>
      <c r="E320" s="4"/>
      <c r="F320" s="4"/>
      <c r="G320" s="4"/>
      <c r="H320" s="4"/>
    </row>
    <row r="321">
      <c r="A321" s="5">
        <v>320.0</v>
      </c>
      <c r="B321" s="6" t="s">
        <v>642</v>
      </c>
      <c r="C321" s="5"/>
      <c r="D321" s="3" t="s">
        <v>643</v>
      </c>
      <c r="E321" s="4"/>
      <c r="F321" s="4"/>
      <c r="G321" s="4"/>
      <c r="H321" s="4"/>
    </row>
    <row r="322">
      <c r="A322" s="5">
        <v>321.0</v>
      </c>
      <c r="B322" s="6" t="s">
        <v>644</v>
      </c>
      <c r="C322" s="5"/>
      <c r="D322" s="3" t="s">
        <v>645</v>
      </c>
      <c r="E322" s="4"/>
      <c r="F322" s="4"/>
      <c r="G322" s="4"/>
      <c r="H322" s="4"/>
    </row>
    <row r="323">
      <c r="A323" s="5">
        <v>322.0</v>
      </c>
      <c r="B323" s="6" t="s">
        <v>646</v>
      </c>
      <c r="C323" s="5"/>
      <c r="D323" s="3" t="s">
        <v>647</v>
      </c>
      <c r="E323" s="4"/>
      <c r="F323" s="4"/>
      <c r="G323" s="4"/>
      <c r="H323" s="4"/>
    </row>
    <row r="324">
      <c r="A324" s="5">
        <v>323.0</v>
      </c>
      <c r="B324" s="6" t="s">
        <v>648</v>
      </c>
      <c r="C324" s="5"/>
      <c r="D324" s="3" t="s">
        <v>649</v>
      </c>
      <c r="E324" s="4"/>
      <c r="F324" s="4"/>
      <c r="G324" s="4"/>
      <c r="H324" s="4"/>
    </row>
    <row r="325">
      <c r="A325" s="5">
        <v>324.0</v>
      </c>
      <c r="B325" s="6" t="s">
        <v>650</v>
      </c>
      <c r="C325" s="5"/>
      <c r="D325" s="3" t="s">
        <v>651</v>
      </c>
      <c r="E325" s="4"/>
      <c r="F325" s="4"/>
      <c r="G325" s="4"/>
      <c r="H325" s="4"/>
    </row>
    <row r="326">
      <c r="A326" s="5">
        <v>325.0</v>
      </c>
      <c r="B326" s="6" t="s">
        <v>652</v>
      </c>
      <c r="C326" s="5"/>
      <c r="D326" s="3" t="s">
        <v>653</v>
      </c>
      <c r="E326" s="4"/>
      <c r="F326" s="4"/>
      <c r="G326" s="4"/>
      <c r="H326" s="4"/>
    </row>
    <row r="327">
      <c r="A327" s="5">
        <v>326.0</v>
      </c>
      <c r="B327" s="6" t="s">
        <v>654</v>
      </c>
      <c r="C327" s="5"/>
      <c r="D327" s="3" t="s">
        <v>655</v>
      </c>
      <c r="E327" s="4"/>
      <c r="F327" s="4"/>
      <c r="G327" s="4"/>
      <c r="H327" s="4"/>
    </row>
    <row r="328">
      <c r="A328" s="5">
        <v>327.0</v>
      </c>
      <c r="B328" s="6" t="s">
        <v>656</v>
      </c>
      <c r="C328" s="5"/>
      <c r="D328" s="7" t="s">
        <v>657</v>
      </c>
      <c r="E328" s="4"/>
      <c r="F328" s="4"/>
      <c r="G328" s="4"/>
      <c r="H328" s="4"/>
    </row>
    <row r="329">
      <c r="A329" s="5">
        <v>328.0</v>
      </c>
      <c r="B329" s="6" t="s">
        <v>658</v>
      </c>
      <c r="C329" s="5"/>
      <c r="D329" s="7" t="s">
        <v>659</v>
      </c>
      <c r="E329" s="4"/>
      <c r="F329" s="4"/>
      <c r="G329" s="4"/>
      <c r="H329" s="4"/>
    </row>
    <row r="330">
      <c r="A330" s="5">
        <v>329.0</v>
      </c>
      <c r="B330" s="6" t="s">
        <v>660</v>
      </c>
      <c r="C330" s="5"/>
      <c r="D330" s="3" t="s">
        <v>661</v>
      </c>
      <c r="E330" s="4"/>
      <c r="F330" s="4"/>
      <c r="G330" s="4"/>
      <c r="H330" s="4"/>
    </row>
    <row r="331">
      <c r="A331" s="5">
        <v>330.0</v>
      </c>
      <c r="B331" s="6" t="s">
        <v>662</v>
      </c>
      <c r="C331" s="5"/>
      <c r="D331" s="3" t="s">
        <v>663</v>
      </c>
      <c r="E331" s="4"/>
      <c r="F331" s="4"/>
      <c r="G331" s="4"/>
      <c r="H331" s="4"/>
    </row>
    <row r="332">
      <c r="A332" s="5">
        <v>331.0</v>
      </c>
      <c r="B332" s="6" t="s">
        <v>664</v>
      </c>
      <c r="C332" s="5"/>
      <c r="D332" s="3" t="s">
        <v>665</v>
      </c>
      <c r="E332" s="4"/>
      <c r="F332" s="4"/>
      <c r="G332" s="4"/>
      <c r="H332" s="4"/>
    </row>
    <row r="333">
      <c r="A333" s="5">
        <v>332.0</v>
      </c>
      <c r="B333" s="6" t="s">
        <v>666</v>
      </c>
      <c r="C333" s="5"/>
      <c r="D333" s="3" t="s">
        <v>667</v>
      </c>
      <c r="E333" s="4"/>
      <c r="F333" s="4"/>
      <c r="G333" s="4"/>
      <c r="H333" s="4"/>
    </row>
    <row r="334">
      <c r="A334" s="5">
        <v>333.0</v>
      </c>
      <c r="B334" s="6" t="s">
        <v>668</v>
      </c>
      <c r="C334" s="5"/>
      <c r="D334" s="3" t="s">
        <v>669</v>
      </c>
      <c r="E334" s="4"/>
      <c r="F334" s="4"/>
      <c r="G334" s="4"/>
      <c r="H334" s="4"/>
    </row>
    <row r="335">
      <c r="A335" s="5">
        <v>334.0</v>
      </c>
      <c r="B335" s="6" t="s">
        <v>670</v>
      </c>
      <c r="C335" s="5"/>
      <c r="D335" s="3" t="s">
        <v>671</v>
      </c>
      <c r="E335" s="4"/>
      <c r="F335" s="4"/>
      <c r="G335" s="4"/>
      <c r="H335" s="4"/>
    </row>
    <row r="336">
      <c r="A336" s="5">
        <v>335.0</v>
      </c>
      <c r="B336" s="6" t="s">
        <v>672</v>
      </c>
      <c r="C336" s="5"/>
      <c r="D336" s="3" t="s">
        <v>673</v>
      </c>
      <c r="E336" s="4"/>
      <c r="F336" s="4"/>
      <c r="G336" s="4"/>
      <c r="H336" s="4"/>
    </row>
    <row r="337">
      <c r="A337" s="5">
        <v>336.0</v>
      </c>
      <c r="B337" s="6" t="s">
        <v>674</v>
      </c>
      <c r="C337" s="5"/>
      <c r="D337" s="3" t="s">
        <v>675</v>
      </c>
      <c r="E337" s="4"/>
      <c r="F337" s="4"/>
      <c r="G337" s="4"/>
      <c r="H337" s="4"/>
    </row>
    <row r="338">
      <c r="A338" s="5">
        <v>337.0</v>
      </c>
      <c r="B338" s="6" t="s">
        <v>676</v>
      </c>
      <c r="C338" s="5"/>
      <c r="D338" s="3" t="s">
        <v>677</v>
      </c>
      <c r="E338" s="4"/>
      <c r="F338" s="4"/>
      <c r="G338" s="4"/>
      <c r="H338" s="4"/>
    </row>
    <row r="339">
      <c r="A339" s="5">
        <v>338.0</v>
      </c>
      <c r="B339" s="6" t="s">
        <v>678</v>
      </c>
      <c r="C339" s="5"/>
      <c r="D339" s="3" t="s">
        <v>679</v>
      </c>
      <c r="E339" s="4"/>
      <c r="F339" s="4"/>
      <c r="G339" s="4"/>
      <c r="H339" s="4"/>
    </row>
    <row r="340">
      <c r="A340" s="5">
        <v>339.0</v>
      </c>
      <c r="B340" s="6" t="s">
        <v>680</v>
      </c>
      <c r="C340" s="5"/>
      <c r="D340" s="3" t="s">
        <v>681</v>
      </c>
      <c r="E340" s="4"/>
      <c r="F340" s="4"/>
      <c r="G340" s="4"/>
      <c r="H340" s="4"/>
    </row>
    <row r="341">
      <c r="A341" s="5">
        <v>340.0</v>
      </c>
      <c r="B341" s="6" t="s">
        <v>682</v>
      </c>
      <c r="C341" s="5"/>
      <c r="D341" s="3" t="s">
        <v>683</v>
      </c>
      <c r="E341" s="4"/>
      <c r="F341" s="4"/>
      <c r="G341" s="4"/>
      <c r="H341" s="4"/>
    </row>
    <row r="342">
      <c r="A342" s="5">
        <v>341.0</v>
      </c>
      <c r="B342" s="6" t="s">
        <v>684</v>
      </c>
      <c r="C342" s="5"/>
      <c r="D342" s="3" t="s">
        <v>685</v>
      </c>
      <c r="E342" s="4"/>
      <c r="F342" s="4"/>
      <c r="G342" s="4"/>
      <c r="H342" s="4"/>
    </row>
    <row r="343">
      <c r="A343" s="5">
        <v>342.0</v>
      </c>
      <c r="B343" s="6" t="s">
        <v>686</v>
      </c>
      <c r="C343" s="5"/>
      <c r="D343" s="7" t="s">
        <v>687</v>
      </c>
      <c r="E343" s="4"/>
      <c r="F343" s="4"/>
      <c r="G343" s="4"/>
      <c r="H343" s="4"/>
    </row>
    <row r="344">
      <c r="A344" s="5">
        <v>343.0</v>
      </c>
      <c r="B344" s="6" t="s">
        <v>688</v>
      </c>
      <c r="C344" s="5"/>
      <c r="D344" s="3" t="s">
        <v>689</v>
      </c>
      <c r="E344" s="4"/>
      <c r="F344" s="4"/>
      <c r="G344" s="4"/>
      <c r="H344" s="4"/>
    </row>
    <row r="345">
      <c r="A345" s="5">
        <v>344.0</v>
      </c>
      <c r="B345" s="6" t="s">
        <v>690</v>
      </c>
      <c r="C345" s="5"/>
      <c r="D345" s="3" t="s">
        <v>691</v>
      </c>
      <c r="E345" s="4"/>
      <c r="F345" s="4"/>
      <c r="G345" s="4"/>
      <c r="H345" s="4"/>
    </row>
    <row r="346">
      <c r="A346" s="5">
        <v>345.0</v>
      </c>
      <c r="B346" s="6" t="s">
        <v>692</v>
      </c>
      <c r="C346" s="5"/>
      <c r="D346" s="3" t="s">
        <v>693</v>
      </c>
      <c r="E346" s="4"/>
      <c r="F346" s="4"/>
      <c r="G346" s="4"/>
      <c r="H346" s="4"/>
    </row>
    <row r="347">
      <c r="A347" s="5">
        <v>346.0</v>
      </c>
      <c r="B347" s="6" t="s">
        <v>694</v>
      </c>
      <c r="C347" s="5"/>
      <c r="D347" s="3" t="s">
        <v>695</v>
      </c>
      <c r="E347" s="4"/>
      <c r="F347" s="4"/>
      <c r="G347" s="4"/>
      <c r="H347" s="4"/>
    </row>
    <row r="348">
      <c r="A348" s="5">
        <v>347.0</v>
      </c>
      <c r="B348" s="6" t="s">
        <v>696</v>
      </c>
      <c r="C348" s="5"/>
      <c r="D348" s="3" t="s">
        <v>697</v>
      </c>
      <c r="E348" s="4"/>
      <c r="F348" s="4"/>
      <c r="G348" s="4"/>
      <c r="H348" s="4"/>
    </row>
    <row r="349">
      <c r="A349" s="5">
        <v>348.0</v>
      </c>
      <c r="B349" s="6" t="s">
        <v>698</v>
      </c>
      <c r="C349" s="5"/>
      <c r="D349" s="3" t="s">
        <v>699</v>
      </c>
      <c r="E349" s="4"/>
      <c r="F349" s="4"/>
      <c r="G349" s="4"/>
      <c r="H349" s="4"/>
    </row>
    <row r="350">
      <c r="A350" s="5">
        <v>349.0</v>
      </c>
      <c r="B350" s="6" t="s">
        <v>700</v>
      </c>
      <c r="C350" s="5"/>
      <c r="D350" s="3" t="s">
        <v>701</v>
      </c>
      <c r="E350" s="4"/>
      <c r="F350" s="4"/>
      <c r="G350" s="4"/>
      <c r="H350" s="4"/>
    </row>
    <row r="351">
      <c r="A351" s="5">
        <v>350.0</v>
      </c>
      <c r="B351" s="6" t="s">
        <v>702</v>
      </c>
      <c r="C351" s="5"/>
      <c r="D351" s="3" t="s">
        <v>703</v>
      </c>
      <c r="E351" s="4"/>
      <c r="F351" s="4"/>
      <c r="G351" s="4"/>
      <c r="H351" s="4"/>
    </row>
    <row r="352">
      <c r="A352" s="5">
        <v>351.0</v>
      </c>
      <c r="B352" s="6" t="s">
        <v>704</v>
      </c>
      <c r="C352" s="5"/>
      <c r="D352" s="7" t="s">
        <v>705</v>
      </c>
      <c r="E352" s="4"/>
      <c r="F352" s="4"/>
      <c r="G352" s="4"/>
      <c r="H352" s="4"/>
    </row>
    <row r="353">
      <c r="A353" s="5">
        <v>352.0</v>
      </c>
      <c r="B353" s="6" t="s">
        <v>706</v>
      </c>
      <c r="C353" s="5"/>
      <c r="D353" s="3" t="s">
        <v>707</v>
      </c>
      <c r="E353" s="4"/>
      <c r="F353" s="4"/>
      <c r="G353" s="4"/>
      <c r="H353" s="4"/>
    </row>
    <row r="354">
      <c r="A354" s="5">
        <v>353.0</v>
      </c>
      <c r="B354" s="6" t="s">
        <v>708</v>
      </c>
      <c r="C354" s="5"/>
      <c r="D354" s="3" t="s">
        <v>709</v>
      </c>
      <c r="E354" s="4"/>
      <c r="F354" s="4"/>
      <c r="G354" s="4"/>
      <c r="H354" s="4"/>
    </row>
    <row r="355">
      <c r="A355" s="5">
        <v>354.0</v>
      </c>
      <c r="B355" s="6" t="b">
        <v>1</v>
      </c>
      <c r="C355" s="5"/>
      <c r="D355" s="3" t="s">
        <v>710</v>
      </c>
      <c r="E355" s="4"/>
      <c r="F355" s="4"/>
      <c r="G355" s="4"/>
      <c r="H355" s="4"/>
    </row>
    <row r="356">
      <c r="A356" s="5">
        <v>355.0</v>
      </c>
      <c r="B356" s="6" t="s">
        <v>711</v>
      </c>
      <c r="C356" s="5"/>
      <c r="D356" s="3" t="s">
        <v>712</v>
      </c>
      <c r="E356" s="4"/>
      <c r="F356" s="4"/>
      <c r="G356" s="4"/>
      <c r="H356" s="4"/>
    </row>
    <row r="357">
      <c r="A357" s="5">
        <v>356.0</v>
      </c>
      <c r="B357" s="6" t="s">
        <v>713</v>
      </c>
      <c r="C357" s="5"/>
      <c r="D357" s="3" t="s">
        <v>714</v>
      </c>
      <c r="E357" s="4"/>
      <c r="F357" s="4"/>
      <c r="G357" s="4"/>
      <c r="H357" s="4"/>
    </row>
    <row r="358">
      <c r="A358" s="5">
        <v>357.0</v>
      </c>
      <c r="B358" s="6" t="s">
        <v>715</v>
      </c>
      <c r="C358" s="5"/>
      <c r="D358" s="3" t="s">
        <v>716</v>
      </c>
      <c r="E358" s="4"/>
      <c r="F358" s="4"/>
      <c r="G358" s="4"/>
      <c r="H358" s="4"/>
    </row>
    <row r="359">
      <c r="A359" s="5">
        <v>358.0</v>
      </c>
      <c r="B359" s="6" t="s">
        <v>717</v>
      </c>
      <c r="C359" s="5"/>
      <c r="D359" s="3" t="s">
        <v>718</v>
      </c>
      <c r="E359" s="4"/>
      <c r="F359" s="4"/>
      <c r="G359" s="4"/>
      <c r="H359" s="4"/>
    </row>
    <row r="360">
      <c r="A360" s="5">
        <v>359.0</v>
      </c>
      <c r="B360" s="6" t="s">
        <v>719</v>
      </c>
      <c r="C360" s="5"/>
      <c r="D360" s="3" t="s">
        <v>720</v>
      </c>
      <c r="E360" s="4"/>
      <c r="F360" s="4"/>
      <c r="G360" s="4"/>
      <c r="H360" s="4"/>
    </row>
    <row r="361">
      <c r="A361" s="5">
        <v>360.0</v>
      </c>
      <c r="B361" s="6" t="s">
        <v>721</v>
      </c>
      <c r="C361" s="5"/>
      <c r="D361" s="3" t="s">
        <v>722</v>
      </c>
      <c r="E361" s="4"/>
      <c r="F361" s="4"/>
      <c r="G361" s="4"/>
      <c r="H361" s="4"/>
    </row>
    <row r="362">
      <c r="A362" s="5">
        <v>361.0</v>
      </c>
      <c r="B362" s="6" t="s">
        <v>723</v>
      </c>
      <c r="C362" s="5"/>
      <c r="D362" s="3" t="s">
        <v>724</v>
      </c>
      <c r="E362" s="4"/>
      <c r="F362" s="4"/>
      <c r="G362" s="4"/>
      <c r="H362" s="4"/>
    </row>
    <row r="363">
      <c r="A363" s="5">
        <v>362.0</v>
      </c>
      <c r="B363" s="6" t="s">
        <v>725</v>
      </c>
      <c r="C363" s="5"/>
      <c r="D363" s="3" t="s">
        <v>726</v>
      </c>
      <c r="E363" s="4"/>
      <c r="F363" s="4"/>
      <c r="G363" s="4"/>
      <c r="H363" s="4"/>
    </row>
    <row r="364">
      <c r="A364" s="5">
        <v>363.0</v>
      </c>
      <c r="B364" s="6" t="s">
        <v>727</v>
      </c>
      <c r="C364" s="5"/>
      <c r="D364" s="3" t="s">
        <v>728</v>
      </c>
      <c r="E364" s="4"/>
      <c r="F364" s="4"/>
      <c r="G364" s="4"/>
      <c r="H364" s="4"/>
    </row>
    <row r="365">
      <c r="A365" s="5">
        <v>364.0</v>
      </c>
      <c r="B365" s="6" t="s">
        <v>729</v>
      </c>
      <c r="C365" s="5"/>
      <c r="D365" s="3" t="s">
        <v>730</v>
      </c>
      <c r="E365" s="4"/>
      <c r="F365" s="4"/>
      <c r="G365" s="4"/>
      <c r="H365" s="4"/>
    </row>
    <row r="366">
      <c r="A366" s="5">
        <v>365.0</v>
      </c>
      <c r="B366" s="6" t="s">
        <v>731</v>
      </c>
      <c r="C366" s="5"/>
      <c r="D366" s="3" t="s">
        <v>732</v>
      </c>
      <c r="E366" s="4"/>
      <c r="F366" s="4"/>
      <c r="G366" s="4"/>
      <c r="H366" s="4"/>
    </row>
    <row r="367">
      <c r="A367" s="5">
        <v>366.0</v>
      </c>
      <c r="B367" s="6" t="s">
        <v>733</v>
      </c>
      <c r="C367" s="5"/>
      <c r="D367" s="3" t="s">
        <v>734</v>
      </c>
      <c r="E367" s="4"/>
      <c r="F367" s="4"/>
      <c r="G367" s="4"/>
      <c r="H367" s="4"/>
    </row>
    <row r="368">
      <c r="A368" s="5">
        <v>367.0</v>
      </c>
      <c r="B368" s="6" t="s">
        <v>735</v>
      </c>
      <c r="C368" s="5"/>
      <c r="D368" s="3" t="s">
        <v>736</v>
      </c>
      <c r="E368" s="4"/>
      <c r="F368" s="4"/>
      <c r="G368" s="4"/>
      <c r="H368" s="4"/>
    </row>
    <row r="369">
      <c r="A369" s="5">
        <v>368.0</v>
      </c>
      <c r="B369" s="6" t="s">
        <v>737</v>
      </c>
      <c r="C369" s="5"/>
      <c r="D369" s="3" t="s">
        <v>738</v>
      </c>
      <c r="E369" s="4"/>
      <c r="F369" s="4"/>
      <c r="G369" s="4"/>
      <c r="H369" s="4"/>
    </row>
    <row r="370">
      <c r="A370" s="5">
        <v>369.0</v>
      </c>
      <c r="B370" s="6" t="s">
        <v>739</v>
      </c>
      <c r="C370" s="5"/>
      <c r="D370" s="7" t="s">
        <v>740</v>
      </c>
      <c r="E370" s="4"/>
      <c r="F370" s="4"/>
      <c r="G370" s="4"/>
      <c r="H370" s="4"/>
    </row>
    <row r="371">
      <c r="A371" s="5">
        <v>370.0</v>
      </c>
      <c r="B371" s="6" t="s">
        <v>741</v>
      </c>
      <c r="C371" s="5"/>
      <c r="D371" s="3" t="s">
        <v>742</v>
      </c>
      <c r="E371" s="4"/>
      <c r="F371" s="4"/>
      <c r="G371" s="4"/>
      <c r="H371" s="4"/>
    </row>
    <row r="372">
      <c r="A372" s="5">
        <v>371.0</v>
      </c>
      <c r="B372" s="6" t="s">
        <v>743</v>
      </c>
      <c r="C372" s="5"/>
      <c r="D372" s="3" t="s">
        <v>744</v>
      </c>
      <c r="E372" s="4"/>
      <c r="F372" s="4"/>
      <c r="G372" s="4"/>
      <c r="H372" s="4"/>
    </row>
    <row r="373">
      <c r="A373" s="5">
        <v>372.0</v>
      </c>
      <c r="B373" s="6" t="s">
        <v>745</v>
      </c>
      <c r="C373" s="5"/>
      <c r="D373" s="3" t="s">
        <v>746</v>
      </c>
      <c r="E373" s="4"/>
      <c r="F373" s="4"/>
      <c r="G373" s="4"/>
      <c r="H373" s="4"/>
    </row>
    <row r="374">
      <c r="A374" s="5">
        <v>373.0</v>
      </c>
      <c r="B374" s="6" t="s">
        <v>747</v>
      </c>
      <c r="C374" s="5"/>
      <c r="D374" s="3" t="s">
        <v>748</v>
      </c>
      <c r="E374" s="4"/>
      <c r="F374" s="4"/>
      <c r="G374" s="4"/>
      <c r="H374" s="4"/>
    </row>
    <row r="375">
      <c r="A375" s="5">
        <v>374.0</v>
      </c>
      <c r="B375" s="6" t="s">
        <v>749</v>
      </c>
      <c r="C375" s="5"/>
      <c r="D375" s="3" t="s">
        <v>750</v>
      </c>
      <c r="E375" s="4"/>
      <c r="F375" s="4"/>
      <c r="G375" s="4"/>
      <c r="H375" s="4"/>
    </row>
    <row r="376">
      <c r="A376" s="5">
        <v>375.0</v>
      </c>
      <c r="B376" s="6" t="s">
        <v>751</v>
      </c>
      <c r="C376" s="5"/>
      <c r="D376" s="3" t="s">
        <v>752</v>
      </c>
      <c r="E376" s="4"/>
      <c r="F376" s="4"/>
      <c r="G376" s="4"/>
      <c r="H376" s="4"/>
    </row>
    <row r="377">
      <c r="A377" s="5">
        <v>376.0</v>
      </c>
      <c r="B377" s="6" t="s">
        <v>753</v>
      </c>
      <c r="C377" s="5"/>
      <c r="D377" s="3" t="s">
        <v>754</v>
      </c>
      <c r="E377" s="4"/>
      <c r="F377" s="4"/>
      <c r="G377" s="4"/>
      <c r="H377" s="4"/>
    </row>
    <row r="378">
      <c r="A378" s="5">
        <v>377.0</v>
      </c>
      <c r="B378" s="6" t="s">
        <v>755</v>
      </c>
      <c r="C378" s="5"/>
      <c r="D378" s="3" t="s">
        <v>756</v>
      </c>
      <c r="E378" s="4"/>
      <c r="F378" s="4"/>
      <c r="G378" s="4"/>
      <c r="H378" s="4"/>
    </row>
    <row r="379">
      <c r="A379" s="5">
        <v>378.0</v>
      </c>
      <c r="B379" s="6" t="s">
        <v>757</v>
      </c>
      <c r="C379" s="5"/>
      <c r="D379" s="3" t="s">
        <v>758</v>
      </c>
      <c r="E379" s="4"/>
      <c r="F379" s="4"/>
      <c r="G379" s="4"/>
      <c r="H379" s="4"/>
    </row>
    <row r="380">
      <c r="A380" s="5">
        <v>379.0</v>
      </c>
      <c r="B380" s="6" t="s">
        <v>759</v>
      </c>
      <c r="C380" s="5"/>
      <c r="D380" s="3" t="s">
        <v>760</v>
      </c>
      <c r="E380" s="4"/>
      <c r="F380" s="4"/>
      <c r="G380" s="4"/>
      <c r="H380" s="4"/>
    </row>
    <row r="381">
      <c r="A381" s="5">
        <v>380.0</v>
      </c>
      <c r="B381" s="6" t="s">
        <v>761</v>
      </c>
      <c r="C381" s="5"/>
      <c r="D381" s="3" t="s">
        <v>762</v>
      </c>
      <c r="E381" s="4"/>
      <c r="F381" s="4"/>
      <c r="G381" s="4"/>
      <c r="H381" s="4"/>
    </row>
    <row r="382">
      <c r="A382" s="5">
        <v>381.0</v>
      </c>
      <c r="B382" s="6" t="s">
        <v>763</v>
      </c>
      <c r="C382" s="5"/>
      <c r="D382" s="3" t="s">
        <v>764</v>
      </c>
      <c r="E382" s="4"/>
      <c r="F382" s="4"/>
      <c r="G382" s="4"/>
      <c r="H382" s="4"/>
    </row>
    <row r="383">
      <c r="A383" s="5">
        <v>382.0</v>
      </c>
      <c r="B383" s="6" t="s">
        <v>765</v>
      </c>
      <c r="C383" s="5"/>
      <c r="D383" s="7" t="s">
        <v>766</v>
      </c>
      <c r="E383" s="4"/>
      <c r="F383" s="4"/>
      <c r="G383" s="4"/>
      <c r="H383" s="4"/>
    </row>
    <row r="384">
      <c r="A384" s="5">
        <v>383.0</v>
      </c>
      <c r="B384" s="6" t="s">
        <v>767</v>
      </c>
      <c r="C384" s="5"/>
      <c r="D384" s="3" t="s">
        <v>768</v>
      </c>
      <c r="E384" s="4"/>
      <c r="F384" s="4"/>
      <c r="G384" s="4"/>
      <c r="H384" s="4"/>
    </row>
    <row r="385">
      <c r="A385" s="5">
        <v>384.0</v>
      </c>
      <c r="B385" s="6" t="s">
        <v>769</v>
      </c>
      <c r="C385" s="5"/>
      <c r="D385" s="3" t="s">
        <v>770</v>
      </c>
      <c r="E385" s="4"/>
      <c r="F385" s="4"/>
      <c r="G385" s="4"/>
      <c r="H385" s="4"/>
    </row>
    <row r="386">
      <c r="A386" s="5">
        <v>385.0</v>
      </c>
      <c r="B386" s="6" t="s">
        <v>771</v>
      </c>
      <c r="C386" s="5"/>
      <c r="D386" s="3" t="s">
        <v>772</v>
      </c>
      <c r="E386" s="4"/>
      <c r="F386" s="4"/>
      <c r="G386" s="4"/>
      <c r="H386" s="4"/>
    </row>
    <row r="387">
      <c r="A387" s="5">
        <v>386.0</v>
      </c>
      <c r="B387" s="6" t="s">
        <v>773</v>
      </c>
      <c r="C387" s="5"/>
      <c r="D387" s="3" t="s">
        <v>774</v>
      </c>
      <c r="E387" s="4"/>
      <c r="F387" s="4"/>
      <c r="G387" s="4"/>
      <c r="H387" s="4"/>
    </row>
    <row r="388">
      <c r="A388" s="5">
        <v>387.0</v>
      </c>
      <c r="B388" s="6" t="s">
        <v>775</v>
      </c>
      <c r="C388" s="5"/>
      <c r="D388" s="3" t="s">
        <v>776</v>
      </c>
      <c r="E388" s="4"/>
      <c r="F388" s="4"/>
      <c r="G388" s="4"/>
      <c r="H388" s="4"/>
    </row>
    <row r="389">
      <c r="A389" s="5">
        <v>388.0</v>
      </c>
      <c r="B389" s="6" t="s">
        <v>777</v>
      </c>
      <c r="C389" s="5"/>
      <c r="D389" s="3" t="s">
        <v>778</v>
      </c>
      <c r="E389" s="4"/>
      <c r="F389" s="4"/>
      <c r="G389" s="4"/>
      <c r="H389" s="4"/>
    </row>
    <row r="390">
      <c r="A390" s="5">
        <v>389.0</v>
      </c>
      <c r="B390" s="6" t="s">
        <v>779</v>
      </c>
      <c r="C390" s="5"/>
      <c r="D390" s="3" t="s">
        <v>780</v>
      </c>
      <c r="E390" s="4"/>
      <c r="F390" s="4"/>
      <c r="G390" s="4"/>
      <c r="H390" s="4"/>
    </row>
    <row r="391">
      <c r="A391" s="5">
        <v>390.0</v>
      </c>
      <c r="B391" s="6" t="s">
        <v>781</v>
      </c>
      <c r="C391" s="5"/>
      <c r="D391" s="3" t="s">
        <v>782</v>
      </c>
      <c r="E391" s="4"/>
      <c r="F391" s="4"/>
      <c r="G391" s="4"/>
      <c r="H391" s="4"/>
    </row>
    <row r="392">
      <c r="A392" s="5">
        <v>391.0</v>
      </c>
      <c r="B392" s="6" t="s">
        <v>783</v>
      </c>
      <c r="C392" s="5"/>
      <c r="D392" s="3" t="s">
        <v>784</v>
      </c>
      <c r="E392" s="4"/>
      <c r="F392" s="4"/>
      <c r="G392" s="4"/>
      <c r="H392" s="4"/>
    </row>
    <row r="393">
      <c r="A393" s="5">
        <v>392.0</v>
      </c>
      <c r="B393" s="6" t="s">
        <v>785</v>
      </c>
      <c r="C393" s="5"/>
      <c r="D393" s="3" t="s">
        <v>786</v>
      </c>
      <c r="E393" s="4"/>
      <c r="F393" s="4"/>
      <c r="G393" s="4"/>
      <c r="H393" s="4"/>
    </row>
    <row r="394">
      <c r="A394" s="5">
        <v>393.0</v>
      </c>
      <c r="B394" s="6" t="s">
        <v>787</v>
      </c>
      <c r="C394" s="5"/>
      <c r="D394" s="3" t="s">
        <v>788</v>
      </c>
      <c r="E394" s="4"/>
      <c r="F394" s="4"/>
      <c r="G394" s="4"/>
      <c r="H394" s="4"/>
    </row>
    <row r="395">
      <c r="A395" s="5">
        <v>394.0</v>
      </c>
      <c r="B395" s="6" t="s">
        <v>789</v>
      </c>
      <c r="C395" s="5"/>
      <c r="D395" s="7" t="s">
        <v>790</v>
      </c>
      <c r="E395" s="4"/>
      <c r="F395" s="4"/>
      <c r="G395" s="4"/>
      <c r="H395" s="4"/>
    </row>
    <row r="396">
      <c r="A396" s="5">
        <v>395.0</v>
      </c>
      <c r="B396" s="6" t="s">
        <v>791</v>
      </c>
      <c r="C396" s="5"/>
      <c r="D396" s="3" t="s">
        <v>792</v>
      </c>
      <c r="E396" s="4"/>
      <c r="F396" s="4"/>
      <c r="G396" s="4"/>
      <c r="H396" s="4"/>
    </row>
    <row r="397">
      <c r="A397" s="5">
        <v>396.0</v>
      </c>
      <c r="B397" s="6" t="s">
        <v>793</v>
      </c>
      <c r="C397" s="5"/>
      <c r="D397" s="3" t="s">
        <v>794</v>
      </c>
      <c r="E397" s="4"/>
      <c r="F397" s="4"/>
      <c r="G397" s="4"/>
      <c r="H397" s="4"/>
    </row>
    <row r="398">
      <c r="A398" s="5">
        <v>397.0</v>
      </c>
      <c r="B398" s="6" t="s">
        <v>795</v>
      </c>
      <c r="C398" s="5"/>
      <c r="D398" s="3" t="s">
        <v>796</v>
      </c>
      <c r="E398" s="4"/>
      <c r="F398" s="4"/>
      <c r="G398" s="4"/>
      <c r="H398" s="4"/>
    </row>
    <row r="399">
      <c r="A399" s="5">
        <v>398.0</v>
      </c>
      <c r="B399" s="6" t="s">
        <v>797</v>
      </c>
      <c r="C399" s="5"/>
      <c r="D399" s="3" t="s">
        <v>798</v>
      </c>
      <c r="E399" s="4"/>
      <c r="F399" s="4"/>
      <c r="G399" s="4"/>
      <c r="H399" s="4"/>
    </row>
    <row r="400">
      <c r="A400" s="5">
        <v>399.0</v>
      </c>
      <c r="B400" s="6" t="s">
        <v>799</v>
      </c>
      <c r="C400" s="5"/>
      <c r="D400" s="3" t="s">
        <v>800</v>
      </c>
      <c r="E400" s="4"/>
      <c r="F400" s="4"/>
      <c r="G400" s="4"/>
      <c r="H400" s="4"/>
    </row>
    <row r="401">
      <c r="A401" s="5">
        <v>400.0</v>
      </c>
      <c r="B401" s="6" t="s">
        <v>801</v>
      </c>
      <c r="C401" s="5"/>
      <c r="D401" s="3" t="s">
        <v>802</v>
      </c>
      <c r="E401" s="4"/>
      <c r="F401" s="4"/>
      <c r="G401" s="4"/>
      <c r="H401" s="4"/>
    </row>
    <row r="402">
      <c r="A402" s="5">
        <v>401.0</v>
      </c>
      <c r="B402" s="6" t="s">
        <v>803</v>
      </c>
      <c r="C402" s="5"/>
      <c r="D402" s="3" t="s">
        <v>804</v>
      </c>
      <c r="E402" s="4"/>
      <c r="F402" s="4"/>
      <c r="G402" s="4"/>
      <c r="H402" s="4"/>
    </row>
    <row r="403">
      <c r="A403" s="5">
        <v>402.0</v>
      </c>
      <c r="B403" s="6" t="s">
        <v>805</v>
      </c>
      <c r="C403" s="5"/>
      <c r="D403" s="3" t="s">
        <v>806</v>
      </c>
      <c r="E403" s="4"/>
      <c r="F403" s="4"/>
      <c r="G403" s="4"/>
      <c r="H403" s="4"/>
    </row>
    <row r="404">
      <c r="A404" s="5">
        <v>403.0</v>
      </c>
      <c r="B404" s="6" t="s">
        <v>807</v>
      </c>
      <c r="C404" s="5"/>
      <c r="D404" s="3" t="s">
        <v>808</v>
      </c>
      <c r="E404" s="4"/>
      <c r="F404" s="4"/>
      <c r="G404" s="4"/>
      <c r="H404" s="4"/>
    </row>
    <row r="405">
      <c r="A405" s="5">
        <v>404.0</v>
      </c>
      <c r="B405" s="6" t="s">
        <v>809</v>
      </c>
      <c r="C405" s="5"/>
      <c r="D405" s="3" t="s">
        <v>810</v>
      </c>
      <c r="E405" s="4"/>
      <c r="F405" s="4"/>
      <c r="G405" s="4"/>
      <c r="H405" s="4"/>
    </row>
    <row r="406">
      <c r="A406" s="5">
        <v>405.0</v>
      </c>
      <c r="B406" s="6" t="s">
        <v>811</v>
      </c>
      <c r="C406" s="5"/>
      <c r="D406" s="3" t="s">
        <v>812</v>
      </c>
      <c r="E406" s="4"/>
      <c r="F406" s="4"/>
      <c r="G406" s="4"/>
      <c r="H406" s="4"/>
    </row>
    <row r="407">
      <c r="A407" s="5">
        <v>406.0</v>
      </c>
      <c r="B407" s="6" t="s">
        <v>813</v>
      </c>
      <c r="C407" s="5"/>
      <c r="D407" s="3" t="s">
        <v>814</v>
      </c>
      <c r="E407" s="4"/>
      <c r="F407" s="4"/>
      <c r="G407" s="4"/>
      <c r="H407" s="4"/>
    </row>
    <row r="408">
      <c r="A408" s="5">
        <v>407.0</v>
      </c>
      <c r="B408" s="6" t="s">
        <v>815</v>
      </c>
      <c r="C408" s="5"/>
      <c r="D408" s="3" t="s">
        <v>816</v>
      </c>
      <c r="E408" s="4"/>
      <c r="F408" s="4"/>
      <c r="G408" s="4"/>
      <c r="H408" s="4"/>
    </row>
    <row r="409">
      <c r="A409" s="5">
        <v>408.0</v>
      </c>
      <c r="B409" s="6" t="s">
        <v>817</v>
      </c>
      <c r="C409" s="5"/>
      <c r="D409" s="3" t="s">
        <v>818</v>
      </c>
      <c r="E409" s="4"/>
      <c r="F409" s="4"/>
      <c r="G409" s="4"/>
      <c r="H409" s="4"/>
    </row>
    <row r="410">
      <c r="A410" s="5">
        <v>409.0</v>
      </c>
      <c r="B410" s="6" t="s">
        <v>819</v>
      </c>
      <c r="C410" s="5"/>
      <c r="D410" s="3" t="s">
        <v>820</v>
      </c>
      <c r="E410" s="4"/>
      <c r="F410" s="4"/>
      <c r="G410" s="4"/>
      <c r="H410" s="4"/>
    </row>
    <row r="411">
      <c r="A411" s="5">
        <v>410.0</v>
      </c>
      <c r="B411" s="6" t="s">
        <v>821</v>
      </c>
      <c r="C411" s="5"/>
      <c r="D411" s="3" t="s">
        <v>822</v>
      </c>
      <c r="E411" s="4"/>
      <c r="F411" s="4"/>
      <c r="G411" s="4"/>
      <c r="H411" s="4"/>
    </row>
    <row r="412">
      <c r="A412" s="5">
        <v>411.0</v>
      </c>
      <c r="B412" s="6" t="s">
        <v>823</v>
      </c>
      <c r="C412" s="5"/>
      <c r="D412" s="7" t="s">
        <v>824</v>
      </c>
      <c r="E412" s="4"/>
      <c r="F412" s="4"/>
      <c r="G412" s="4"/>
      <c r="H412" s="4"/>
    </row>
    <row r="413">
      <c r="A413" s="5">
        <v>412.0</v>
      </c>
      <c r="B413" s="6" t="s">
        <v>825</v>
      </c>
      <c r="C413" s="5"/>
      <c r="D413" s="3" t="s">
        <v>826</v>
      </c>
      <c r="E413" s="4"/>
      <c r="F413" s="4"/>
      <c r="G413" s="4"/>
      <c r="H413" s="4"/>
    </row>
    <row r="414">
      <c r="A414" s="5">
        <v>413.0</v>
      </c>
      <c r="B414" s="6" t="s">
        <v>827</v>
      </c>
      <c r="C414" s="5"/>
      <c r="D414" s="3" t="s">
        <v>828</v>
      </c>
      <c r="E414" s="4"/>
      <c r="F414" s="4"/>
      <c r="G414" s="4"/>
      <c r="H414" s="4"/>
    </row>
    <row r="415">
      <c r="A415" s="5">
        <v>414.0</v>
      </c>
      <c r="B415" s="6" t="s">
        <v>829</v>
      </c>
      <c r="C415" s="5"/>
      <c r="D415" s="3" t="s">
        <v>830</v>
      </c>
      <c r="E415" s="4"/>
      <c r="F415" s="4"/>
      <c r="G415" s="4"/>
      <c r="H415" s="4"/>
    </row>
    <row r="416">
      <c r="A416" s="5">
        <v>415.0</v>
      </c>
      <c r="B416" s="6" t="s">
        <v>831</v>
      </c>
      <c r="C416" s="5"/>
      <c r="D416" s="3" t="s">
        <v>832</v>
      </c>
      <c r="E416" s="4"/>
      <c r="F416" s="4"/>
      <c r="G416" s="4"/>
      <c r="H416" s="4"/>
    </row>
    <row r="417">
      <c r="A417" s="5">
        <v>416.0</v>
      </c>
      <c r="B417" s="6" t="s">
        <v>833</v>
      </c>
      <c r="C417" s="5"/>
      <c r="D417" s="3" t="s">
        <v>834</v>
      </c>
      <c r="E417" s="4"/>
      <c r="F417" s="4"/>
      <c r="G417" s="4"/>
      <c r="H417" s="4"/>
    </row>
    <row r="418">
      <c r="A418" s="5">
        <v>417.0</v>
      </c>
      <c r="B418" s="6" t="s">
        <v>835</v>
      </c>
      <c r="C418" s="5"/>
      <c r="D418" s="3" t="s">
        <v>836</v>
      </c>
      <c r="E418" s="4"/>
      <c r="F418" s="4"/>
      <c r="G418" s="4"/>
      <c r="H418" s="4"/>
    </row>
    <row r="419">
      <c r="A419" s="5">
        <v>418.0</v>
      </c>
      <c r="B419" s="6" t="s">
        <v>837</v>
      </c>
      <c r="C419" s="5"/>
      <c r="D419" s="7" t="s">
        <v>838</v>
      </c>
      <c r="E419" s="4"/>
      <c r="F419" s="4"/>
      <c r="G419" s="4"/>
      <c r="H419" s="4"/>
    </row>
    <row r="420">
      <c r="A420" s="5">
        <v>419.0</v>
      </c>
      <c r="B420" s="6" t="s">
        <v>839</v>
      </c>
      <c r="C420" s="5"/>
      <c r="D420" s="3" t="s">
        <v>840</v>
      </c>
      <c r="E420" s="4"/>
      <c r="F420" s="4"/>
      <c r="G420" s="4"/>
      <c r="H420" s="4"/>
    </row>
    <row r="421">
      <c r="A421" s="5">
        <v>420.0</v>
      </c>
      <c r="B421" s="6" t="s">
        <v>841</v>
      </c>
      <c r="C421" s="5"/>
      <c r="D421" s="3" t="s">
        <v>842</v>
      </c>
      <c r="E421" s="4"/>
      <c r="F421" s="4"/>
      <c r="G421" s="4"/>
      <c r="H421" s="4"/>
    </row>
    <row r="422">
      <c r="A422" s="5">
        <v>421.0</v>
      </c>
      <c r="B422" s="6" t="s">
        <v>843</v>
      </c>
      <c r="C422" s="5"/>
      <c r="D422" s="3" t="s">
        <v>844</v>
      </c>
      <c r="E422" s="4"/>
      <c r="F422" s="4"/>
      <c r="G422" s="4"/>
      <c r="H422" s="4"/>
    </row>
    <row r="423">
      <c r="A423" s="5">
        <v>422.0</v>
      </c>
      <c r="B423" s="6" t="s">
        <v>845</v>
      </c>
      <c r="C423" s="5"/>
      <c r="D423" s="3" t="s">
        <v>846</v>
      </c>
      <c r="E423" s="4"/>
      <c r="F423" s="4"/>
      <c r="G423" s="4"/>
      <c r="H423" s="4"/>
    </row>
    <row r="424">
      <c r="A424" s="5">
        <v>423.0</v>
      </c>
      <c r="B424" s="6" t="s">
        <v>847</v>
      </c>
      <c r="C424" s="5"/>
      <c r="D424" s="3" t="s">
        <v>848</v>
      </c>
      <c r="E424" s="4"/>
      <c r="F424" s="4"/>
      <c r="G424" s="4"/>
      <c r="H424" s="4"/>
    </row>
    <row r="425">
      <c r="A425" s="5">
        <v>424.0</v>
      </c>
      <c r="B425" s="6" t="s">
        <v>849</v>
      </c>
      <c r="C425" s="5"/>
      <c r="D425" s="3" t="s">
        <v>850</v>
      </c>
      <c r="E425" s="4"/>
      <c r="F425" s="4"/>
      <c r="G425" s="4"/>
      <c r="H425" s="4"/>
    </row>
    <row r="426">
      <c r="A426" s="5">
        <v>425.0</v>
      </c>
      <c r="B426" s="6" t="s">
        <v>851</v>
      </c>
      <c r="C426" s="5"/>
      <c r="D426" s="3" t="s">
        <v>852</v>
      </c>
      <c r="E426" s="4"/>
      <c r="F426" s="4"/>
      <c r="G426" s="4"/>
      <c r="H426" s="4"/>
    </row>
    <row r="427">
      <c r="A427" s="5">
        <v>426.0</v>
      </c>
      <c r="B427" s="6" t="s">
        <v>853</v>
      </c>
      <c r="C427" s="5"/>
      <c r="D427" s="3" t="s">
        <v>854</v>
      </c>
      <c r="E427" s="4"/>
      <c r="F427" s="4"/>
      <c r="G427" s="4"/>
      <c r="H427" s="4"/>
    </row>
    <row r="428">
      <c r="A428" s="5">
        <v>427.0</v>
      </c>
      <c r="B428" s="6" t="s">
        <v>855</v>
      </c>
      <c r="C428" s="5"/>
      <c r="D428" s="3" t="s">
        <v>856</v>
      </c>
      <c r="E428" s="4"/>
      <c r="F428" s="4"/>
      <c r="G428" s="4"/>
      <c r="H428" s="4"/>
    </row>
    <row r="429">
      <c r="A429" s="5">
        <v>428.0</v>
      </c>
      <c r="B429" s="6" t="s">
        <v>857</v>
      </c>
      <c r="C429" s="5"/>
      <c r="D429" s="3" t="s">
        <v>858</v>
      </c>
      <c r="E429" s="4"/>
      <c r="F429" s="4"/>
      <c r="G429" s="4"/>
      <c r="H429" s="4"/>
    </row>
    <row r="430">
      <c r="A430" s="5">
        <v>429.0</v>
      </c>
      <c r="B430" s="6" t="s">
        <v>1</v>
      </c>
      <c r="C430" s="5"/>
      <c r="D430" s="3" t="s">
        <v>859</v>
      </c>
      <c r="E430" s="4"/>
      <c r="F430" s="4"/>
      <c r="G430" s="4"/>
      <c r="H430" s="4"/>
    </row>
    <row r="431">
      <c r="A431" s="5">
        <v>430.0</v>
      </c>
      <c r="B431" s="6" t="s">
        <v>860</v>
      </c>
      <c r="C431" s="5"/>
      <c r="D431" s="3" t="s">
        <v>861</v>
      </c>
      <c r="E431" s="4"/>
      <c r="F431" s="4"/>
      <c r="G431" s="4"/>
      <c r="H431" s="4"/>
    </row>
    <row r="432">
      <c r="A432" s="5">
        <v>431.0</v>
      </c>
      <c r="B432" s="6" t="s">
        <v>862</v>
      </c>
      <c r="C432" s="5"/>
      <c r="D432" s="7" t="s">
        <v>863</v>
      </c>
      <c r="E432" s="4"/>
      <c r="F432" s="4"/>
      <c r="G432" s="4"/>
      <c r="H432" s="4"/>
    </row>
    <row r="433">
      <c r="A433" s="5">
        <v>432.0</v>
      </c>
      <c r="B433" s="6" t="s">
        <v>864</v>
      </c>
      <c r="C433" s="5"/>
      <c r="D433" s="3" t="s">
        <v>865</v>
      </c>
      <c r="E433" s="4"/>
      <c r="F433" s="4"/>
      <c r="G433" s="4"/>
      <c r="H433" s="4"/>
    </row>
    <row r="434">
      <c r="A434" s="5">
        <v>433.0</v>
      </c>
      <c r="B434" s="6" t="s">
        <v>866</v>
      </c>
      <c r="C434" s="5"/>
      <c r="D434" s="3" t="s">
        <v>867</v>
      </c>
      <c r="E434" s="4"/>
      <c r="F434" s="4"/>
      <c r="G434" s="4"/>
      <c r="H434" s="4"/>
    </row>
    <row r="435">
      <c r="A435" s="5">
        <v>434.0</v>
      </c>
      <c r="B435" s="6" t="s">
        <v>868</v>
      </c>
      <c r="C435" s="5"/>
      <c r="D435" s="3" t="s">
        <v>869</v>
      </c>
      <c r="E435" s="4"/>
      <c r="F435" s="4"/>
      <c r="G435" s="4"/>
      <c r="H435" s="4"/>
    </row>
    <row r="436">
      <c r="A436" s="5">
        <v>435.0</v>
      </c>
      <c r="B436" s="6" t="s">
        <v>870</v>
      </c>
      <c r="C436" s="5"/>
      <c r="D436" s="3" t="s">
        <v>871</v>
      </c>
      <c r="E436" s="4"/>
      <c r="F436" s="4"/>
      <c r="G436" s="4"/>
      <c r="H436" s="4"/>
    </row>
    <row r="437">
      <c r="A437" s="5">
        <v>436.0</v>
      </c>
      <c r="B437" s="6" t="s">
        <v>872</v>
      </c>
      <c r="C437" s="5"/>
      <c r="D437" s="3" t="s">
        <v>873</v>
      </c>
      <c r="E437" s="4"/>
      <c r="F437" s="4"/>
      <c r="G437" s="4"/>
      <c r="H437" s="4"/>
    </row>
    <row r="438">
      <c r="A438" s="5">
        <v>437.0</v>
      </c>
      <c r="B438" s="6" t="s">
        <v>874</v>
      </c>
      <c r="C438" s="5"/>
      <c r="D438" s="3" t="s">
        <v>875</v>
      </c>
      <c r="E438" s="4"/>
      <c r="F438" s="4"/>
      <c r="G438" s="4"/>
      <c r="H438" s="4"/>
    </row>
    <row r="439">
      <c r="A439" s="5">
        <v>438.0</v>
      </c>
      <c r="B439" s="6" t="s">
        <v>876</v>
      </c>
      <c r="C439" s="5"/>
      <c r="D439" s="3" t="s">
        <v>877</v>
      </c>
      <c r="E439" s="4"/>
      <c r="F439" s="4"/>
      <c r="G439" s="4"/>
      <c r="H439" s="4"/>
    </row>
    <row r="440">
      <c r="A440" s="5">
        <v>439.0</v>
      </c>
      <c r="B440" s="6" t="s">
        <v>878</v>
      </c>
      <c r="C440" s="5"/>
      <c r="D440" s="3" t="s">
        <v>879</v>
      </c>
      <c r="E440" s="4"/>
      <c r="F440" s="4"/>
      <c r="G440" s="4"/>
      <c r="H440" s="4"/>
    </row>
    <row r="441">
      <c r="A441" s="5">
        <v>440.0</v>
      </c>
      <c r="B441" s="6" t="s">
        <v>880</v>
      </c>
      <c r="C441" s="5"/>
      <c r="D441" s="3" t="s">
        <v>881</v>
      </c>
      <c r="E441" s="4"/>
      <c r="F441" s="4"/>
      <c r="G441" s="4"/>
      <c r="H441" s="4"/>
    </row>
    <row r="442">
      <c r="A442" s="5">
        <v>441.0</v>
      </c>
      <c r="B442" s="6" t="s">
        <v>882</v>
      </c>
      <c r="C442" s="5"/>
      <c r="D442" s="3" t="s">
        <v>883</v>
      </c>
      <c r="E442" s="4"/>
      <c r="F442" s="4"/>
      <c r="G442" s="4"/>
      <c r="H442" s="4"/>
    </row>
    <row r="443">
      <c r="A443" s="5">
        <v>442.0</v>
      </c>
      <c r="B443" s="6" t="s">
        <v>884</v>
      </c>
      <c r="C443" s="5"/>
      <c r="D443" s="3" t="s">
        <v>885</v>
      </c>
      <c r="E443" s="4"/>
      <c r="F443" s="4"/>
      <c r="G443" s="4"/>
      <c r="H443" s="4"/>
    </row>
    <row r="444">
      <c r="A444" s="5">
        <v>443.0</v>
      </c>
      <c r="B444" s="6" t="s">
        <v>886</v>
      </c>
      <c r="C444" s="5"/>
      <c r="D444" s="3" t="s">
        <v>887</v>
      </c>
      <c r="E444" s="4"/>
      <c r="F444" s="4"/>
      <c r="G444" s="4"/>
      <c r="H444" s="4"/>
    </row>
    <row r="445">
      <c r="A445" s="5">
        <v>444.0</v>
      </c>
      <c r="B445" s="6" t="s">
        <v>888</v>
      </c>
      <c r="C445" s="5"/>
      <c r="D445" s="3" t="s">
        <v>889</v>
      </c>
      <c r="E445" s="4"/>
      <c r="F445" s="4"/>
      <c r="G445" s="4"/>
      <c r="H445" s="4"/>
    </row>
    <row r="446">
      <c r="A446" s="5">
        <v>445.0</v>
      </c>
      <c r="B446" s="6" t="s">
        <v>890</v>
      </c>
      <c r="C446" s="5"/>
      <c r="D446" s="7" t="s">
        <v>891</v>
      </c>
      <c r="E446" s="4"/>
      <c r="F446" s="4"/>
      <c r="G446" s="4"/>
      <c r="H446" s="4"/>
    </row>
    <row r="447">
      <c r="A447" s="5">
        <v>446.0</v>
      </c>
      <c r="B447" s="6" t="s">
        <v>892</v>
      </c>
      <c r="C447" s="5"/>
      <c r="D447" s="3" t="s">
        <v>893</v>
      </c>
      <c r="E447" s="4"/>
      <c r="F447" s="4"/>
      <c r="G447" s="4"/>
      <c r="H447" s="4"/>
    </row>
    <row r="448">
      <c r="A448" s="5">
        <v>447.0</v>
      </c>
      <c r="B448" s="6" t="s">
        <v>894</v>
      </c>
      <c r="C448" s="5"/>
      <c r="D448" s="3" t="s">
        <v>895</v>
      </c>
      <c r="E448" s="4"/>
      <c r="F448" s="4"/>
      <c r="G448" s="4"/>
      <c r="H448" s="4"/>
    </row>
    <row r="449">
      <c r="A449" s="5">
        <v>448.0</v>
      </c>
      <c r="B449" s="6" t="s">
        <v>896</v>
      </c>
      <c r="C449" s="5"/>
      <c r="D449" s="3" t="s">
        <v>897</v>
      </c>
      <c r="E449" s="4"/>
      <c r="F449" s="4"/>
      <c r="G449" s="4"/>
      <c r="H449" s="4"/>
    </row>
    <row r="450">
      <c r="A450" s="5">
        <v>449.0</v>
      </c>
      <c r="B450" s="6" t="s">
        <v>898</v>
      </c>
      <c r="C450" s="5"/>
      <c r="D450" s="3" t="s">
        <v>899</v>
      </c>
      <c r="E450" s="4"/>
      <c r="F450" s="4"/>
      <c r="G450" s="4"/>
      <c r="H450" s="4"/>
    </row>
    <row r="451">
      <c r="A451" s="5">
        <v>450.0</v>
      </c>
      <c r="B451" s="6" t="s">
        <v>900</v>
      </c>
      <c r="C451" s="5"/>
      <c r="D451" s="3" t="s">
        <v>901</v>
      </c>
      <c r="E451" s="4"/>
      <c r="F451" s="4"/>
      <c r="G451" s="4"/>
      <c r="H451" s="4"/>
    </row>
    <row r="452">
      <c r="A452" s="5">
        <v>451.0</v>
      </c>
      <c r="B452" s="6" t="s">
        <v>902</v>
      </c>
      <c r="C452" s="5"/>
      <c r="D452" s="3" t="s">
        <v>903</v>
      </c>
      <c r="E452" s="4"/>
      <c r="F452" s="4"/>
      <c r="G452" s="4"/>
      <c r="H452" s="4"/>
    </row>
    <row r="453">
      <c r="A453" s="5">
        <v>452.0</v>
      </c>
      <c r="B453" s="6" t="s">
        <v>904</v>
      </c>
      <c r="C453" s="5"/>
      <c r="D453" s="3" t="s">
        <v>905</v>
      </c>
      <c r="E453" s="4"/>
      <c r="F453" s="4"/>
      <c r="G453" s="4"/>
      <c r="H453" s="4"/>
    </row>
    <row r="454">
      <c r="A454" s="5">
        <v>453.0</v>
      </c>
      <c r="B454" s="6" t="s">
        <v>906</v>
      </c>
      <c r="C454" s="5"/>
      <c r="D454" s="3" t="s">
        <v>907</v>
      </c>
      <c r="E454" s="4"/>
      <c r="F454" s="4"/>
      <c r="G454" s="4"/>
      <c r="H454" s="4"/>
    </row>
    <row r="455">
      <c r="A455" s="5">
        <v>454.0</v>
      </c>
      <c r="B455" s="6" t="s">
        <v>908</v>
      </c>
      <c r="C455" s="5"/>
      <c r="D455" s="3" t="s">
        <v>909</v>
      </c>
      <c r="E455" s="4"/>
      <c r="F455" s="4"/>
      <c r="G455" s="4"/>
      <c r="H455" s="4"/>
    </row>
    <row r="456">
      <c r="A456" s="5">
        <v>455.0</v>
      </c>
      <c r="B456" s="6" t="s">
        <v>910</v>
      </c>
      <c r="C456" s="5"/>
      <c r="D456" s="3" t="s">
        <v>911</v>
      </c>
      <c r="E456" s="4"/>
      <c r="F456" s="4"/>
      <c r="G456" s="4"/>
      <c r="H456" s="4"/>
    </row>
    <row r="457">
      <c r="A457" s="5">
        <v>456.0</v>
      </c>
      <c r="B457" s="6" t="s">
        <v>912</v>
      </c>
      <c r="C457" s="5"/>
      <c r="D457" s="3" t="s">
        <v>913</v>
      </c>
      <c r="E457" s="4"/>
      <c r="F457" s="4"/>
      <c r="G457" s="4"/>
      <c r="H457" s="4"/>
    </row>
    <row r="458">
      <c r="A458" s="5">
        <v>457.0</v>
      </c>
      <c r="B458" s="6" t="s">
        <v>914</v>
      </c>
      <c r="C458" s="5"/>
      <c r="D458" s="3" t="s">
        <v>915</v>
      </c>
      <c r="E458" s="4"/>
      <c r="F458" s="4"/>
      <c r="G458" s="4"/>
      <c r="H458" s="4"/>
    </row>
    <row r="459">
      <c r="A459" s="5">
        <v>458.0</v>
      </c>
      <c r="B459" s="6" t="s">
        <v>916</v>
      </c>
      <c r="C459" s="5"/>
      <c r="D459" s="3" t="s">
        <v>917</v>
      </c>
      <c r="E459" s="4"/>
      <c r="F459" s="4"/>
      <c r="G459" s="4"/>
      <c r="H459" s="4"/>
    </row>
    <row r="460">
      <c r="A460" s="5">
        <v>459.0</v>
      </c>
      <c r="B460" s="6" t="s">
        <v>918</v>
      </c>
      <c r="C460" s="5"/>
      <c r="D460" s="3" t="s">
        <v>919</v>
      </c>
      <c r="E460" s="4"/>
      <c r="F460" s="4"/>
      <c r="G460" s="4"/>
      <c r="H460" s="4"/>
    </row>
    <row r="461">
      <c r="A461" s="5">
        <v>460.0</v>
      </c>
      <c r="B461" s="6" t="s">
        <v>920</v>
      </c>
      <c r="C461" s="5"/>
      <c r="D461" s="3" t="s">
        <v>921</v>
      </c>
      <c r="E461" s="4"/>
      <c r="F461" s="4"/>
      <c r="G461" s="4"/>
      <c r="H461" s="4"/>
    </row>
    <row r="462">
      <c r="A462" s="5">
        <v>461.0</v>
      </c>
      <c r="B462" s="6" t="s">
        <v>922</v>
      </c>
      <c r="C462" s="5"/>
      <c r="D462" s="3" t="s">
        <v>923</v>
      </c>
      <c r="E462" s="4"/>
      <c r="F462" s="4"/>
      <c r="G462" s="4"/>
      <c r="H462" s="4"/>
    </row>
    <row r="463">
      <c r="A463" s="5">
        <v>462.0</v>
      </c>
      <c r="B463" s="6" t="s">
        <v>924</v>
      </c>
      <c r="C463" s="5"/>
      <c r="D463" s="3" t="s">
        <v>925</v>
      </c>
      <c r="E463" s="4"/>
      <c r="F463" s="4"/>
      <c r="G463" s="4"/>
      <c r="H463" s="4"/>
    </row>
    <row r="464">
      <c r="A464" s="5">
        <v>463.0</v>
      </c>
      <c r="B464" s="6" t="s">
        <v>926</v>
      </c>
      <c r="C464" s="5"/>
      <c r="D464" s="3" t="s">
        <v>927</v>
      </c>
      <c r="E464" s="4"/>
      <c r="F464" s="4"/>
      <c r="G464" s="4"/>
      <c r="H464" s="4"/>
    </row>
    <row r="465">
      <c r="A465" s="5">
        <v>464.0</v>
      </c>
      <c r="B465" s="6" t="s">
        <v>928</v>
      </c>
      <c r="C465" s="5"/>
      <c r="D465" s="3" t="s">
        <v>929</v>
      </c>
      <c r="E465" s="4"/>
      <c r="F465" s="4"/>
      <c r="G465" s="4"/>
      <c r="H465" s="4"/>
    </row>
    <row r="466">
      <c r="A466" s="5">
        <v>465.0</v>
      </c>
      <c r="B466" s="6" t="s">
        <v>930</v>
      </c>
      <c r="C466" s="5"/>
      <c r="D466" s="3" t="s">
        <v>931</v>
      </c>
      <c r="E466" s="4"/>
      <c r="F466" s="4"/>
      <c r="G466" s="4"/>
      <c r="H466" s="4"/>
    </row>
    <row r="467">
      <c r="A467" s="5">
        <v>466.0</v>
      </c>
      <c r="B467" s="6" t="s">
        <v>932</v>
      </c>
      <c r="C467" s="5"/>
      <c r="D467" s="3" t="s">
        <v>933</v>
      </c>
      <c r="E467" s="4"/>
      <c r="F467" s="4"/>
      <c r="G467" s="4"/>
      <c r="H467" s="4"/>
    </row>
    <row r="468">
      <c r="A468" s="5">
        <v>467.0</v>
      </c>
      <c r="B468" s="6" t="s">
        <v>934</v>
      </c>
      <c r="C468" s="5"/>
      <c r="D468" s="3" t="s">
        <v>935</v>
      </c>
      <c r="E468" s="4"/>
      <c r="F468" s="4"/>
      <c r="G468" s="4"/>
      <c r="H468" s="4"/>
    </row>
    <row r="469">
      <c r="A469" s="5">
        <v>468.0</v>
      </c>
      <c r="B469" s="6" t="s">
        <v>936</v>
      </c>
      <c r="C469" s="5"/>
      <c r="D469" s="3" t="s">
        <v>937</v>
      </c>
      <c r="E469" s="4"/>
      <c r="F469" s="4"/>
      <c r="G469" s="4"/>
      <c r="H469" s="4"/>
    </row>
    <row r="470">
      <c r="A470" s="5">
        <v>469.0</v>
      </c>
      <c r="B470" s="6" t="s">
        <v>938</v>
      </c>
      <c r="C470" s="5"/>
      <c r="D470" s="3" t="s">
        <v>939</v>
      </c>
      <c r="E470" s="4"/>
      <c r="F470" s="4"/>
      <c r="G470" s="4"/>
      <c r="H470" s="4"/>
    </row>
    <row r="471">
      <c r="A471" s="5">
        <v>470.0</v>
      </c>
      <c r="B471" s="6" t="s">
        <v>940</v>
      </c>
      <c r="C471" s="5"/>
      <c r="D471" s="3" t="s">
        <v>941</v>
      </c>
      <c r="E471" s="4"/>
      <c r="F471" s="4"/>
      <c r="G471" s="4"/>
      <c r="H471" s="4"/>
    </row>
    <row r="472">
      <c r="A472" s="5">
        <v>471.0</v>
      </c>
      <c r="B472" s="6" t="s">
        <v>942</v>
      </c>
      <c r="C472" s="5"/>
      <c r="D472" s="7" t="s">
        <v>943</v>
      </c>
      <c r="E472" s="4"/>
      <c r="F472" s="4"/>
      <c r="G472" s="4"/>
      <c r="H472" s="4"/>
    </row>
    <row r="473">
      <c r="A473" s="5">
        <v>472.0</v>
      </c>
      <c r="B473" s="6" t="s">
        <v>944</v>
      </c>
      <c r="C473" s="5"/>
      <c r="D473" s="3" t="s">
        <v>945</v>
      </c>
      <c r="E473" s="4"/>
      <c r="F473" s="4"/>
      <c r="G473" s="4"/>
      <c r="H473" s="4"/>
    </row>
    <row r="474">
      <c r="A474" s="5">
        <v>473.0</v>
      </c>
      <c r="B474" s="6" t="s">
        <v>946</v>
      </c>
      <c r="C474" s="5"/>
      <c r="D474" s="3" t="s">
        <v>947</v>
      </c>
      <c r="E474" s="4"/>
      <c r="F474" s="4"/>
      <c r="G474" s="4"/>
      <c r="H474" s="4"/>
    </row>
    <row r="475">
      <c r="A475" s="5">
        <v>474.0</v>
      </c>
      <c r="B475" s="6" t="s">
        <v>948</v>
      </c>
      <c r="C475" s="5"/>
      <c r="D475" s="3" t="s">
        <v>949</v>
      </c>
      <c r="E475" s="4"/>
      <c r="F475" s="4"/>
      <c r="G475" s="4"/>
      <c r="H475" s="4"/>
    </row>
    <row r="476">
      <c r="A476" s="5">
        <v>475.0</v>
      </c>
      <c r="B476" s="6" t="s">
        <v>950</v>
      </c>
      <c r="C476" s="5"/>
      <c r="D476" s="3" t="s">
        <v>951</v>
      </c>
      <c r="E476" s="4"/>
      <c r="F476" s="4"/>
      <c r="G476" s="4"/>
      <c r="H476" s="4"/>
    </row>
    <row r="477">
      <c r="A477" s="5">
        <v>476.0</v>
      </c>
      <c r="B477" s="6" t="s">
        <v>952</v>
      </c>
      <c r="C477" s="5"/>
      <c r="D477" s="3" t="s">
        <v>953</v>
      </c>
      <c r="E477" s="4"/>
      <c r="F477" s="4"/>
      <c r="G477" s="4"/>
      <c r="H477" s="4"/>
    </row>
    <row r="478">
      <c r="A478" s="5">
        <v>477.0</v>
      </c>
      <c r="B478" s="6" t="s">
        <v>954</v>
      </c>
      <c r="C478" s="5"/>
      <c r="D478" s="3" t="s">
        <v>955</v>
      </c>
      <c r="E478" s="4"/>
      <c r="F478" s="4"/>
      <c r="G478" s="4"/>
      <c r="H478" s="4"/>
    </row>
    <row r="479">
      <c r="A479" s="5">
        <v>478.0</v>
      </c>
      <c r="B479" s="6" t="s">
        <v>956</v>
      </c>
      <c r="C479" s="5"/>
      <c r="D479" s="3" t="s">
        <v>957</v>
      </c>
      <c r="E479" s="4"/>
      <c r="F479" s="4"/>
      <c r="G479" s="4"/>
      <c r="H479" s="4"/>
    </row>
    <row r="480">
      <c r="A480" s="5">
        <v>479.0</v>
      </c>
      <c r="B480" s="6" t="s">
        <v>958</v>
      </c>
      <c r="C480" s="5"/>
      <c r="D480" s="3" t="s">
        <v>959</v>
      </c>
      <c r="E480" s="4"/>
      <c r="F480" s="4"/>
      <c r="G480" s="4"/>
      <c r="H480" s="4"/>
    </row>
    <row r="481">
      <c r="A481" s="5">
        <v>480.0</v>
      </c>
      <c r="B481" s="6" t="s">
        <v>960</v>
      </c>
      <c r="C481" s="5"/>
      <c r="D481" s="3" t="s">
        <v>961</v>
      </c>
      <c r="E481" s="4"/>
      <c r="F481" s="4"/>
      <c r="G481" s="4"/>
      <c r="H481" s="4"/>
    </row>
    <row r="482">
      <c r="A482" s="5">
        <v>481.0</v>
      </c>
      <c r="B482" s="6" t="s">
        <v>962</v>
      </c>
      <c r="C482" s="5"/>
      <c r="D482" s="3" t="s">
        <v>963</v>
      </c>
      <c r="E482" s="4"/>
      <c r="F482" s="4"/>
      <c r="G482" s="4"/>
      <c r="H482" s="4"/>
    </row>
    <row r="483">
      <c r="A483" s="5">
        <v>482.0</v>
      </c>
      <c r="B483" s="6" t="s">
        <v>964</v>
      </c>
      <c r="C483" s="5"/>
      <c r="D483" s="3" t="s">
        <v>965</v>
      </c>
      <c r="E483" s="4"/>
      <c r="F483" s="4"/>
      <c r="G483" s="4"/>
      <c r="H483" s="4"/>
    </row>
    <row r="484">
      <c r="A484" s="5">
        <v>483.0</v>
      </c>
      <c r="B484" s="6" t="s">
        <v>966</v>
      </c>
      <c r="C484" s="5"/>
      <c r="D484" s="3" t="s">
        <v>967</v>
      </c>
      <c r="E484" s="4"/>
      <c r="F484" s="4"/>
      <c r="G484" s="4"/>
      <c r="H484" s="4"/>
    </row>
    <row r="485">
      <c r="A485" s="5">
        <v>484.0</v>
      </c>
      <c r="B485" s="6" t="s">
        <v>968</v>
      </c>
      <c r="C485" s="5"/>
      <c r="D485" s="3" t="s">
        <v>969</v>
      </c>
      <c r="E485" s="4"/>
      <c r="F485" s="4"/>
      <c r="G485" s="4"/>
      <c r="H485" s="4"/>
    </row>
    <row r="486">
      <c r="A486" s="5">
        <v>485.0</v>
      </c>
      <c r="B486" s="6" t="s">
        <v>970</v>
      </c>
      <c r="C486" s="5"/>
      <c r="D486" s="3" t="s">
        <v>971</v>
      </c>
      <c r="E486" s="4"/>
      <c r="F486" s="4"/>
      <c r="G486" s="4"/>
      <c r="H486" s="4"/>
    </row>
    <row r="487">
      <c r="A487" s="5">
        <v>486.0</v>
      </c>
      <c r="B487" s="6" t="s">
        <v>972</v>
      </c>
      <c r="C487" s="5"/>
      <c r="D487" s="3" t="s">
        <v>973</v>
      </c>
      <c r="E487" s="4"/>
      <c r="F487" s="4"/>
      <c r="G487" s="4"/>
      <c r="H487" s="4"/>
    </row>
    <row r="488">
      <c r="A488" s="5">
        <v>487.0</v>
      </c>
      <c r="B488" s="6" t="s">
        <v>974</v>
      </c>
      <c r="C488" s="5"/>
      <c r="D488" s="3" t="s">
        <v>975</v>
      </c>
      <c r="E488" s="4"/>
      <c r="F488" s="4"/>
      <c r="G488" s="4"/>
      <c r="H488" s="4"/>
    </row>
    <row r="489">
      <c r="A489" s="5">
        <v>488.0</v>
      </c>
      <c r="B489" s="6" t="s">
        <v>976</v>
      </c>
      <c r="C489" s="5"/>
      <c r="D489" s="3" t="s">
        <v>977</v>
      </c>
      <c r="E489" s="4"/>
      <c r="F489" s="4"/>
      <c r="G489" s="4"/>
      <c r="H489" s="4"/>
    </row>
    <row r="490">
      <c r="A490" s="5">
        <v>489.0</v>
      </c>
      <c r="B490" s="6" t="s">
        <v>978</v>
      </c>
      <c r="C490" s="5"/>
      <c r="D490" s="3" t="s">
        <v>979</v>
      </c>
      <c r="E490" s="4"/>
      <c r="F490" s="4"/>
      <c r="G490" s="4"/>
      <c r="H490" s="4"/>
    </row>
    <row r="491">
      <c r="A491" s="5">
        <v>490.0</v>
      </c>
      <c r="B491" s="6" t="s">
        <v>980</v>
      </c>
      <c r="C491" s="5"/>
      <c r="D491" s="9" t="s">
        <v>981</v>
      </c>
      <c r="E491" s="4"/>
      <c r="F491" s="4"/>
      <c r="G491" s="4"/>
      <c r="H491" s="4"/>
    </row>
    <row r="492">
      <c r="A492" s="5">
        <v>491.0</v>
      </c>
      <c r="B492" s="6" t="s">
        <v>982</v>
      </c>
      <c r="C492" s="5"/>
      <c r="D492" s="7" t="s">
        <v>983</v>
      </c>
      <c r="E492" s="4"/>
      <c r="F492" s="4"/>
      <c r="G492" s="4"/>
      <c r="H492" s="4"/>
    </row>
    <row r="493">
      <c r="A493" s="5">
        <v>492.0</v>
      </c>
      <c r="B493" s="6" t="s">
        <v>984</v>
      </c>
      <c r="C493" s="5"/>
      <c r="D493" s="3" t="s">
        <v>985</v>
      </c>
      <c r="E493" s="4"/>
      <c r="F493" s="4"/>
      <c r="G493" s="4"/>
      <c r="H493" s="4"/>
    </row>
    <row r="494">
      <c r="A494" s="5">
        <v>493.0</v>
      </c>
      <c r="B494" s="6" t="s">
        <v>986</v>
      </c>
      <c r="C494" s="5"/>
      <c r="D494" s="3" t="s">
        <v>987</v>
      </c>
      <c r="E494" s="4"/>
      <c r="F494" s="4"/>
      <c r="G494" s="4"/>
      <c r="H494" s="4"/>
    </row>
    <row r="495">
      <c r="A495" s="5">
        <v>494.0</v>
      </c>
      <c r="B495" s="6" t="s">
        <v>988</v>
      </c>
      <c r="C495" s="5"/>
      <c r="D495" s="3" t="s">
        <v>989</v>
      </c>
      <c r="E495" s="4"/>
      <c r="F495" s="4"/>
      <c r="G495" s="4"/>
      <c r="H495" s="4"/>
    </row>
    <row r="496">
      <c r="A496" s="5">
        <v>495.0</v>
      </c>
      <c r="B496" s="6" t="s">
        <v>990</v>
      </c>
      <c r="C496" s="5"/>
      <c r="D496" s="3" t="s">
        <v>991</v>
      </c>
      <c r="E496" s="4"/>
      <c r="F496" s="4"/>
      <c r="G496" s="4"/>
      <c r="H496" s="4"/>
    </row>
    <row r="497">
      <c r="A497" s="5">
        <v>496.0</v>
      </c>
      <c r="B497" s="6" t="s">
        <v>992</v>
      </c>
      <c r="C497" s="5"/>
      <c r="D497" s="3" t="s">
        <v>993</v>
      </c>
      <c r="E497" s="4"/>
      <c r="F497" s="4"/>
      <c r="G497" s="4"/>
      <c r="H497" s="4"/>
    </row>
    <row r="498">
      <c r="A498" s="5">
        <v>497.0</v>
      </c>
      <c r="B498" s="6" t="s">
        <v>994</v>
      </c>
      <c r="C498" s="5"/>
      <c r="D498" s="3" t="s">
        <v>995</v>
      </c>
      <c r="E498" s="4"/>
      <c r="F498" s="4"/>
      <c r="G498" s="4"/>
      <c r="H498" s="4"/>
    </row>
    <row r="499">
      <c r="A499" s="5">
        <v>498.0</v>
      </c>
      <c r="B499" s="6" t="s">
        <v>996</v>
      </c>
      <c r="C499" s="5"/>
      <c r="D499" s="3" t="s">
        <v>997</v>
      </c>
      <c r="E499" s="4"/>
      <c r="F499" s="4"/>
      <c r="G499" s="4"/>
      <c r="H499" s="4"/>
    </row>
    <row r="500">
      <c r="A500" s="5">
        <v>499.0</v>
      </c>
      <c r="B500" s="6" t="s">
        <v>998</v>
      </c>
      <c r="C500" s="5"/>
      <c r="D500" s="3" t="s">
        <v>999</v>
      </c>
      <c r="E500" s="4"/>
      <c r="F500" s="4"/>
      <c r="G500" s="4"/>
      <c r="H500" s="4"/>
    </row>
    <row r="501">
      <c r="A501" s="5">
        <v>500.0</v>
      </c>
      <c r="B501" s="6" t="s">
        <v>1000</v>
      </c>
      <c r="C501" s="5"/>
      <c r="D501" s="3" t="s">
        <v>1001</v>
      </c>
      <c r="E501" s="4"/>
      <c r="F501" s="4"/>
      <c r="G501" s="4"/>
      <c r="H501" s="4"/>
    </row>
    <row r="502">
      <c r="A502" s="5">
        <v>501.0</v>
      </c>
      <c r="B502" s="6" t="s">
        <v>1002</v>
      </c>
      <c r="C502" s="5"/>
      <c r="D502" s="3" t="s">
        <v>1003</v>
      </c>
      <c r="E502" s="4"/>
      <c r="F502" s="4"/>
      <c r="G502" s="4"/>
      <c r="H502" s="4"/>
    </row>
    <row r="503">
      <c r="A503" s="5">
        <v>502.0</v>
      </c>
      <c r="B503" s="6" t="s">
        <v>1004</v>
      </c>
      <c r="C503" s="5"/>
      <c r="D503" s="3" t="s">
        <v>1005</v>
      </c>
      <c r="E503" s="4"/>
      <c r="F503" s="4"/>
      <c r="G503" s="4"/>
      <c r="H503" s="4"/>
    </row>
    <row r="504">
      <c r="A504" s="5">
        <v>503.0</v>
      </c>
      <c r="B504" s="6" t="s">
        <v>1006</v>
      </c>
      <c r="C504" s="5"/>
      <c r="D504" s="3" t="s">
        <v>1007</v>
      </c>
      <c r="E504" s="4"/>
      <c r="F504" s="4"/>
      <c r="G504" s="4"/>
      <c r="H504" s="4"/>
    </row>
    <row r="505">
      <c r="A505" s="5">
        <v>504.0</v>
      </c>
      <c r="B505" s="6" t="s">
        <v>1008</v>
      </c>
      <c r="C505" s="5"/>
      <c r="D505" s="3" t="s">
        <v>1009</v>
      </c>
      <c r="E505" s="4"/>
      <c r="F505" s="4"/>
      <c r="G505" s="4"/>
      <c r="H505" s="4"/>
    </row>
    <row r="506">
      <c r="A506" s="5">
        <v>505.0</v>
      </c>
      <c r="B506" s="6" t="s">
        <v>1010</v>
      </c>
      <c r="C506" s="5"/>
      <c r="D506" s="3" t="s">
        <v>1011</v>
      </c>
      <c r="E506" s="4"/>
      <c r="F506" s="4"/>
      <c r="G506" s="4"/>
      <c r="H506" s="4"/>
    </row>
    <row r="507">
      <c r="A507" s="5">
        <v>506.0</v>
      </c>
      <c r="B507" s="6" t="s">
        <v>1012</v>
      </c>
      <c r="C507" s="5"/>
      <c r="D507" s="3" t="s">
        <v>1013</v>
      </c>
      <c r="E507" s="4"/>
      <c r="F507" s="4"/>
      <c r="G507" s="4"/>
      <c r="H507" s="4"/>
    </row>
    <row r="508">
      <c r="A508" s="5">
        <v>507.0</v>
      </c>
      <c r="B508" s="6" t="s">
        <v>1014</v>
      </c>
      <c r="C508" s="5"/>
      <c r="D508" s="3" t="s">
        <v>1015</v>
      </c>
      <c r="E508" s="4"/>
      <c r="F508" s="4"/>
      <c r="G508" s="4"/>
      <c r="H508" s="4"/>
    </row>
    <row r="509">
      <c r="A509" s="5">
        <v>508.0</v>
      </c>
      <c r="B509" s="6" t="s">
        <v>1016</v>
      </c>
      <c r="C509" s="5"/>
      <c r="D509" s="3" t="s">
        <v>1017</v>
      </c>
      <c r="E509" s="4"/>
      <c r="F509" s="4"/>
      <c r="G509" s="4"/>
      <c r="H509" s="4"/>
    </row>
    <row r="510">
      <c r="A510" s="5">
        <v>509.0</v>
      </c>
      <c r="B510" s="6" t="s">
        <v>1018</v>
      </c>
      <c r="C510" s="5"/>
      <c r="D510" s="3" t="s">
        <v>1019</v>
      </c>
      <c r="E510" s="4"/>
      <c r="F510" s="4"/>
      <c r="G510" s="4"/>
      <c r="H510" s="4"/>
    </row>
    <row r="511">
      <c r="A511" s="5">
        <v>510.0</v>
      </c>
      <c r="B511" s="6" t="s">
        <v>1020</v>
      </c>
      <c r="C511" s="5"/>
      <c r="D511" s="3" t="s">
        <v>1021</v>
      </c>
      <c r="E511" s="4"/>
      <c r="F511" s="4"/>
      <c r="G511" s="4"/>
      <c r="H511" s="4"/>
    </row>
    <row r="512">
      <c r="A512" s="5">
        <v>511.0</v>
      </c>
      <c r="B512" s="6" t="s">
        <v>1022</v>
      </c>
      <c r="C512" s="5"/>
      <c r="D512" s="3" t="s">
        <v>1023</v>
      </c>
      <c r="E512" s="4"/>
      <c r="F512" s="4"/>
      <c r="G512" s="4"/>
      <c r="H512" s="4"/>
    </row>
    <row r="513">
      <c r="A513" s="5">
        <v>512.0</v>
      </c>
      <c r="B513" s="6" t="s">
        <v>1024</v>
      </c>
      <c r="C513" s="5"/>
      <c r="D513" s="3" t="s">
        <v>1025</v>
      </c>
      <c r="E513" s="4"/>
      <c r="F513" s="4"/>
      <c r="G513" s="4"/>
      <c r="H513" s="4"/>
    </row>
    <row r="514">
      <c r="A514" s="5">
        <v>513.0</v>
      </c>
      <c r="B514" s="6" t="s">
        <v>1026</v>
      </c>
      <c r="C514" s="5"/>
      <c r="D514" s="3" t="s">
        <v>1027</v>
      </c>
      <c r="E514" s="4"/>
      <c r="F514" s="4"/>
      <c r="G514" s="4"/>
      <c r="H514" s="4"/>
    </row>
    <row r="515">
      <c r="A515" s="5">
        <v>514.0</v>
      </c>
      <c r="B515" s="10" t="s">
        <v>1028</v>
      </c>
      <c r="C515" s="5"/>
      <c r="D515" s="3" t="s">
        <v>1029</v>
      </c>
      <c r="E515" s="4"/>
      <c r="F515" s="4"/>
      <c r="G515" s="4"/>
      <c r="H515" s="4"/>
    </row>
    <row r="516">
      <c r="A516" s="5">
        <v>515.0</v>
      </c>
      <c r="B516" s="6" t="s">
        <v>1030</v>
      </c>
      <c r="C516" s="5"/>
      <c r="D516" s="3" t="s">
        <v>1031</v>
      </c>
      <c r="E516" s="4"/>
      <c r="F516" s="4"/>
      <c r="G516" s="4"/>
      <c r="H516" s="4"/>
    </row>
    <row r="517">
      <c r="A517" s="5">
        <v>516.0</v>
      </c>
      <c r="B517" s="6" t="s">
        <v>1032</v>
      </c>
      <c r="C517" s="5"/>
      <c r="D517" s="3" t="s">
        <v>1033</v>
      </c>
      <c r="E517" s="4"/>
      <c r="F517" s="4"/>
      <c r="G517" s="4"/>
      <c r="H517" s="4"/>
    </row>
    <row r="518">
      <c r="A518" s="5">
        <v>517.0</v>
      </c>
      <c r="B518" s="6" t="s">
        <v>1034</v>
      </c>
      <c r="C518" s="5"/>
      <c r="D518" s="3" t="s">
        <v>1035</v>
      </c>
      <c r="E518" s="4"/>
      <c r="F518" s="4"/>
      <c r="G518" s="4"/>
      <c r="H518" s="4"/>
    </row>
    <row r="519">
      <c r="A519" s="5">
        <v>518.0</v>
      </c>
      <c r="B519" s="6" t="s">
        <v>1036</v>
      </c>
      <c r="C519" s="5"/>
      <c r="D519" s="3" t="s">
        <v>1037</v>
      </c>
      <c r="E519" s="4"/>
      <c r="F519" s="4"/>
      <c r="G519" s="4"/>
      <c r="H519" s="4"/>
    </row>
    <row r="520">
      <c r="A520" s="5">
        <v>519.0</v>
      </c>
      <c r="B520" s="6" t="s">
        <v>1038</v>
      </c>
      <c r="C520" s="5"/>
      <c r="D520" s="3" t="s">
        <v>1039</v>
      </c>
      <c r="E520" s="4"/>
      <c r="F520" s="4"/>
      <c r="G520" s="4"/>
      <c r="H520" s="4"/>
    </row>
    <row r="521">
      <c r="A521" s="5">
        <v>520.0</v>
      </c>
      <c r="B521" s="6" t="s">
        <v>1040</v>
      </c>
      <c r="C521" s="5"/>
      <c r="D521" s="3" t="s">
        <v>1041</v>
      </c>
      <c r="E521" s="4"/>
      <c r="F521" s="4"/>
      <c r="G521" s="4"/>
      <c r="H521" s="4"/>
    </row>
    <row r="522">
      <c r="A522" s="5">
        <v>521.0</v>
      </c>
      <c r="B522" s="6" t="s">
        <v>1042</v>
      </c>
      <c r="C522" s="5"/>
      <c r="D522" s="3" t="s">
        <v>1043</v>
      </c>
      <c r="E522" s="4"/>
      <c r="F522" s="4"/>
      <c r="G522" s="4"/>
      <c r="H522" s="4"/>
    </row>
    <row r="523">
      <c r="A523" s="5">
        <v>522.0</v>
      </c>
      <c r="B523" s="6" t="s">
        <v>1044</v>
      </c>
      <c r="C523" s="5"/>
      <c r="D523" s="3" t="s">
        <v>1045</v>
      </c>
      <c r="E523" s="4"/>
      <c r="F523" s="4"/>
      <c r="G523" s="4"/>
      <c r="H523" s="4"/>
    </row>
    <row r="524">
      <c r="A524" s="5">
        <v>523.0</v>
      </c>
      <c r="B524" s="6" t="s">
        <v>1046</v>
      </c>
      <c r="C524" s="5"/>
      <c r="D524" s="7" t="s">
        <v>1047</v>
      </c>
      <c r="E524" s="4"/>
      <c r="F524" s="4"/>
      <c r="G524" s="4"/>
      <c r="H524" s="4"/>
    </row>
    <row r="525">
      <c r="A525" s="5">
        <v>524.0</v>
      </c>
      <c r="B525" s="6" t="s">
        <v>1048</v>
      </c>
      <c r="C525" s="5"/>
      <c r="D525" s="3" t="s">
        <v>1049</v>
      </c>
      <c r="E525" s="4"/>
      <c r="F525" s="4"/>
      <c r="G525" s="4"/>
      <c r="H525" s="4"/>
    </row>
    <row r="526">
      <c r="A526" s="5">
        <v>525.0</v>
      </c>
      <c r="B526" s="6" t="s">
        <v>1050</v>
      </c>
      <c r="C526" s="5"/>
      <c r="D526" s="3" t="s">
        <v>1051</v>
      </c>
      <c r="E526" s="4"/>
      <c r="F526" s="4"/>
      <c r="G526" s="4"/>
      <c r="H526" s="4"/>
    </row>
    <row r="527">
      <c r="A527" s="5">
        <v>526.0</v>
      </c>
      <c r="B527" s="6" t="s">
        <v>1052</v>
      </c>
      <c r="C527" s="5"/>
      <c r="D527" s="3" t="s">
        <v>1053</v>
      </c>
      <c r="E527" s="4"/>
      <c r="F527" s="4"/>
      <c r="G527" s="4"/>
      <c r="H527" s="4"/>
    </row>
    <row r="528">
      <c r="A528" s="5">
        <v>527.0</v>
      </c>
      <c r="B528" s="6" t="s">
        <v>1054</v>
      </c>
      <c r="C528" s="5"/>
      <c r="D528" s="3" t="s">
        <v>1055</v>
      </c>
      <c r="E528" s="4"/>
      <c r="F528" s="4"/>
      <c r="G528" s="4"/>
      <c r="H528" s="4"/>
    </row>
    <row r="529">
      <c r="A529" s="5">
        <v>528.0</v>
      </c>
      <c r="B529" s="6" t="s">
        <v>1056</v>
      </c>
      <c r="C529" s="5"/>
      <c r="D529" s="3" t="s">
        <v>1057</v>
      </c>
      <c r="E529" s="4"/>
      <c r="F529" s="4"/>
      <c r="G529" s="4"/>
      <c r="H529" s="4"/>
    </row>
    <row r="530">
      <c r="A530" s="5">
        <v>529.0</v>
      </c>
      <c r="B530" s="6" t="s">
        <v>1058</v>
      </c>
      <c r="C530" s="5"/>
      <c r="D530" s="3" t="s">
        <v>1059</v>
      </c>
      <c r="E530" s="4"/>
      <c r="F530" s="4"/>
      <c r="G530" s="4"/>
      <c r="H530" s="4"/>
    </row>
    <row r="531">
      <c r="A531" s="5">
        <v>530.0</v>
      </c>
      <c r="B531" s="6" t="s">
        <v>1060</v>
      </c>
      <c r="C531" s="5"/>
      <c r="D531" s="3" t="s">
        <v>1061</v>
      </c>
      <c r="E531" s="4"/>
      <c r="F531" s="4"/>
      <c r="G531" s="4"/>
      <c r="H531" s="4"/>
    </row>
    <row r="532">
      <c r="A532" s="5">
        <v>531.0</v>
      </c>
      <c r="B532" s="6" t="s">
        <v>1062</v>
      </c>
      <c r="C532" s="5"/>
      <c r="D532" s="3" t="s">
        <v>1063</v>
      </c>
      <c r="E532" s="4"/>
      <c r="F532" s="4"/>
      <c r="G532" s="4"/>
      <c r="H532" s="4"/>
    </row>
    <row r="533">
      <c r="A533" s="5">
        <v>532.0</v>
      </c>
      <c r="B533" s="6" t="s">
        <v>1064</v>
      </c>
      <c r="C533" s="5"/>
      <c r="D533" s="3" t="s">
        <v>1065</v>
      </c>
      <c r="E533" s="4"/>
      <c r="F533" s="4"/>
      <c r="G533" s="4"/>
      <c r="H533" s="4"/>
    </row>
    <row r="534">
      <c r="A534" s="5">
        <v>533.0</v>
      </c>
      <c r="B534" s="6" t="s">
        <v>1066</v>
      </c>
      <c r="C534" s="5"/>
      <c r="D534" s="3" t="s">
        <v>1067</v>
      </c>
      <c r="E534" s="4"/>
      <c r="F534" s="4"/>
      <c r="G534" s="4"/>
      <c r="H534" s="4"/>
    </row>
    <row r="535">
      <c r="A535" s="5">
        <v>534.0</v>
      </c>
      <c r="B535" s="6" t="s">
        <v>1068</v>
      </c>
      <c r="C535" s="5"/>
      <c r="D535" s="9" t="s">
        <v>1069</v>
      </c>
      <c r="E535" s="4"/>
      <c r="F535" s="4"/>
      <c r="G535" s="4"/>
      <c r="H535" s="4"/>
    </row>
    <row r="536">
      <c r="A536" s="5">
        <v>535.0</v>
      </c>
      <c r="B536" s="6" t="s">
        <v>1070</v>
      </c>
      <c r="C536" s="5"/>
      <c r="D536" s="3" t="s">
        <v>1071</v>
      </c>
      <c r="E536" s="4"/>
      <c r="F536" s="4"/>
      <c r="G536" s="4"/>
      <c r="H536" s="4"/>
    </row>
    <row r="537">
      <c r="A537" s="5">
        <v>536.0</v>
      </c>
      <c r="B537" s="6" t="s">
        <v>1072</v>
      </c>
      <c r="C537" s="5"/>
      <c r="D537" s="3" t="s">
        <v>1073</v>
      </c>
      <c r="E537" s="4"/>
      <c r="F537" s="4"/>
      <c r="G537" s="4"/>
      <c r="H537" s="4"/>
    </row>
    <row r="538">
      <c r="A538" s="5">
        <v>537.0</v>
      </c>
      <c r="B538" s="6" t="s">
        <v>1074</v>
      </c>
      <c r="C538" s="5"/>
      <c r="D538" s="7" t="s">
        <v>1075</v>
      </c>
      <c r="E538" s="4"/>
      <c r="F538" s="4"/>
      <c r="G538" s="4"/>
      <c r="H538" s="4"/>
    </row>
    <row r="539">
      <c r="A539" s="5">
        <v>538.0</v>
      </c>
      <c r="B539" s="6" t="s">
        <v>1076</v>
      </c>
      <c r="C539" s="5"/>
      <c r="D539" s="3" t="s">
        <v>1077</v>
      </c>
      <c r="E539" s="4"/>
      <c r="F539" s="4"/>
      <c r="G539" s="4"/>
      <c r="H539" s="4"/>
    </row>
    <row r="540">
      <c r="A540" s="5">
        <v>539.0</v>
      </c>
      <c r="B540" s="6" t="s">
        <v>1078</v>
      </c>
      <c r="C540" s="5"/>
      <c r="D540" s="3" t="s">
        <v>1079</v>
      </c>
      <c r="E540" s="4"/>
      <c r="F540" s="4"/>
      <c r="G540" s="4"/>
      <c r="H540" s="4"/>
    </row>
    <row r="541">
      <c r="A541" s="5">
        <v>540.0</v>
      </c>
      <c r="B541" s="6" t="s">
        <v>1080</v>
      </c>
      <c r="C541" s="5"/>
      <c r="D541" s="3" t="s">
        <v>1081</v>
      </c>
      <c r="E541" s="4"/>
      <c r="F541" s="4"/>
      <c r="G541" s="4"/>
      <c r="H541" s="4"/>
    </row>
    <row r="542">
      <c r="A542" s="5">
        <v>541.0</v>
      </c>
      <c r="B542" s="6" t="s">
        <v>1082</v>
      </c>
      <c r="C542" s="5"/>
      <c r="D542" s="3" t="s">
        <v>1083</v>
      </c>
      <c r="E542" s="4"/>
      <c r="F542" s="4"/>
      <c r="G542" s="4"/>
      <c r="H542" s="4"/>
    </row>
    <row r="543">
      <c r="A543" s="5">
        <v>542.0</v>
      </c>
      <c r="B543" s="6" t="s">
        <v>1084</v>
      </c>
      <c r="C543" s="5"/>
      <c r="D543" s="3" t="s">
        <v>1085</v>
      </c>
      <c r="E543" s="4"/>
      <c r="F543" s="4"/>
      <c r="G543" s="4"/>
      <c r="H543" s="4"/>
    </row>
    <row r="544">
      <c r="A544" s="5">
        <v>543.0</v>
      </c>
      <c r="B544" s="6" t="s">
        <v>1086</v>
      </c>
      <c r="C544" s="5"/>
      <c r="D544" s="3" t="s">
        <v>1087</v>
      </c>
      <c r="E544" s="4"/>
      <c r="F544" s="4"/>
      <c r="G544" s="4"/>
      <c r="H544" s="4"/>
    </row>
    <row r="545">
      <c r="A545" s="5">
        <v>544.0</v>
      </c>
      <c r="B545" s="6" t="s">
        <v>1088</v>
      </c>
      <c r="C545" s="5"/>
      <c r="D545" s="3" t="s">
        <v>1089</v>
      </c>
      <c r="E545" s="4"/>
      <c r="F545" s="4"/>
      <c r="G545" s="4"/>
      <c r="H545" s="4"/>
    </row>
    <row r="546">
      <c r="A546" s="5">
        <v>545.0</v>
      </c>
      <c r="B546" s="6" t="s">
        <v>1090</v>
      </c>
      <c r="C546" s="5"/>
      <c r="D546" s="3" t="s">
        <v>1091</v>
      </c>
      <c r="E546" s="4"/>
      <c r="F546" s="4"/>
      <c r="G546" s="4"/>
      <c r="H546" s="4"/>
    </row>
    <row r="547">
      <c r="A547" s="5">
        <v>546.0</v>
      </c>
      <c r="B547" s="6" t="s">
        <v>1092</v>
      </c>
      <c r="C547" s="5"/>
      <c r="D547" s="3" t="s">
        <v>1093</v>
      </c>
      <c r="E547" s="4"/>
      <c r="F547" s="4"/>
      <c r="G547" s="4"/>
      <c r="H547" s="4"/>
    </row>
    <row r="548">
      <c r="A548" s="5">
        <v>547.0</v>
      </c>
      <c r="B548" s="6" t="s">
        <v>1094</v>
      </c>
      <c r="C548" s="5"/>
      <c r="D548" s="11" t="s">
        <v>1095</v>
      </c>
      <c r="E548" s="4"/>
      <c r="F548" s="4"/>
      <c r="G548" s="4"/>
      <c r="H548" s="4"/>
    </row>
    <row r="549">
      <c r="A549" s="5">
        <v>548.0</v>
      </c>
      <c r="B549" s="6" t="s">
        <v>1096</v>
      </c>
      <c r="C549" s="5"/>
      <c r="D549" s="7" t="s">
        <v>1097</v>
      </c>
      <c r="E549" s="4"/>
      <c r="F549" s="4"/>
      <c r="G549" s="4"/>
      <c r="H549" s="4"/>
    </row>
    <row r="550">
      <c r="A550" s="5">
        <v>549.0</v>
      </c>
      <c r="B550" s="6" t="s">
        <v>1098</v>
      </c>
      <c r="C550" s="5"/>
      <c r="D550" s="3" t="s">
        <v>1099</v>
      </c>
      <c r="E550" s="4"/>
      <c r="F550" s="4"/>
      <c r="G550" s="4"/>
      <c r="H550" s="4"/>
    </row>
    <row r="551">
      <c r="A551" s="5">
        <v>550.0</v>
      </c>
      <c r="B551" s="6" t="s">
        <v>1100</v>
      </c>
      <c r="C551" s="5"/>
      <c r="D551" s="3" t="s">
        <v>1101</v>
      </c>
      <c r="E551" s="4"/>
      <c r="F551" s="4"/>
      <c r="G551" s="4"/>
      <c r="H551" s="4"/>
    </row>
    <row r="552">
      <c r="A552" s="5">
        <v>551.0</v>
      </c>
      <c r="B552" s="6" t="s">
        <v>1102</v>
      </c>
      <c r="C552" s="5"/>
      <c r="D552" s="3" t="s">
        <v>1103</v>
      </c>
      <c r="E552" s="4"/>
      <c r="F552" s="4"/>
      <c r="G552" s="4"/>
      <c r="H552" s="4"/>
    </row>
    <row r="553">
      <c r="A553" s="5">
        <v>552.0</v>
      </c>
      <c r="B553" s="6" t="s">
        <v>1104</v>
      </c>
      <c r="C553" s="5"/>
      <c r="D553" s="3" t="s">
        <v>1105</v>
      </c>
      <c r="E553" s="4"/>
      <c r="F553" s="4"/>
      <c r="G553" s="4"/>
      <c r="H553" s="4"/>
    </row>
    <row r="554">
      <c r="A554" s="5">
        <v>553.0</v>
      </c>
      <c r="B554" s="6" t="s">
        <v>1106</v>
      </c>
      <c r="C554" s="5"/>
      <c r="D554" s="3" t="s">
        <v>1107</v>
      </c>
      <c r="E554" s="4"/>
      <c r="F554" s="4"/>
      <c r="G554" s="4"/>
      <c r="H554" s="4"/>
    </row>
    <row r="555">
      <c r="A555" s="5">
        <v>554.0</v>
      </c>
      <c r="B555" s="6" t="s">
        <v>1108</v>
      </c>
      <c r="C555" s="5"/>
      <c r="D555" s="3" t="s">
        <v>1109</v>
      </c>
      <c r="E555" s="4"/>
      <c r="F555" s="4"/>
      <c r="G555" s="4"/>
      <c r="H555" s="4"/>
    </row>
    <row r="556">
      <c r="A556" s="5">
        <v>555.0</v>
      </c>
      <c r="B556" s="6" t="s">
        <v>1110</v>
      </c>
      <c r="C556" s="5"/>
      <c r="D556" s="7" t="s">
        <v>1111</v>
      </c>
      <c r="E556" s="4"/>
      <c r="F556" s="4"/>
      <c r="G556" s="4"/>
      <c r="H556" s="4"/>
    </row>
    <row r="557">
      <c r="A557" s="5">
        <v>556.0</v>
      </c>
      <c r="B557" s="6" t="s">
        <v>1112</v>
      </c>
      <c r="C557" s="5"/>
      <c r="D557" s="3" t="s">
        <v>1113</v>
      </c>
      <c r="E557" s="4"/>
      <c r="F557" s="4"/>
      <c r="G557" s="4"/>
      <c r="H557" s="4"/>
    </row>
    <row r="558">
      <c r="A558" s="5">
        <v>557.0</v>
      </c>
      <c r="B558" s="6" t="s">
        <v>1114</v>
      </c>
      <c r="C558" s="5"/>
      <c r="D558" s="3" t="s">
        <v>1115</v>
      </c>
      <c r="E558" s="4"/>
      <c r="F558" s="4"/>
      <c r="G558" s="4"/>
      <c r="H558" s="4"/>
    </row>
    <row r="559">
      <c r="A559" s="5">
        <v>558.0</v>
      </c>
      <c r="B559" s="6" t="s">
        <v>1116</v>
      </c>
      <c r="C559" s="5"/>
      <c r="D559" s="3" t="s">
        <v>1117</v>
      </c>
      <c r="E559" s="4"/>
      <c r="F559" s="4"/>
      <c r="G559" s="4"/>
      <c r="H559" s="4"/>
    </row>
    <row r="560">
      <c r="A560" s="5">
        <v>559.0</v>
      </c>
      <c r="B560" s="6" t="s">
        <v>1118</v>
      </c>
      <c r="C560" s="5"/>
      <c r="D560" s="3" t="s">
        <v>1119</v>
      </c>
      <c r="E560" s="4"/>
      <c r="F560" s="4"/>
      <c r="G560" s="4"/>
      <c r="H560" s="4"/>
    </row>
    <row r="561">
      <c r="A561" s="5">
        <v>560.0</v>
      </c>
      <c r="B561" s="6" t="s">
        <v>1120</v>
      </c>
      <c r="C561" s="5"/>
      <c r="D561" s="3" t="s">
        <v>1121</v>
      </c>
      <c r="E561" s="4"/>
      <c r="F561" s="4"/>
      <c r="G561" s="4"/>
      <c r="H561" s="4"/>
    </row>
    <row r="562">
      <c r="A562" s="5">
        <v>561.0</v>
      </c>
      <c r="B562" s="6" t="s">
        <v>1122</v>
      </c>
      <c r="C562" s="5"/>
      <c r="D562" s="3" t="s">
        <v>1123</v>
      </c>
      <c r="E562" s="4"/>
      <c r="F562" s="4"/>
      <c r="G562" s="4"/>
      <c r="H562" s="4"/>
    </row>
    <row r="563">
      <c r="A563" s="5">
        <v>562.0</v>
      </c>
      <c r="B563" s="6" t="s">
        <v>1124</v>
      </c>
      <c r="C563" s="5"/>
      <c r="D563" s="3" t="s">
        <v>1125</v>
      </c>
      <c r="E563" s="4"/>
      <c r="F563" s="4"/>
      <c r="G563" s="4"/>
      <c r="H563" s="4"/>
    </row>
    <row r="564">
      <c r="A564" s="5">
        <v>563.0</v>
      </c>
      <c r="B564" s="6" t="s">
        <v>1126</v>
      </c>
      <c r="C564" s="5"/>
      <c r="D564" s="3" t="s">
        <v>1127</v>
      </c>
      <c r="E564" s="4"/>
      <c r="F564" s="4"/>
      <c r="G564" s="4"/>
      <c r="H564" s="4"/>
    </row>
    <row r="565">
      <c r="A565" s="5">
        <v>564.0</v>
      </c>
      <c r="B565" s="6" t="s">
        <v>1128</v>
      </c>
      <c r="C565" s="5"/>
      <c r="D565" s="3" t="s">
        <v>1129</v>
      </c>
      <c r="E565" s="4"/>
      <c r="F565" s="4"/>
      <c r="G565" s="4"/>
      <c r="H565" s="4"/>
    </row>
    <row r="566">
      <c r="A566" s="5">
        <v>565.0</v>
      </c>
      <c r="B566" s="6" t="s">
        <v>1130</v>
      </c>
      <c r="C566" s="5"/>
      <c r="D566" s="3" t="s">
        <v>1131</v>
      </c>
      <c r="E566" s="4"/>
      <c r="F566" s="4"/>
      <c r="G566" s="4"/>
      <c r="H566" s="4"/>
    </row>
    <row r="567">
      <c r="A567" s="5">
        <v>566.0</v>
      </c>
      <c r="B567" s="6" t="s">
        <v>1132</v>
      </c>
      <c r="C567" s="5"/>
      <c r="D567" s="3" t="s">
        <v>1133</v>
      </c>
      <c r="E567" s="4"/>
      <c r="F567" s="4"/>
      <c r="G567" s="4"/>
      <c r="H567" s="4"/>
    </row>
    <row r="568">
      <c r="A568" s="5">
        <v>567.0</v>
      </c>
      <c r="B568" s="6" t="s">
        <v>1134</v>
      </c>
      <c r="C568" s="5"/>
      <c r="D568" s="3" t="s">
        <v>1135</v>
      </c>
      <c r="E568" s="4"/>
      <c r="F568" s="4"/>
      <c r="G568" s="4"/>
      <c r="H568" s="4"/>
    </row>
    <row r="569">
      <c r="A569" s="5">
        <v>568.0</v>
      </c>
      <c r="B569" s="6" t="s">
        <v>1136</v>
      </c>
      <c r="C569" s="5"/>
      <c r="D569" s="3" t="s">
        <v>1137</v>
      </c>
      <c r="E569" s="4"/>
      <c r="F569" s="4"/>
      <c r="G569" s="4"/>
      <c r="H569" s="4"/>
    </row>
    <row r="570">
      <c r="A570" s="5">
        <v>569.0</v>
      </c>
      <c r="B570" s="6" t="s">
        <v>1138</v>
      </c>
      <c r="C570" s="5"/>
      <c r="D570" s="3" t="s">
        <v>1139</v>
      </c>
      <c r="E570" s="4"/>
      <c r="F570" s="4"/>
      <c r="G570" s="4"/>
      <c r="H570" s="4"/>
    </row>
    <row r="571">
      <c r="A571" s="5">
        <v>570.0</v>
      </c>
      <c r="B571" s="6" t="s">
        <v>1140</v>
      </c>
      <c r="C571" s="5"/>
      <c r="D571" s="3" t="s">
        <v>1141</v>
      </c>
      <c r="E571" s="4"/>
      <c r="F571" s="4"/>
      <c r="G571" s="4"/>
      <c r="H571" s="4"/>
    </row>
    <row r="572">
      <c r="A572" s="5">
        <v>571.0</v>
      </c>
      <c r="B572" s="6" t="s">
        <v>1142</v>
      </c>
      <c r="C572" s="5"/>
      <c r="D572" s="3" t="s">
        <v>1143</v>
      </c>
      <c r="E572" s="4"/>
      <c r="F572" s="4"/>
      <c r="G572" s="4"/>
      <c r="H572" s="4"/>
    </row>
    <row r="573">
      <c r="A573" s="5">
        <v>572.0</v>
      </c>
      <c r="B573" s="6" t="s">
        <v>1144</v>
      </c>
      <c r="C573" s="5"/>
      <c r="D573" s="3" t="s">
        <v>1145</v>
      </c>
      <c r="E573" s="4"/>
      <c r="F573" s="4"/>
      <c r="G573" s="4"/>
      <c r="H573" s="4"/>
    </row>
    <row r="574">
      <c r="A574" s="5">
        <v>573.0</v>
      </c>
      <c r="B574" s="6" t="s">
        <v>1146</v>
      </c>
      <c r="C574" s="5"/>
      <c r="D574" s="3" t="s">
        <v>1147</v>
      </c>
      <c r="E574" s="4"/>
      <c r="F574" s="4"/>
      <c r="G574" s="4"/>
      <c r="H574" s="4"/>
    </row>
    <row r="575">
      <c r="A575" s="5">
        <v>574.0</v>
      </c>
      <c r="B575" s="6" t="s">
        <v>1148</v>
      </c>
      <c r="C575" s="5"/>
      <c r="D575" s="3" t="s">
        <v>1149</v>
      </c>
      <c r="E575" s="4"/>
      <c r="F575" s="4"/>
      <c r="G575" s="4"/>
      <c r="H575" s="4"/>
    </row>
    <row r="576">
      <c r="A576" s="5">
        <v>575.0</v>
      </c>
      <c r="B576" s="6" t="s">
        <v>1150</v>
      </c>
      <c r="C576" s="5"/>
      <c r="D576" s="7" t="s">
        <v>1151</v>
      </c>
      <c r="E576" s="4"/>
      <c r="F576" s="4"/>
      <c r="G576" s="4"/>
      <c r="H576" s="4"/>
    </row>
    <row r="577">
      <c r="A577" s="5">
        <v>576.0</v>
      </c>
      <c r="B577" s="6" t="s">
        <v>1152</v>
      </c>
      <c r="C577" s="5"/>
      <c r="D577" s="3" t="s">
        <v>1153</v>
      </c>
      <c r="E577" s="4"/>
      <c r="F577" s="4"/>
      <c r="G577" s="4"/>
      <c r="H577" s="4"/>
    </row>
    <row r="578">
      <c r="A578" s="5">
        <v>577.0</v>
      </c>
      <c r="B578" s="6" t="s">
        <v>1154</v>
      </c>
      <c r="C578" s="5"/>
      <c r="D578" s="3" t="s">
        <v>1155</v>
      </c>
      <c r="E578" s="4"/>
      <c r="F578" s="4"/>
      <c r="G578" s="4"/>
      <c r="H578" s="4"/>
    </row>
    <row r="579">
      <c r="A579" s="5">
        <v>578.0</v>
      </c>
      <c r="B579" s="6" t="s">
        <v>1156</v>
      </c>
      <c r="C579" s="5"/>
      <c r="D579" s="3" t="s">
        <v>1157</v>
      </c>
      <c r="E579" s="4"/>
      <c r="F579" s="4"/>
      <c r="G579" s="4"/>
      <c r="H579" s="4"/>
    </row>
    <row r="580">
      <c r="A580" s="5">
        <v>579.0</v>
      </c>
      <c r="B580" s="6" t="s">
        <v>1158</v>
      </c>
      <c r="C580" s="5"/>
      <c r="D580" s="3" t="s">
        <v>1159</v>
      </c>
      <c r="E580" s="4"/>
      <c r="F580" s="4"/>
      <c r="G580" s="4"/>
      <c r="H580" s="4"/>
    </row>
    <row r="581">
      <c r="A581" s="5">
        <v>580.0</v>
      </c>
      <c r="B581" s="6" t="s">
        <v>1160</v>
      </c>
      <c r="C581" s="5"/>
      <c r="D581" s="3" t="s">
        <v>1161</v>
      </c>
      <c r="E581" s="4"/>
      <c r="F581" s="4"/>
      <c r="G581" s="4"/>
      <c r="H581" s="4"/>
    </row>
    <row r="582">
      <c r="A582" s="5">
        <v>581.0</v>
      </c>
      <c r="B582" s="6" t="s">
        <v>1162</v>
      </c>
      <c r="C582" s="5"/>
      <c r="D582" s="3" t="s">
        <v>1163</v>
      </c>
      <c r="E582" s="4"/>
      <c r="F582" s="4"/>
      <c r="G582" s="4"/>
      <c r="H582" s="4"/>
    </row>
    <row r="583">
      <c r="A583" s="5">
        <v>582.0</v>
      </c>
      <c r="B583" s="6" t="s">
        <v>1164</v>
      </c>
      <c r="C583" s="5"/>
      <c r="D583" s="3" t="s">
        <v>1165</v>
      </c>
      <c r="E583" s="4"/>
      <c r="F583" s="4"/>
      <c r="G583" s="4"/>
      <c r="H583" s="4"/>
    </row>
    <row r="584">
      <c r="A584" s="5">
        <v>583.0</v>
      </c>
      <c r="B584" s="6" t="s">
        <v>1166</v>
      </c>
      <c r="C584" s="5"/>
      <c r="D584" s="3" t="s">
        <v>1167</v>
      </c>
      <c r="E584" s="4"/>
      <c r="F584" s="4"/>
      <c r="G584" s="4"/>
      <c r="H584" s="4"/>
    </row>
    <row r="585">
      <c r="A585" s="5">
        <v>584.0</v>
      </c>
      <c r="B585" s="6" t="s">
        <v>1168</v>
      </c>
      <c r="C585" s="5"/>
      <c r="D585" s="3" t="s">
        <v>1169</v>
      </c>
      <c r="E585" s="4"/>
      <c r="F585" s="4"/>
      <c r="G585" s="4"/>
      <c r="H585" s="4"/>
    </row>
    <row r="586">
      <c r="A586" s="5">
        <v>585.0</v>
      </c>
      <c r="B586" s="6" t="s">
        <v>1170</v>
      </c>
      <c r="C586" s="5"/>
      <c r="D586" s="3" t="s">
        <v>1171</v>
      </c>
      <c r="E586" s="4"/>
      <c r="F586" s="4"/>
      <c r="G586" s="4"/>
      <c r="H586" s="4"/>
    </row>
    <row r="587">
      <c r="A587" s="5">
        <v>586.0</v>
      </c>
      <c r="B587" s="6" t="s">
        <v>1172</v>
      </c>
      <c r="C587" s="5"/>
      <c r="D587" s="3" t="s">
        <v>1173</v>
      </c>
      <c r="E587" s="4"/>
      <c r="F587" s="4"/>
      <c r="G587" s="4"/>
      <c r="H587" s="4"/>
    </row>
    <row r="588">
      <c r="A588" s="5">
        <v>587.0</v>
      </c>
      <c r="B588" s="6" t="s">
        <v>1174</v>
      </c>
      <c r="C588" s="5"/>
      <c r="D588" s="3" t="s">
        <v>1175</v>
      </c>
      <c r="E588" s="4"/>
      <c r="F588" s="4"/>
      <c r="G588" s="4"/>
      <c r="H588" s="4"/>
    </row>
    <row r="589">
      <c r="A589" s="5">
        <v>588.0</v>
      </c>
      <c r="B589" s="6" t="s">
        <v>1176</v>
      </c>
      <c r="C589" s="5"/>
      <c r="D589" s="3" t="s">
        <v>1177</v>
      </c>
      <c r="E589" s="4"/>
      <c r="F589" s="4"/>
      <c r="G589" s="4"/>
      <c r="H589" s="4"/>
    </row>
    <row r="590">
      <c r="A590" s="5">
        <v>589.0</v>
      </c>
      <c r="B590" s="6" t="s">
        <v>1178</v>
      </c>
      <c r="C590" s="5"/>
      <c r="D590" s="3" t="s">
        <v>1179</v>
      </c>
      <c r="E590" s="4"/>
      <c r="F590" s="4"/>
      <c r="G590" s="4"/>
      <c r="H590" s="4"/>
    </row>
    <row r="591">
      <c r="A591" s="5">
        <v>590.0</v>
      </c>
      <c r="B591" s="6" t="s">
        <v>1180</v>
      </c>
      <c r="C591" s="5"/>
      <c r="D591" s="3" t="s">
        <v>1181</v>
      </c>
      <c r="E591" s="4"/>
      <c r="F591" s="4"/>
      <c r="G591" s="4"/>
      <c r="H591" s="4"/>
    </row>
    <row r="592">
      <c r="A592" s="5">
        <v>591.0</v>
      </c>
      <c r="B592" s="6" t="s">
        <v>1182</v>
      </c>
      <c r="C592" s="5"/>
      <c r="D592" s="3" t="s">
        <v>1183</v>
      </c>
      <c r="E592" s="4"/>
      <c r="F592" s="4"/>
      <c r="G592" s="4"/>
      <c r="H592" s="4"/>
    </row>
    <row r="593">
      <c r="A593" s="5">
        <v>592.0</v>
      </c>
      <c r="B593" s="6" t="s">
        <v>1184</v>
      </c>
      <c r="C593" s="5"/>
      <c r="D593" s="3" t="s">
        <v>1185</v>
      </c>
      <c r="E593" s="4"/>
      <c r="F593" s="4"/>
      <c r="G593" s="4"/>
      <c r="H593" s="4"/>
    </row>
    <row r="594">
      <c r="A594" s="5">
        <v>593.0</v>
      </c>
      <c r="B594" s="6" t="s">
        <v>1186</v>
      </c>
      <c r="C594" s="5"/>
      <c r="D594" s="3" t="s">
        <v>1187</v>
      </c>
      <c r="E594" s="4"/>
      <c r="F594" s="4"/>
      <c r="G594" s="4"/>
      <c r="H594" s="4"/>
    </row>
    <row r="595">
      <c r="A595" s="5">
        <v>594.0</v>
      </c>
      <c r="B595" s="6" t="s">
        <v>1188</v>
      </c>
      <c r="C595" s="5"/>
      <c r="D595" s="3" t="s">
        <v>1189</v>
      </c>
      <c r="E595" s="4"/>
      <c r="F595" s="4"/>
      <c r="G595" s="4"/>
      <c r="H595" s="4"/>
    </row>
    <row r="596">
      <c r="A596" s="5">
        <v>595.0</v>
      </c>
      <c r="B596" s="6" t="s">
        <v>1190</v>
      </c>
      <c r="C596" s="5"/>
      <c r="D596" s="3" t="s">
        <v>1191</v>
      </c>
      <c r="E596" s="4"/>
      <c r="F596" s="4"/>
      <c r="G596" s="4"/>
      <c r="H596" s="4"/>
    </row>
    <row r="597">
      <c r="A597" s="5">
        <v>596.0</v>
      </c>
      <c r="B597" s="6" t="s">
        <v>1192</v>
      </c>
      <c r="C597" s="5"/>
      <c r="D597" s="3" t="s">
        <v>1193</v>
      </c>
      <c r="E597" s="4"/>
      <c r="F597" s="4"/>
      <c r="G597" s="4"/>
      <c r="H597" s="4"/>
    </row>
    <row r="598">
      <c r="A598" s="5">
        <v>597.0</v>
      </c>
      <c r="B598" s="6" t="s">
        <v>1194</v>
      </c>
      <c r="C598" s="5"/>
      <c r="D598" s="3" t="s">
        <v>1195</v>
      </c>
      <c r="E598" s="4"/>
      <c r="F598" s="4"/>
      <c r="G598" s="4"/>
      <c r="H598" s="4"/>
    </row>
    <row r="599">
      <c r="A599" s="5">
        <v>598.0</v>
      </c>
      <c r="B599" s="6" t="s">
        <v>1196</v>
      </c>
      <c r="C599" s="5"/>
      <c r="D599" s="3" t="s">
        <v>1197</v>
      </c>
      <c r="E599" s="4"/>
      <c r="F599" s="4"/>
      <c r="G599" s="4"/>
      <c r="H599" s="4"/>
    </row>
    <row r="600">
      <c r="A600" s="5">
        <v>599.0</v>
      </c>
      <c r="B600" s="6" t="s">
        <v>1198</v>
      </c>
      <c r="C600" s="5"/>
      <c r="D600" s="3" t="s">
        <v>1199</v>
      </c>
      <c r="E600" s="4"/>
      <c r="F600" s="4"/>
      <c r="G600" s="4"/>
      <c r="H600" s="4"/>
    </row>
    <row r="601">
      <c r="A601" s="5">
        <v>600.0</v>
      </c>
      <c r="B601" s="6" t="s">
        <v>1200</v>
      </c>
      <c r="C601" s="5"/>
      <c r="D601" s="3" t="s">
        <v>1201</v>
      </c>
      <c r="E601" s="4"/>
      <c r="F601" s="4"/>
      <c r="G601" s="4"/>
      <c r="H601" s="4"/>
    </row>
    <row r="602">
      <c r="A602" s="5">
        <v>601.0</v>
      </c>
      <c r="B602" s="6" t="s">
        <v>1202</v>
      </c>
      <c r="C602" s="5"/>
      <c r="D602" s="7" t="s">
        <v>1203</v>
      </c>
      <c r="E602" s="4"/>
      <c r="F602" s="4"/>
      <c r="G602" s="4"/>
      <c r="H602" s="4"/>
    </row>
    <row r="603">
      <c r="A603" s="5">
        <v>602.0</v>
      </c>
      <c r="B603" s="6" t="s">
        <v>1204</v>
      </c>
      <c r="C603" s="5"/>
      <c r="D603" s="3" t="s">
        <v>1205</v>
      </c>
      <c r="E603" s="4"/>
      <c r="F603" s="4"/>
      <c r="G603" s="4"/>
      <c r="H603" s="4"/>
    </row>
    <row r="604">
      <c r="A604" s="5">
        <v>603.0</v>
      </c>
      <c r="B604" s="6" t="s">
        <v>1206</v>
      </c>
      <c r="C604" s="5"/>
      <c r="D604" s="3" t="s">
        <v>1207</v>
      </c>
      <c r="E604" s="4"/>
      <c r="F604" s="4"/>
      <c r="G604" s="4"/>
      <c r="H604" s="4"/>
    </row>
    <row r="605">
      <c r="A605" s="5">
        <v>604.0</v>
      </c>
      <c r="B605" s="6" t="s">
        <v>1208</v>
      </c>
      <c r="C605" s="5"/>
      <c r="D605" s="3" t="s">
        <v>1209</v>
      </c>
      <c r="E605" s="4"/>
      <c r="F605" s="4"/>
      <c r="G605" s="4"/>
      <c r="H605" s="4"/>
    </row>
    <row r="606">
      <c r="A606" s="5">
        <v>605.0</v>
      </c>
      <c r="B606" s="6" t="s">
        <v>1210</v>
      </c>
      <c r="C606" s="5"/>
      <c r="D606" s="3" t="s">
        <v>1211</v>
      </c>
      <c r="E606" s="4"/>
      <c r="F606" s="4"/>
      <c r="G606" s="4"/>
      <c r="H606" s="4"/>
    </row>
    <row r="607">
      <c r="A607" s="5">
        <v>606.0</v>
      </c>
      <c r="B607" s="6" t="s">
        <v>1212</v>
      </c>
      <c r="C607" s="5"/>
      <c r="D607" s="7" t="s">
        <v>1213</v>
      </c>
      <c r="E607" s="4"/>
      <c r="F607" s="4"/>
      <c r="G607" s="4"/>
      <c r="H607" s="4"/>
    </row>
    <row r="608">
      <c r="A608" s="5">
        <v>607.0</v>
      </c>
      <c r="B608" s="6" t="s">
        <v>1214</v>
      </c>
      <c r="C608" s="5"/>
      <c r="D608" s="3" t="s">
        <v>1215</v>
      </c>
      <c r="E608" s="4"/>
      <c r="F608" s="4"/>
      <c r="G608" s="4"/>
      <c r="H608" s="4"/>
    </row>
    <row r="609">
      <c r="A609" s="5">
        <v>608.0</v>
      </c>
      <c r="B609" s="6" t="s">
        <v>1216</v>
      </c>
      <c r="C609" s="5"/>
      <c r="D609" s="3" t="s">
        <v>1217</v>
      </c>
      <c r="E609" s="4"/>
      <c r="F609" s="4"/>
      <c r="G609" s="4"/>
      <c r="H609" s="4"/>
    </row>
    <row r="610">
      <c r="A610" s="5">
        <v>609.0</v>
      </c>
      <c r="B610" s="6" t="s">
        <v>1218</v>
      </c>
      <c r="C610" s="5"/>
      <c r="D610" s="3" t="s">
        <v>1219</v>
      </c>
      <c r="E610" s="4"/>
      <c r="F610" s="4"/>
      <c r="G610" s="4"/>
      <c r="H610" s="4"/>
    </row>
    <row r="611">
      <c r="A611" s="5">
        <v>610.0</v>
      </c>
      <c r="B611" s="6" t="s">
        <v>1220</v>
      </c>
      <c r="C611" s="5"/>
      <c r="D611" s="3" t="s">
        <v>1221</v>
      </c>
      <c r="E611" s="4"/>
      <c r="F611" s="4"/>
      <c r="G611" s="4"/>
      <c r="H611" s="4"/>
    </row>
    <row r="612">
      <c r="A612" s="5">
        <v>611.0</v>
      </c>
      <c r="B612" s="6" t="s">
        <v>1222</v>
      </c>
      <c r="C612" s="5"/>
      <c r="D612" s="3" t="s">
        <v>1223</v>
      </c>
      <c r="E612" s="4"/>
      <c r="F612" s="4"/>
      <c r="G612" s="4"/>
      <c r="H612" s="4"/>
    </row>
    <row r="613">
      <c r="A613" s="5">
        <v>612.0</v>
      </c>
      <c r="B613" s="6" t="s">
        <v>1224</v>
      </c>
      <c r="C613" s="5"/>
      <c r="D613" s="7" t="s">
        <v>1225</v>
      </c>
      <c r="E613" s="4"/>
      <c r="F613" s="4"/>
      <c r="G613" s="4"/>
      <c r="H613" s="4"/>
    </row>
    <row r="614">
      <c r="A614" s="5">
        <v>613.0</v>
      </c>
      <c r="B614" s="6" t="s">
        <v>1226</v>
      </c>
      <c r="C614" s="5"/>
      <c r="D614" s="3" t="s">
        <v>1227</v>
      </c>
      <c r="E614" s="4"/>
      <c r="F614" s="4"/>
      <c r="G614" s="4"/>
      <c r="H614" s="4"/>
    </row>
    <row r="615">
      <c r="A615" s="5">
        <v>614.0</v>
      </c>
      <c r="B615" s="6" t="s">
        <v>1228</v>
      </c>
      <c r="C615" s="5"/>
      <c r="D615" s="3" t="s">
        <v>1229</v>
      </c>
      <c r="E615" s="4"/>
      <c r="F615" s="4"/>
      <c r="G615" s="4"/>
      <c r="H615" s="4"/>
    </row>
    <row r="616">
      <c r="A616" s="5">
        <v>615.0</v>
      </c>
      <c r="B616" s="6" t="s">
        <v>1230</v>
      </c>
      <c r="C616" s="5"/>
      <c r="D616" s="3" t="s">
        <v>1231</v>
      </c>
      <c r="E616" s="4"/>
      <c r="F616" s="4"/>
      <c r="G616" s="4"/>
      <c r="H616" s="4"/>
    </row>
    <row r="617">
      <c r="A617" s="5">
        <v>616.0</v>
      </c>
      <c r="B617" s="6" t="s">
        <v>1232</v>
      </c>
      <c r="C617" s="5"/>
      <c r="D617" s="3" t="s">
        <v>1233</v>
      </c>
      <c r="E617" s="4"/>
      <c r="F617" s="4"/>
      <c r="G617" s="4"/>
      <c r="H617" s="4"/>
    </row>
    <row r="618">
      <c r="A618" s="5">
        <v>617.0</v>
      </c>
      <c r="B618" s="6" t="s">
        <v>1234</v>
      </c>
      <c r="C618" s="5"/>
      <c r="D618" s="3" t="s">
        <v>1235</v>
      </c>
      <c r="E618" s="4"/>
      <c r="F618" s="4"/>
      <c r="G618" s="4"/>
      <c r="H618" s="4"/>
    </row>
    <row r="619">
      <c r="A619" s="5">
        <v>618.0</v>
      </c>
      <c r="B619" s="6" t="s">
        <v>1236</v>
      </c>
      <c r="C619" s="5"/>
      <c r="D619" s="3" t="s">
        <v>1237</v>
      </c>
      <c r="E619" s="4"/>
      <c r="F619" s="4"/>
      <c r="G619" s="4"/>
      <c r="H619" s="4"/>
    </row>
    <row r="620">
      <c r="A620" s="5">
        <v>619.0</v>
      </c>
      <c r="B620" s="6" t="s">
        <v>1238</v>
      </c>
      <c r="C620" s="5"/>
      <c r="D620" s="7" t="s">
        <v>1239</v>
      </c>
      <c r="E620" s="4"/>
      <c r="F620" s="4"/>
      <c r="G620" s="4"/>
      <c r="H620" s="4"/>
    </row>
    <row r="621">
      <c r="A621" s="5">
        <v>620.0</v>
      </c>
      <c r="B621" s="6" t="s">
        <v>1240</v>
      </c>
      <c r="C621" s="5"/>
      <c r="D621" s="3" t="s">
        <v>1241</v>
      </c>
      <c r="E621" s="4"/>
      <c r="F621" s="4"/>
      <c r="G621" s="4"/>
      <c r="H621" s="4"/>
    </row>
    <row r="622">
      <c r="A622" s="5">
        <v>621.0</v>
      </c>
      <c r="B622" s="6" t="s">
        <v>1242</v>
      </c>
      <c r="C622" s="5"/>
      <c r="D622" s="3" t="s">
        <v>1243</v>
      </c>
      <c r="E622" s="4"/>
      <c r="F622" s="4"/>
      <c r="G622" s="4"/>
      <c r="H622" s="4"/>
    </row>
    <row r="623">
      <c r="A623" s="5">
        <v>622.0</v>
      </c>
      <c r="B623" s="6" t="s">
        <v>1244</v>
      </c>
      <c r="C623" s="5"/>
      <c r="D623" s="3" t="s">
        <v>1245</v>
      </c>
      <c r="E623" s="4"/>
      <c r="F623" s="4"/>
      <c r="G623" s="4"/>
      <c r="H623" s="4"/>
    </row>
    <row r="624">
      <c r="A624" s="5">
        <v>623.0</v>
      </c>
      <c r="B624" s="6" t="s">
        <v>1246</v>
      </c>
      <c r="C624" s="5"/>
      <c r="D624" s="3" t="s">
        <v>1247</v>
      </c>
      <c r="E624" s="4"/>
      <c r="F624" s="4"/>
      <c r="G624" s="4"/>
      <c r="H624" s="4"/>
    </row>
    <row r="625">
      <c r="A625" s="5">
        <v>624.0</v>
      </c>
      <c r="B625" s="6" t="s">
        <v>1248</v>
      </c>
      <c r="C625" s="5"/>
      <c r="D625" s="3" t="s">
        <v>1249</v>
      </c>
      <c r="E625" s="4"/>
      <c r="F625" s="4"/>
      <c r="G625" s="4"/>
      <c r="H625" s="4"/>
    </row>
    <row r="626">
      <c r="A626" s="5">
        <v>625.0</v>
      </c>
      <c r="B626" s="6" t="s">
        <v>1250</v>
      </c>
      <c r="C626" s="5"/>
      <c r="D626" s="3" t="s">
        <v>1251</v>
      </c>
      <c r="E626" s="4"/>
      <c r="F626" s="4"/>
      <c r="G626" s="4"/>
      <c r="H626" s="4"/>
    </row>
    <row r="627">
      <c r="A627" s="5">
        <v>626.0</v>
      </c>
      <c r="B627" s="6" t="s">
        <v>1252</v>
      </c>
      <c r="C627" s="5"/>
      <c r="D627" s="3" t="s">
        <v>1253</v>
      </c>
      <c r="E627" s="4"/>
      <c r="F627" s="4"/>
      <c r="G627" s="4"/>
      <c r="H627" s="4"/>
    </row>
    <row r="628">
      <c r="A628" s="5">
        <v>627.0</v>
      </c>
      <c r="B628" s="6" t="s">
        <v>1254</v>
      </c>
      <c r="C628" s="5"/>
      <c r="D628" s="3" t="s">
        <v>1255</v>
      </c>
      <c r="E628" s="4"/>
      <c r="F628" s="4"/>
      <c r="G628" s="4"/>
      <c r="H628" s="4"/>
    </row>
    <row r="629">
      <c r="A629" s="5">
        <v>628.0</v>
      </c>
      <c r="B629" s="6" t="s">
        <v>1256</v>
      </c>
      <c r="C629" s="5"/>
      <c r="D629" s="3" t="s">
        <v>1257</v>
      </c>
      <c r="E629" s="4"/>
      <c r="F629" s="4"/>
      <c r="G629" s="4"/>
      <c r="H629" s="4"/>
    </row>
    <row r="630">
      <c r="A630" s="5">
        <v>629.0</v>
      </c>
      <c r="B630" s="6" t="s">
        <v>1258</v>
      </c>
      <c r="C630" s="5"/>
      <c r="D630" s="3" t="s">
        <v>1259</v>
      </c>
      <c r="E630" s="4"/>
      <c r="F630" s="4"/>
      <c r="G630" s="4"/>
      <c r="H630" s="4"/>
    </row>
    <row r="631">
      <c r="A631" s="5">
        <v>630.0</v>
      </c>
      <c r="B631" s="6" t="s">
        <v>1260</v>
      </c>
      <c r="C631" s="5"/>
      <c r="D631" s="3" t="s">
        <v>1261</v>
      </c>
      <c r="E631" s="4"/>
      <c r="F631" s="4"/>
      <c r="G631" s="4"/>
      <c r="H631" s="4"/>
    </row>
    <row r="632">
      <c r="A632" s="5">
        <v>631.0</v>
      </c>
      <c r="B632" s="6" t="s">
        <v>1262</v>
      </c>
      <c r="C632" s="5"/>
      <c r="D632" s="7" t="s">
        <v>1263</v>
      </c>
      <c r="E632" s="4"/>
      <c r="F632" s="4"/>
      <c r="G632" s="4"/>
      <c r="H632" s="4"/>
    </row>
    <row r="633">
      <c r="A633" s="5">
        <v>632.0</v>
      </c>
      <c r="B633" s="6" t="s">
        <v>1264</v>
      </c>
      <c r="C633" s="5"/>
      <c r="D633" s="3" t="s">
        <v>1265</v>
      </c>
      <c r="E633" s="4"/>
      <c r="F633" s="4"/>
      <c r="G633" s="4"/>
      <c r="H633" s="4"/>
    </row>
    <row r="634">
      <c r="A634" s="5">
        <v>633.0</v>
      </c>
      <c r="B634" s="6" t="s">
        <v>1266</v>
      </c>
      <c r="C634" s="5"/>
      <c r="D634" s="3" t="s">
        <v>1267</v>
      </c>
      <c r="E634" s="4"/>
      <c r="F634" s="4"/>
      <c r="G634" s="4"/>
      <c r="H634" s="4"/>
    </row>
    <row r="635">
      <c r="A635" s="5">
        <v>634.0</v>
      </c>
      <c r="B635" s="6" t="s">
        <v>1268</v>
      </c>
      <c r="C635" s="5"/>
      <c r="D635" s="3" t="s">
        <v>1269</v>
      </c>
      <c r="E635" s="4"/>
      <c r="F635" s="4"/>
      <c r="G635" s="4"/>
      <c r="H635" s="4"/>
    </row>
    <row r="636">
      <c r="A636" s="5">
        <v>635.0</v>
      </c>
      <c r="B636" s="6" t="s">
        <v>1270</v>
      </c>
      <c r="C636" s="5"/>
      <c r="D636" s="3" t="s">
        <v>1271</v>
      </c>
      <c r="E636" s="4"/>
      <c r="F636" s="4"/>
      <c r="G636" s="4"/>
      <c r="H636" s="4"/>
    </row>
    <row r="637">
      <c r="A637" s="5">
        <v>636.0</v>
      </c>
      <c r="B637" s="6" t="s">
        <v>1272</v>
      </c>
      <c r="C637" s="5"/>
      <c r="D637" s="3" t="s">
        <v>1273</v>
      </c>
      <c r="E637" s="4"/>
      <c r="F637" s="4"/>
      <c r="G637" s="4"/>
      <c r="H637" s="4"/>
    </row>
    <row r="638">
      <c r="A638" s="5">
        <v>637.0</v>
      </c>
      <c r="B638" s="6" t="s">
        <v>1274</v>
      </c>
      <c r="C638" s="5"/>
      <c r="D638" s="3" t="s">
        <v>1275</v>
      </c>
      <c r="E638" s="4"/>
      <c r="F638" s="4"/>
      <c r="G638" s="4"/>
      <c r="H638" s="4"/>
    </row>
    <row r="639">
      <c r="A639" s="5">
        <v>638.0</v>
      </c>
      <c r="B639" s="6" t="s">
        <v>1276</v>
      </c>
      <c r="C639" s="5"/>
      <c r="D639" s="3" t="s">
        <v>1277</v>
      </c>
      <c r="E639" s="4"/>
      <c r="F639" s="4"/>
      <c r="G639" s="4"/>
      <c r="H639" s="4"/>
    </row>
    <row r="640">
      <c r="A640" s="5">
        <v>639.0</v>
      </c>
      <c r="B640" s="6" t="s">
        <v>1278</v>
      </c>
      <c r="C640" s="5"/>
      <c r="D640" s="3" t="s">
        <v>1279</v>
      </c>
      <c r="E640" s="4"/>
      <c r="F640" s="4"/>
      <c r="G640" s="4"/>
      <c r="H640" s="4"/>
    </row>
    <row r="641">
      <c r="A641" s="5">
        <v>640.0</v>
      </c>
      <c r="B641" s="6" t="s">
        <v>1280</v>
      </c>
      <c r="C641" s="5"/>
      <c r="D641" s="3" t="s">
        <v>1281</v>
      </c>
      <c r="E641" s="4"/>
      <c r="F641" s="4"/>
      <c r="G641" s="4"/>
      <c r="H641" s="4"/>
    </row>
    <row r="642">
      <c r="A642" s="5">
        <v>641.0</v>
      </c>
      <c r="B642" s="6" t="s">
        <v>1282</v>
      </c>
      <c r="C642" s="5"/>
      <c r="D642" s="3" t="s">
        <v>1283</v>
      </c>
      <c r="E642" s="4"/>
      <c r="F642" s="4"/>
      <c r="G642" s="4"/>
      <c r="H642" s="4"/>
    </row>
    <row r="643">
      <c r="A643" s="5">
        <v>642.0</v>
      </c>
      <c r="B643" s="6" t="s">
        <v>1284</v>
      </c>
      <c r="C643" s="5"/>
      <c r="D643" s="3" t="s">
        <v>1285</v>
      </c>
      <c r="E643" s="4"/>
      <c r="F643" s="4"/>
      <c r="G643" s="4"/>
      <c r="H643" s="4"/>
    </row>
    <row r="644">
      <c r="A644" s="5">
        <v>643.0</v>
      </c>
      <c r="B644" s="6" t="s">
        <v>1286</v>
      </c>
      <c r="C644" s="5"/>
      <c r="D644" s="3" t="s">
        <v>1287</v>
      </c>
      <c r="E644" s="4"/>
      <c r="F644" s="4"/>
      <c r="G644" s="4"/>
      <c r="H644" s="4"/>
    </row>
    <row r="645">
      <c r="A645" s="5">
        <v>644.0</v>
      </c>
      <c r="B645" s="6" t="s">
        <v>1288</v>
      </c>
      <c r="C645" s="5"/>
      <c r="D645" s="3" t="s">
        <v>1289</v>
      </c>
      <c r="E645" s="4"/>
      <c r="F645" s="4"/>
      <c r="G645" s="4"/>
      <c r="H645" s="4"/>
    </row>
    <row r="646">
      <c r="A646" s="5">
        <v>645.0</v>
      </c>
      <c r="B646" s="6" t="s">
        <v>1290</v>
      </c>
      <c r="C646" s="5"/>
      <c r="D646" s="3" t="s">
        <v>1291</v>
      </c>
      <c r="E646" s="4"/>
      <c r="F646" s="4"/>
      <c r="G646" s="4"/>
      <c r="H646" s="4"/>
    </row>
    <row r="647">
      <c r="A647" s="5">
        <v>646.0</v>
      </c>
      <c r="B647" s="6" t="s">
        <v>1292</v>
      </c>
      <c r="C647" s="5"/>
      <c r="D647" s="3" t="s">
        <v>1293</v>
      </c>
      <c r="E647" s="4"/>
      <c r="F647" s="4"/>
      <c r="G647" s="4"/>
      <c r="H647" s="4"/>
    </row>
    <row r="648">
      <c r="A648" s="5">
        <v>647.0</v>
      </c>
      <c r="B648" s="6" t="s">
        <v>1294</v>
      </c>
      <c r="C648" s="5"/>
      <c r="D648" s="3" t="s">
        <v>1295</v>
      </c>
      <c r="E648" s="4"/>
      <c r="F648" s="4"/>
      <c r="G648" s="4"/>
      <c r="H648" s="4"/>
    </row>
    <row r="649">
      <c r="A649" s="5">
        <v>648.0</v>
      </c>
      <c r="B649" s="6" t="s">
        <v>1296</v>
      </c>
      <c r="C649" s="5"/>
      <c r="D649" s="3" t="s">
        <v>1297</v>
      </c>
      <c r="E649" s="4"/>
      <c r="F649" s="4"/>
      <c r="G649" s="4"/>
      <c r="H649" s="4"/>
    </row>
    <row r="650">
      <c r="A650" s="5">
        <v>649.0</v>
      </c>
      <c r="B650" s="6" t="s">
        <v>1298</v>
      </c>
      <c r="C650" s="5"/>
      <c r="D650" s="3" t="s">
        <v>1299</v>
      </c>
      <c r="E650" s="4"/>
      <c r="F650" s="4"/>
      <c r="G650" s="4"/>
      <c r="H650" s="4"/>
    </row>
    <row r="651">
      <c r="A651" s="5">
        <v>650.0</v>
      </c>
      <c r="B651" s="6" t="s">
        <v>1300</v>
      </c>
      <c r="C651" s="5"/>
      <c r="D651" s="3" t="s">
        <v>1301</v>
      </c>
      <c r="E651" s="4"/>
      <c r="F651" s="4"/>
      <c r="G651" s="4"/>
      <c r="H651" s="4"/>
    </row>
    <row r="652">
      <c r="A652" s="5">
        <v>651.0</v>
      </c>
      <c r="B652" s="6" t="s">
        <v>1302</v>
      </c>
      <c r="C652" s="5"/>
      <c r="D652" s="3" t="s">
        <v>1303</v>
      </c>
      <c r="E652" s="4"/>
      <c r="F652" s="4"/>
      <c r="G652" s="4"/>
      <c r="H652" s="4"/>
    </row>
    <row r="653">
      <c r="A653" s="5">
        <v>652.0</v>
      </c>
      <c r="B653" s="6" t="s">
        <v>1304</v>
      </c>
      <c r="C653" s="5"/>
      <c r="D653" s="3" t="s">
        <v>1305</v>
      </c>
      <c r="E653" s="4"/>
      <c r="F653" s="4"/>
      <c r="G653" s="4"/>
      <c r="H653" s="4"/>
    </row>
    <row r="654">
      <c r="A654" s="5">
        <v>653.0</v>
      </c>
      <c r="B654" s="6" t="s">
        <v>1306</v>
      </c>
      <c r="C654" s="5"/>
      <c r="D654" s="3" t="s">
        <v>1307</v>
      </c>
      <c r="E654" s="4"/>
      <c r="F654" s="4"/>
      <c r="G654" s="4"/>
      <c r="H654" s="4"/>
    </row>
    <row r="655">
      <c r="A655" s="5">
        <v>654.0</v>
      </c>
      <c r="B655" s="6" t="s">
        <v>1308</v>
      </c>
      <c r="C655" s="5"/>
      <c r="D655" s="3" t="s">
        <v>1309</v>
      </c>
      <c r="E655" s="4"/>
      <c r="F655" s="4"/>
      <c r="G655" s="4"/>
      <c r="H655" s="4"/>
    </row>
    <row r="656">
      <c r="A656" s="5">
        <v>655.0</v>
      </c>
      <c r="B656" s="6" t="s">
        <v>1310</v>
      </c>
      <c r="C656" s="5"/>
      <c r="D656" s="3" t="s">
        <v>1311</v>
      </c>
      <c r="E656" s="4"/>
      <c r="F656" s="4"/>
      <c r="G656" s="4"/>
      <c r="H656" s="4"/>
    </row>
    <row r="657">
      <c r="A657" s="5">
        <v>656.0</v>
      </c>
      <c r="B657" s="6" t="s">
        <v>1312</v>
      </c>
      <c r="C657" s="5"/>
      <c r="D657" s="12" t="s">
        <v>1313</v>
      </c>
      <c r="E657" s="4"/>
      <c r="F657" s="4"/>
      <c r="G657" s="4"/>
      <c r="H657" s="4"/>
    </row>
    <row r="658">
      <c r="A658" s="5">
        <v>657.0</v>
      </c>
      <c r="B658" s="6" t="s">
        <v>1314</v>
      </c>
      <c r="C658" s="5"/>
      <c r="D658" s="9" t="s">
        <v>1315</v>
      </c>
      <c r="E658" s="4"/>
      <c r="F658" s="4"/>
      <c r="G658" s="4"/>
      <c r="H658" s="4"/>
    </row>
    <row r="659">
      <c r="A659" s="5">
        <v>658.0</v>
      </c>
      <c r="B659" s="6" t="s">
        <v>1316</v>
      </c>
      <c r="C659" s="5"/>
      <c r="D659" s="3" t="s">
        <v>1317</v>
      </c>
      <c r="E659" s="4"/>
      <c r="F659" s="4"/>
      <c r="G659" s="4"/>
      <c r="H659" s="4"/>
    </row>
    <row r="660">
      <c r="A660" s="5">
        <v>659.0</v>
      </c>
      <c r="B660" s="6" t="s">
        <v>1318</v>
      </c>
      <c r="C660" s="5"/>
      <c r="D660" s="3" t="s">
        <v>1319</v>
      </c>
      <c r="E660" s="4"/>
      <c r="F660" s="4"/>
      <c r="G660" s="4"/>
      <c r="H660" s="4"/>
    </row>
    <row r="661">
      <c r="A661" s="5">
        <v>660.0</v>
      </c>
      <c r="B661" s="6" t="s">
        <v>1320</v>
      </c>
      <c r="C661" s="5"/>
      <c r="D661" s="3" t="s">
        <v>1321</v>
      </c>
      <c r="E661" s="4"/>
      <c r="F661" s="4"/>
      <c r="G661" s="4"/>
      <c r="H661" s="4"/>
    </row>
    <row r="662">
      <c r="A662" s="5">
        <v>661.0</v>
      </c>
      <c r="B662" s="6" t="s">
        <v>1322</v>
      </c>
      <c r="C662" s="5"/>
      <c r="D662" s="3" t="s">
        <v>1323</v>
      </c>
      <c r="E662" s="4"/>
      <c r="F662" s="4"/>
      <c r="G662" s="4"/>
      <c r="H662" s="4"/>
    </row>
    <row r="663">
      <c r="A663" s="5">
        <v>662.0</v>
      </c>
      <c r="B663" s="6" t="s">
        <v>1324</v>
      </c>
      <c r="C663" s="5"/>
      <c r="D663" s="3" t="s">
        <v>1325</v>
      </c>
      <c r="E663" s="4"/>
      <c r="F663" s="4"/>
      <c r="G663" s="4"/>
      <c r="H663" s="4"/>
    </row>
    <row r="664">
      <c r="A664" s="5">
        <v>663.0</v>
      </c>
      <c r="B664" s="6" t="s">
        <v>1326</v>
      </c>
      <c r="C664" s="5"/>
      <c r="D664" s="3" t="s">
        <v>1327</v>
      </c>
      <c r="E664" s="4"/>
      <c r="F664" s="4"/>
      <c r="G664" s="4"/>
      <c r="H664" s="4"/>
    </row>
    <row r="665">
      <c r="A665" s="5">
        <v>664.0</v>
      </c>
      <c r="B665" s="6" t="s">
        <v>1328</v>
      </c>
      <c r="C665" s="5"/>
      <c r="D665" s="3" t="s">
        <v>1329</v>
      </c>
      <c r="E665" s="4"/>
      <c r="F665" s="4"/>
      <c r="G665" s="4"/>
      <c r="H665" s="4"/>
    </row>
    <row r="666">
      <c r="A666" s="5">
        <v>665.0</v>
      </c>
      <c r="B666" s="6" t="s">
        <v>1330</v>
      </c>
      <c r="C666" s="5"/>
      <c r="D666" s="3" t="s">
        <v>1331</v>
      </c>
      <c r="E666" s="4"/>
      <c r="F666" s="4"/>
      <c r="G666" s="4"/>
      <c r="H666" s="4"/>
    </row>
    <row r="667">
      <c r="A667" s="5">
        <v>666.0</v>
      </c>
      <c r="B667" s="6" t="s">
        <v>1332</v>
      </c>
      <c r="C667" s="5"/>
      <c r="D667" s="3" t="s">
        <v>1333</v>
      </c>
      <c r="E667" s="4"/>
      <c r="F667" s="4"/>
      <c r="G667" s="4"/>
      <c r="H667" s="4"/>
    </row>
    <row r="668">
      <c r="A668" s="5">
        <v>667.0</v>
      </c>
      <c r="B668" s="6" t="s">
        <v>1334</v>
      </c>
      <c r="C668" s="5"/>
      <c r="D668" s="9" t="s">
        <v>1335</v>
      </c>
      <c r="E668" s="4"/>
      <c r="F668" s="4"/>
      <c r="G668" s="4"/>
      <c r="H668" s="4"/>
    </row>
    <row r="669">
      <c r="A669" s="5">
        <v>668.0</v>
      </c>
      <c r="B669" s="6" t="s">
        <v>1336</v>
      </c>
      <c r="C669" s="5"/>
      <c r="D669" s="3" t="s">
        <v>1337</v>
      </c>
      <c r="E669" s="4"/>
      <c r="F669" s="4"/>
      <c r="G669" s="4"/>
      <c r="H669" s="4"/>
    </row>
    <row r="670">
      <c r="A670" s="5">
        <v>669.0</v>
      </c>
      <c r="B670" s="6" t="s">
        <v>1338</v>
      </c>
      <c r="C670" s="5"/>
      <c r="D670" s="3" t="s">
        <v>1339</v>
      </c>
      <c r="E670" s="4"/>
      <c r="F670" s="4"/>
      <c r="G670" s="4"/>
      <c r="H670" s="4"/>
    </row>
    <row r="671">
      <c r="A671" s="5">
        <v>670.0</v>
      </c>
      <c r="B671" s="6" t="s">
        <v>1340</v>
      </c>
      <c r="C671" s="5"/>
      <c r="D671" s="3" t="s">
        <v>1341</v>
      </c>
      <c r="E671" s="4"/>
      <c r="F671" s="4"/>
      <c r="G671" s="4"/>
      <c r="H671" s="4"/>
    </row>
    <row r="672">
      <c r="A672" s="5">
        <v>671.0</v>
      </c>
      <c r="B672" s="6" t="s">
        <v>1342</v>
      </c>
      <c r="C672" s="5"/>
      <c r="D672" s="3" t="s">
        <v>1343</v>
      </c>
      <c r="E672" s="4"/>
      <c r="F672" s="4"/>
      <c r="G672" s="4"/>
      <c r="H672" s="4"/>
    </row>
    <row r="673">
      <c r="A673" s="5">
        <v>672.0</v>
      </c>
      <c r="B673" s="6" t="s">
        <v>1344</v>
      </c>
      <c r="C673" s="5"/>
      <c r="D673" s="9" t="s">
        <v>1345</v>
      </c>
      <c r="E673" s="4"/>
      <c r="F673" s="4"/>
      <c r="G673" s="4"/>
      <c r="H673" s="4"/>
    </row>
    <row r="674">
      <c r="A674" s="5">
        <v>673.0</v>
      </c>
      <c r="B674" s="6" t="s">
        <v>1346</v>
      </c>
      <c r="C674" s="5"/>
      <c r="D674" s="3" t="s">
        <v>1347</v>
      </c>
      <c r="E674" s="4"/>
      <c r="F674" s="4"/>
      <c r="G674" s="4"/>
      <c r="H674" s="4"/>
    </row>
    <row r="675">
      <c r="A675" s="5">
        <v>674.0</v>
      </c>
      <c r="B675" s="6" t="s">
        <v>1348</v>
      </c>
      <c r="C675" s="5"/>
      <c r="D675" s="3" t="s">
        <v>1349</v>
      </c>
      <c r="E675" s="4"/>
      <c r="F675" s="4"/>
      <c r="G675" s="4"/>
      <c r="H675" s="4"/>
    </row>
    <row r="676">
      <c r="A676" s="5">
        <v>675.0</v>
      </c>
      <c r="B676" s="6" t="s">
        <v>1350</v>
      </c>
      <c r="C676" s="5"/>
      <c r="D676" s="13" t="s">
        <v>1351</v>
      </c>
      <c r="E676" s="4"/>
      <c r="F676" s="4"/>
      <c r="G676" s="4"/>
      <c r="H676" s="4"/>
    </row>
    <row r="677">
      <c r="A677" s="5">
        <v>676.0</v>
      </c>
      <c r="B677" s="6" t="s">
        <v>1352</v>
      </c>
      <c r="C677" s="5"/>
      <c r="D677" s="3" t="s">
        <v>1353</v>
      </c>
      <c r="E677" s="4"/>
      <c r="F677" s="4"/>
      <c r="G677" s="4"/>
      <c r="H677" s="4"/>
    </row>
    <row r="678">
      <c r="A678" s="5">
        <v>677.0</v>
      </c>
      <c r="B678" s="6" t="s">
        <v>1354</v>
      </c>
      <c r="C678" s="5"/>
      <c r="D678" s="3" t="s">
        <v>1355</v>
      </c>
      <c r="E678" s="4"/>
      <c r="F678" s="4"/>
      <c r="G678" s="4"/>
      <c r="H678" s="4"/>
    </row>
    <row r="679">
      <c r="A679" s="5">
        <v>678.0</v>
      </c>
      <c r="B679" s="6" t="s">
        <v>1356</v>
      </c>
      <c r="C679" s="5"/>
      <c r="D679" s="3" t="s">
        <v>1357</v>
      </c>
      <c r="E679" s="4"/>
      <c r="F679" s="4"/>
      <c r="G679" s="4"/>
      <c r="H679" s="4"/>
    </row>
    <row r="680">
      <c r="A680" s="5">
        <v>679.0</v>
      </c>
      <c r="B680" s="6" t="s">
        <v>1358</v>
      </c>
      <c r="C680" s="5"/>
      <c r="D680" s="3" t="s">
        <v>1359</v>
      </c>
      <c r="E680" s="4"/>
      <c r="F680" s="4"/>
      <c r="G680" s="4"/>
      <c r="H680" s="4"/>
    </row>
    <row r="681">
      <c r="A681" s="5">
        <v>680.0</v>
      </c>
      <c r="B681" s="6" t="s">
        <v>1360</v>
      </c>
      <c r="C681" s="5"/>
      <c r="D681" s="3" t="s">
        <v>1361</v>
      </c>
      <c r="E681" s="4"/>
      <c r="F681" s="4"/>
      <c r="G681" s="4"/>
      <c r="H681" s="4"/>
    </row>
    <row r="682">
      <c r="A682" s="5">
        <v>681.0</v>
      </c>
      <c r="B682" s="6" t="s">
        <v>1362</v>
      </c>
      <c r="C682" s="5"/>
      <c r="D682" s="9" t="s">
        <v>1363</v>
      </c>
      <c r="E682" s="4"/>
      <c r="F682" s="4"/>
      <c r="G682" s="4"/>
      <c r="H682" s="4"/>
    </row>
    <row r="683">
      <c r="A683" s="5">
        <v>682.0</v>
      </c>
      <c r="B683" s="6" t="s">
        <v>1364</v>
      </c>
      <c r="C683" s="5"/>
      <c r="D683" s="3" t="s">
        <v>1365</v>
      </c>
      <c r="E683" s="4"/>
      <c r="F683" s="4"/>
      <c r="G683" s="4"/>
      <c r="H683" s="4"/>
    </row>
    <row r="684">
      <c r="A684" s="5">
        <v>683.0</v>
      </c>
      <c r="B684" s="6" t="s">
        <v>1366</v>
      </c>
      <c r="C684" s="5"/>
      <c r="D684" s="3" t="s">
        <v>1367</v>
      </c>
      <c r="E684" s="4"/>
      <c r="F684" s="4"/>
      <c r="G684" s="4"/>
      <c r="H684" s="4"/>
    </row>
    <row r="685">
      <c r="A685" s="5">
        <v>684.0</v>
      </c>
      <c r="B685" s="6" t="s">
        <v>1368</v>
      </c>
      <c r="C685" s="5"/>
      <c r="D685" s="3" t="s">
        <v>1369</v>
      </c>
      <c r="E685" s="4"/>
      <c r="F685" s="4"/>
      <c r="G685" s="4"/>
      <c r="H685" s="4"/>
    </row>
    <row r="686">
      <c r="A686" s="5">
        <v>685.0</v>
      </c>
      <c r="B686" s="6" t="s">
        <v>1370</v>
      </c>
      <c r="C686" s="5"/>
      <c r="D686" s="3" t="s">
        <v>1371</v>
      </c>
      <c r="E686" s="4"/>
      <c r="F686" s="4"/>
      <c r="G686" s="4"/>
      <c r="H686" s="4"/>
    </row>
    <row r="687">
      <c r="A687" s="5">
        <v>686.0</v>
      </c>
      <c r="B687" s="6" t="s">
        <v>1372</v>
      </c>
      <c r="C687" s="5"/>
      <c r="D687" s="3" t="s">
        <v>1373</v>
      </c>
      <c r="E687" s="4"/>
      <c r="F687" s="4"/>
      <c r="G687" s="4"/>
      <c r="H687" s="4"/>
    </row>
    <row r="688">
      <c r="A688" s="5">
        <v>687.0</v>
      </c>
      <c r="B688" s="6" t="s">
        <v>1374</v>
      </c>
      <c r="C688" s="5"/>
      <c r="D688" s="3" t="s">
        <v>1375</v>
      </c>
      <c r="E688" s="4"/>
      <c r="F688" s="4"/>
      <c r="G688" s="4"/>
      <c r="H688" s="4"/>
    </row>
    <row r="689">
      <c r="A689" s="5">
        <v>688.0</v>
      </c>
      <c r="B689" s="6" t="s">
        <v>1376</v>
      </c>
      <c r="C689" s="5"/>
      <c r="D689" s="3" t="s">
        <v>1377</v>
      </c>
      <c r="E689" s="4"/>
      <c r="F689" s="4"/>
      <c r="G689" s="4"/>
      <c r="H689" s="4"/>
    </row>
    <row r="690">
      <c r="A690" s="5">
        <v>689.0</v>
      </c>
      <c r="B690" s="6" t="s">
        <v>1378</v>
      </c>
      <c r="C690" s="5"/>
      <c r="D690" s="3" t="s">
        <v>1379</v>
      </c>
      <c r="E690" s="4"/>
      <c r="F690" s="4"/>
      <c r="G690" s="4"/>
      <c r="H690" s="4"/>
    </row>
    <row r="691">
      <c r="A691" s="5">
        <v>690.0</v>
      </c>
      <c r="B691" s="6" t="s">
        <v>1380</v>
      </c>
      <c r="C691" s="5"/>
      <c r="D691" s="3" t="s">
        <v>1381</v>
      </c>
      <c r="E691" s="4"/>
      <c r="F691" s="4"/>
      <c r="G691" s="4"/>
      <c r="H691" s="4"/>
    </row>
    <row r="692">
      <c r="A692" s="5">
        <v>691.0</v>
      </c>
      <c r="B692" s="6" t="s">
        <v>1382</v>
      </c>
      <c r="C692" s="5"/>
      <c r="D692" s="3" t="s">
        <v>1383</v>
      </c>
      <c r="E692" s="4"/>
      <c r="F692" s="4"/>
      <c r="G692" s="4"/>
      <c r="H692" s="4"/>
    </row>
    <row r="693">
      <c r="A693" s="5">
        <v>692.0</v>
      </c>
      <c r="B693" s="6" t="s">
        <v>1384</v>
      </c>
      <c r="C693" s="5"/>
      <c r="D693" s="9" t="s">
        <v>1385</v>
      </c>
      <c r="E693" s="4"/>
      <c r="F693" s="4"/>
      <c r="G693" s="4"/>
      <c r="H693" s="4"/>
    </row>
    <row r="694">
      <c r="A694" s="5">
        <v>693.0</v>
      </c>
      <c r="B694" s="6" t="s">
        <v>1386</v>
      </c>
      <c r="C694" s="5"/>
      <c r="D694" s="7" t="s">
        <v>1387</v>
      </c>
      <c r="E694" s="4"/>
      <c r="F694" s="4"/>
      <c r="G694" s="4"/>
      <c r="H694" s="4"/>
    </row>
    <row r="695">
      <c r="A695" s="5">
        <v>694.0</v>
      </c>
      <c r="B695" s="6" t="s">
        <v>1388</v>
      </c>
      <c r="C695" s="5"/>
      <c r="D695" s="3" t="s">
        <v>1389</v>
      </c>
      <c r="E695" s="4"/>
      <c r="F695" s="4"/>
      <c r="G695" s="4"/>
      <c r="H695" s="4"/>
    </row>
    <row r="696">
      <c r="A696" s="5">
        <v>695.0</v>
      </c>
      <c r="B696" s="6" t="s">
        <v>1390</v>
      </c>
      <c r="C696" s="5"/>
      <c r="D696" s="3" t="s">
        <v>1391</v>
      </c>
      <c r="E696" s="4"/>
      <c r="F696" s="4"/>
      <c r="G696" s="4"/>
      <c r="H696" s="4"/>
    </row>
    <row r="697">
      <c r="A697" s="5">
        <v>696.0</v>
      </c>
      <c r="B697" s="6" t="s">
        <v>1392</v>
      </c>
      <c r="C697" s="5"/>
      <c r="D697" s="3" t="s">
        <v>1393</v>
      </c>
      <c r="E697" s="4"/>
      <c r="F697" s="4"/>
      <c r="G697" s="4"/>
      <c r="H697" s="4"/>
    </row>
    <row r="698">
      <c r="A698" s="5">
        <v>697.0</v>
      </c>
      <c r="B698" s="6" t="s">
        <v>1394</v>
      </c>
      <c r="C698" s="5"/>
      <c r="D698" s="3" t="s">
        <v>1395</v>
      </c>
      <c r="E698" s="4"/>
      <c r="F698" s="4"/>
      <c r="G698" s="4"/>
      <c r="H698" s="4"/>
    </row>
    <row r="699">
      <c r="A699" s="5">
        <v>698.0</v>
      </c>
      <c r="B699" s="6" t="s">
        <v>1396</v>
      </c>
      <c r="C699" s="5"/>
      <c r="D699" s="3" t="s">
        <v>1397</v>
      </c>
      <c r="E699" s="4"/>
      <c r="F699" s="4"/>
      <c r="G699" s="4"/>
      <c r="H699" s="4"/>
    </row>
    <row r="700">
      <c r="A700" s="5">
        <v>699.0</v>
      </c>
      <c r="B700" s="6" t="s">
        <v>1398</v>
      </c>
      <c r="C700" s="5"/>
      <c r="D700" s="3" t="s">
        <v>1399</v>
      </c>
      <c r="E700" s="4"/>
      <c r="F700" s="4"/>
      <c r="G700" s="4"/>
      <c r="H700" s="4"/>
    </row>
    <row r="701">
      <c r="A701" s="5">
        <v>700.0</v>
      </c>
      <c r="B701" s="6" t="s">
        <v>1400</v>
      </c>
      <c r="C701" s="5"/>
      <c r="D701" s="3" t="s">
        <v>1401</v>
      </c>
      <c r="E701" s="4"/>
      <c r="F701" s="4"/>
      <c r="G701" s="4"/>
      <c r="H701" s="4"/>
    </row>
    <row r="702">
      <c r="A702" s="5">
        <v>701.0</v>
      </c>
      <c r="B702" s="6" t="s">
        <v>1402</v>
      </c>
      <c r="C702" s="5"/>
      <c r="D702" s="3" t="s">
        <v>1403</v>
      </c>
      <c r="E702" s="4"/>
      <c r="F702" s="4"/>
      <c r="G702" s="4"/>
      <c r="H702" s="4"/>
    </row>
    <row r="703">
      <c r="A703" s="5">
        <v>702.0</v>
      </c>
      <c r="B703" s="6" t="s">
        <v>1404</v>
      </c>
      <c r="C703" s="5"/>
      <c r="D703" s="3" t="s">
        <v>1405</v>
      </c>
      <c r="E703" s="4"/>
      <c r="F703" s="4"/>
      <c r="G703" s="4"/>
      <c r="H703" s="4"/>
    </row>
    <row r="704">
      <c r="A704" s="5">
        <v>703.0</v>
      </c>
      <c r="B704" s="6" t="s">
        <v>1406</v>
      </c>
      <c r="C704" s="5"/>
      <c r="D704" s="3" t="s">
        <v>1407</v>
      </c>
      <c r="E704" s="4"/>
      <c r="F704" s="4"/>
      <c r="G704" s="4"/>
      <c r="H704" s="4"/>
    </row>
    <row r="705">
      <c r="A705" s="5">
        <v>704.0</v>
      </c>
      <c r="B705" s="6" t="s">
        <v>1408</v>
      </c>
      <c r="C705" s="5"/>
      <c r="D705" s="7" t="s">
        <v>1409</v>
      </c>
      <c r="E705" s="4"/>
      <c r="F705" s="4"/>
      <c r="G705" s="4"/>
      <c r="H705" s="4"/>
    </row>
    <row r="706">
      <c r="A706" s="5">
        <v>705.0</v>
      </c>
      <c r="B706" s="6" t="s">
        <v>1410</v>
      </c>
      <c r="C706" s="5"/>
      <c r="D706" s="3" t="s">
        <v>1411</v>
      </c>
      <c r="E706" s="4"/>
      <c r="F706" s="4"/>
      <c r="G706" s="4"/>
      <c r="H706" s="4"/>
    </row>
    <row r="707">
      <c r="A707" s="5">
        <v>706.0</v>
      </c>
      <c r="B707" s="6" t="s">
        <v>1412</v>
      </c>
      <c r="C707" s="5"/>
      <c r="D707" s="3" t="s">
        <v>1413</v>
      </c>
      <c r="E707" s="4"/>
      <c r="F707" s="4"/>
      <c r="G707" s="4"/>
      <c r="H707" s="4"/>
    </row>
    <row r="708">
      <c r="A708" s="5">
        <v>707.0</v>
      </c>
      <c r="B708" s="6" t="s">
        <v>1414</v>
      </c>
      <c r="C708" s="5"/>
      <c r="D708" s="3" t="s">
        <v>1415</v>
      </c>
      <c r="E708" s="4"/>
      <c r="F708" s="4"/>
      <c r="G708" s="4"/>
      <c r="H708" s="4"/>
    </row>
    <row r="709">
      <c r="A709" s="5">
        <v>708.0</v>
      </c>
      <c r="B709" s="6" t="s">
        <v>1416</v>
      </c>
      <c r="C709" s="5"/>
      <c r="D709" s="14" t="s">
        <v>1417</v>
      </c>
      <c r="E709" s="4"/>
      <c r="F709" s="4"/>
      <c r="G709" s="4"/>
      <c r="H709" s="4"/>
    </row>
    <row r="710">
      <c r="A710" s="5">
        <v>709.0</v>
      </c>
      <c r="B710" s="6" t="s">
        <v>1418</v>
      </c>
      <c r="C710" s="5"/>
      <c r="D710" s="3" t="s">
        <v>1419</v>
      </c>
      <c r="E710" s="4"/>
      <c r="F710" s="4"/>
      <c r="G710" s="4"/>
      <c r="H710" s="4"/>
    </row>
    <row r="711">
      <c r="A711" s="5">
        <v>710.0</v>
      </c>
      <c r="B711" s="6" t="s">
        <v>1420</v>
      </c>
      <c r="C711" s="5"/>
      <c r="D711" s="3" t="s">
        <v>1421</v>
      </c>
      <c r="E711" s="4"/>
      <c r="F711" s="4"/>
      <c r="G711" s="4"/>
      <c r="H711" s="4"/>
    </row>
    <row r="712">
      <c r="A712" s="5">
        <v>711.0</v>
      </c>
      <c r="B712" s="6" t="s">
        <v>1422</v>
      </c>
      <c r="C712" s="5"/>
      <c r="D712" s="3" t="s">
        <v>1423</v>
      </c>
      <c r="E712" s="4"/>
      <c r="F712" s="4"/>
      <c r="G712" s="4"/>
      <c r="H712" s="4"/>
    </row>
    <row r="713">
      <c r="A713" s="5">
        <v>712.0</v>
      </c>
      <c r="B713" s="6" t="s">
        <v>1424</v>
      </c>
      <c r="C713" s="5"/>
      <c r="D713" s="15" t="s">
        <v>1425</v>
      </c>
      <c r="E713" s="4"/>
      <c r="F713" s="4"/>
      <c r="G713" s="4"/>
      <c r="H713" s="4"/>
    </row>
    <row r="714">
      <c r="A714" s="5">
        <v>713.0</v>
      </c>
      <c r="B714" s="6" t="s">
        <v>1426</v>
      </c>
      <c r="C714" s="5"/>
      <c r="D714" s="3" t="s">
        <v>1427</v>
      </c>
      <c r="E714" s="4"/>
      <c r="F714" s="4"/>
      <c r="G714" s="4"/>
      <c r="H714" s="4"/>
    </row>
    <row r="715">
      <c r="A715" s="5">
        <v>714.0</v>
      </c>
      <c r="B715" s="6" t="s">
        <v>1428</v>
      </c>
      <c r="C715" s="5"/>
      <c r="D715" s="3" t="s">
        <v>1429</v>
      </c>
      <c r="E715" s="4"/>
      <c r="F715" s="4"/>
      <c r="G715" s="4"/>
      <c r="H715" s="4"/>
    </row>
    <row r="716">
      <c r="A716" s="5">
        <v>715.0</v>
      </c>
      <c r="B716" s="6" t="s">
        <v>1430</v>
      </c>
      <c r="C716" s="5"/>
      <c r="D716" s="3" t="s">
        <v>1431</v>
      </c>
      <c r="E716" s="4"/>
      <c r="F716" s="4"/>
      <c r="G716" s="4"/>
      <c r="H716" s="4"/>
    </row>
    <row r="717">
      <c r="A717" s="5">
        <v>716.0</v>
      </c>
      <c r="B717" s="6" t="s">
        <v>1432</v>
      </c>
      <c r="C717" s="5"/>
      <c r="D717" s="3" t="s">
        <v>1433</v>
      </c>
      <c r="E717" s="4"/>
      <c r="F717" s="4"/>
      <c r="G717" s="4"/>
      <c r="H717" s="4"/>
    </row>
    <row r="718">
      <c r="A718" s="5">
        <v>717.0</v>
      </c>
      <c r="B718" s="6" t="s">
        <v>1434</v>
      </c>
      <c r="C718" s="5"/>
      <c r="D718" s="3" t="s">
        <v>1435</v>
      </c>
      <c r="E718" s="4"/>
      <c r="F718" s="4"/>
      <c r="G718" s="4"/>
      <c r="H718" s="4"/>
    </row>
    <row r="719">
      <c r="A719" s="5">
        <v>718.0</v>
      </c>
      <c r="B719" s="6" t="s">
        <v>1436</v>
      </c>
      <c r="C719" s="5"/>
      <c r="D719" s="3" t="s">
        <v>1437</v>
      </c>
      <c r="E719" s="4"/>
      <c r="F719" s="4"/>
      <c r="G719" s="4"/>
      <c r="H719" s="4"/>
    </row>
    <row r="720">
      <c r="A720" s="5">
        <v>719.0</v>
      </c>
      <c r="B720" s="6" t="s">
        <v>1438</v>
      </c>
      <c r="C720" s="5"/>
      <c r="D720" s="3" t="s">
        <v>1439</v>
      </c>
      <c r="E720" s="4"/>
      <c r="F720" s="4"/>
      <c r="G720" s="4"/>
      <c r="H720" s="4"/>
    </row>
    <row r="721">
      <c r="A721" s="5">
        <v>720.0</v>
      </c>
      <c r="B721" s="6" t="s">
        <v>1440</v>
      </c>
      <c r="C721" s="5"/>
      <c r="D721" s="3" t="s">
        <v>1441</v>
      </c>
      <c r="E721" s="4"/>
      <c r="F721" s="4"/>
      <c r="G721" s="4"/>
      <c r="H721" s="4"/>
    </row>
    <row r="722">
      <c r="A722" s="5">
        <v>721.0</v>
      </c>
      <c r="B722" s="6" t="s">
        <v>1442</v>
      </c>
      <c r="C722" s="5"/>
      <c r="D722" s="3" t="s">
        <v>1443</v>
      </c>
      <c r="E722" s="4"/>
      <c r="F722" s="4"/>
      <c r="G722" s="4"/>
      <c r="H722" s="4"/>
    </row>
    <row r="723">
      <c r="A723" s="5">
        <v>722.0</v>
      </c>
      <c r="B723" s="6" t="s">
        <v>1444</v>
      </c>
      <c r="C723" s="5"/>
      <c r="D723" s="3" t="s">
        <v>1445</v>
      </c>
      <c r="E723" s="4"/>
      <c r="F723" s="4"/>
      <c r="G723" s="4"/>
      <c r="H723" s="4"/>
    </row>
    <row r="724">
      <c r="A724" s="5">
        <v>723.0</v>
      </c>
      <c r="B724" s="6" t="s">
        <v>1446</v>
      </c>
      <c r="C724" s="5"/>
      <c r="D724" s="3" t="s">
        <v>1447</v>
      </c>
      <c r="E724" s="4"/>
      <c r="F724" s="4"/>
      <c r="G724" s="4"/>
      <c r="H724" s="4"/>
    </row>
    <row r="725">
      <c r="A725" s="5">
        <v>724.0</v>
      </c>
      <c r="B725" s="6" t="s">
        <v>1448</v>
      </c>
      <c r="C725" s="5"/>
      <c r="D725" s="7" t="s">
        <v>1449</v>
      </c>
      <c r="E725" s="4"/>
      <c r="F725" s="4"/>
      <c r="G725" s="4"/>
      <c r="H725" s="4"/>
    </row>
    <row r="726">
      <c r="A726" s="5">
        <v>725.0</v>
      </c>
      <c r="B726" s="6" t="s">
        <v>1450</v>
      </c>
      <c r="C726" s="5"/>
      <c r="D726" s="3" t="s">
        <v>1451</v>
      </c>
      <c r="E726" s="4"/>
      <c r="F726" s="4"/>
      <c r="G726" s="4"/>
      <c r="H726" s="4"/>
    </row>
    <row r="727">
      <c r="A727" s="5">
        <v>726.0</v>
      </c>
      <c r="B727" s="6" t="s">
        <v>1452</v>
      </c>
      <c r="C727" s="5"/>
      <c r="D727" s="3" t="s">
        <v>1453</v>
      </c>
      <c r="E727" s="4"/>
      <c r="F727" s="4"/>
      <c r="G727" s="4"/>
      <c r="H727" s="4"/>
    </row>
    <row r="728">
      <c r="A728" s="5">
        <v>727.0</v>
      </c>
      <c r="B728" s="6" t="s">
        <v>1454</v>
      </c>
      <c r="C728" s="5"/>
      <c r="D728" s="3" t="s">
        <v>1455</v>
      </c>
      <c r="E728" s="4"/>
      <c r="F728" s="4"/>
      <c r="G728" s="4"/>
      <c r="H728" s="4"/>
    </row>
    <row r="729">
      <c r="A729" s="5">
        <v>728.0</v>
      </c>
      <c r="B729" s="6" t="s">
        <v>1456</v>
      </c>
      <c r="C729" s="5"/>
      <c r="D729" s="3" t="s">
        <v>1457</v>
      </c>
      <c r="E729" s="4"/>
      <c r="F729" s="4"/>
      <c r="G729" s="4"/>
      <c r="H729" s="4"/>
    </row>
    <row r="730">
      <c r="A730" s="5">
        <v>729.0</v>
      </c>
      <c r="B730" s="6" t="s">
        <v>1458</v>
      </c>
      <c r="C730" s="5"/>
      <c r="D730" s="3" t="s">
        <v>1459</v>
      </c>
      <c r="E730" s="4"/>
      <c r="F730" s="4"/>
      <c r="G730" s="4"/>
      <c r="H730" s="4"/>
    </row>
    <row r="731">
      <c r="A731" s="5">
        <v>730.0</v>
      </c>
      <c r="B731" s="6" t="s">
        <v>1460</v>
      </c>
      <c r="C731" s="5"/>
      <c r="D731" s="3" t="s">
        <v>1461</v>
      </c>
      <c r="E731" s="4"/>
      <c r="F731" s="4"/>
      <c r="G731" s="4"/>
      <c r="H731" s="4"/>
    </row>
    <row r="732">
      <c r="A732" s="5">
        <v>731.0</v>
      </c>
      <c r="B732" s="6" t="s">
        <v>1462</v>
      </c>
      <c r="C732" s="5"/>
      <c r="D732" s="7" t="s">
        <v>1463</v>
      </c>
      <c r="E732" s="4"/>
      <c r="F732" s="4"/>
      <c r="G732" s="4"/>
      <c r="H732" s="4"/>
    </row>
    <row r="733">
      <c r="A733" s="5">
        <v>732.0</v>
      </c>
      <c r="B733" s="6" t="s">
        <v>1464</v>
      </c>
      <c r="C733" s="5"/>
      <c r="D733" s="3" t="s">
        <v>1465</v>
      </c>
      <c r="E733" s="4"/>
      <c r="F733" s="4"/>
      <c r="G733" s="4"/>
      <c r="H733" s="4"/>
    </row>
    <row r="734">
      <c r="A734" s="5">
        <v>733.0</v>
      </c>
      <c r="B734" s="6" t="s">
        <v>1466</v>
      </c>
      <c r="C734" s="5"/>
      <c r="D734" s="3" t="s">
        <v>1467</v>
      </c>
      <c r="E734" s="4"/>
      <c r="F734" s="4"/>
      <c r="G734" s="4"/>
      <c r="H734" s="4"/>
    </row>
    <row r="735">
      <c r="A735" s="5">
        <v>734.0</v>
      </c>
      <c r="B735" s="6" t="s">
        <v>1468</v>
      </c>
      <c r="C735" s="5"/>
      <c r="D735" s="3" t="s">
        <v>1469</v>
      </c>
      <c r="E735" s="4"/>
      <c r="F735" s="4"/>
      <c r="G735" s="4"/>
      <c r="H735" s="4"/>
    </row>
    <row r="736">
      <c r="A736" s="5">
        <v>735.0</v>
      </c>
      <c r="B736" s="6" t="s">
        <v>1470</v>
      </c>
      <c r="C736" s="5"/>
      <c r="D736" s="3" t="s">
        <v>1471</v>
      </c>
      <c r="E736" s="4"/>
      <c r="F736" s="4"/>
      <c r="G736" s="4"/>
      <c r="H736" s="4"/>
    </row>
    <row r="737">
      <c r="A737" s="5">
        <v>736.0</v>
      </c>
      <c r="B737" s="6" t="s">
        <v>1472</v>
      </c>
      <c r="C737" s="5"/>
      <c r="D737" s="3" t="s">
        <v>1473</v>
      </c>
      <c r="E737" s="4"/>
      <c r="F737" s="4"/>
      <c r="G737" s="4"/>
      <c r="H737" s="4"/>
    </row>
    <row r="738">
      <c r="A738" s="5">
        <v>737.0</v>
      </c>
      <c r="B738" s="6" t="s">
        <v>1474</v>
      </c>
      <c r="C738" s="5"/>
      <c r="D738" s="3" t="s">
        <v>1475</v>
      </c>
      <c r="E738" s="4"/>
      <c r="F738" s="4"/>
      <c r="G738" s="4"/>
      <c r="H738" s="4"/>
    </row>
    <row r="739">
      <c r="A739" s="5">
        <v>738.0</v>
      </c>
      <c r="B739" s="6" t="s">
        <v>1476</v>
      </c>
      <c r="C739" s="5"/>
      <c r="D739" s="3" t="s">
        <v>1477</v>
      </c>
      <c r="E739" s="4"/>
      <c r="F739" s="4"/>
      <c r="G739" s="4"/>
      <c r="H739" s="4"/>
    </row>
    <row r="740">
      <c r="A740" s="5">
        <v>739.0</v>
      </c>
      <c r="B740" s="6" t="s">
        <v>1478</v>
      </c>
      <c r="C740" s="5"/>
      <c r="D740" s="3" t="s">
        <v>1479</v>
      </c>
      <c r="E740" s="4"/>
      <c r="F740" s="4"/>
      <c r="G740" s="4"/>
      <c r="H740" s="4"/>
    </row>
    <row r="741">
      <c r="A741" s="5">
        <v>740.0</v>
      </c>
      <c r="B741" s="6" t="s">
        <v>1480</v>
      </c>
      <c r="C741" s="5"/>
      <c r="D741" s="3" t="s">
        <v>1481</v>
      </c>
      <c r="E741" s="4"/>
      <c r="F741" s="4"/>
      <c r="G741" s="4"/>
      <c r="H741" s="4"/>
    </row>
    <row r="742">
      <c r="A742" s="5">
        <v>741.0</v>
      </c>
      <c r="B742" s="6" t="s">
        <v>1482</v>
      </c>
      <c r="C742" s="5"/>
      <c r="D742" s="3" t="s">
        <v>1483</v>
      </c>
      <c r="E742" s="4"/>
      <c r="F742" s="4"/>
      <c r="G742" s="4"/>
      <c r="H742" s="4"/>
    </row>
    <row r="743">
      <c r="A743" s="5">
        <v>742.0</v>
      </c>
      <c r="B743" s="6" t="s">
        <v>1484</v>
      </c>
      <c r="C743" s="5"/>
      <c r="D743" s="3" t="s">
        <v>1485</v>
      </c>
      <c r="E743" s="4"/>
      <c r="F743" s="4"/>
      <c r="G743" s="4"/>
      <c r="H743" s="4"/>
    </row>
    <row r="744">
      <c r="A744" s="5">
        <v>743.0</v>
      </c>
      <c r="B744" s="6" t="s">
        <v>1486</v>
      </c>
      <c r="C744" s="5"/>
      <c r="D744" s="3" t="s">
        <v>1487</v>
      </c>
      <c r="E744" s="4"/>
      <c r="F744" s="4"/>
      <c r="G744" s="4"/>
      <c r="H744" s="4"/>
    </row>
    <row r="745">
      <c r="A745" s="5">
        <v>744.0</v>
      </c>
      <c r="B745" s="6" t="s">
        <v>1488</v>
      </c>
      <c r="C745" s="5"/>
      <c r="D745" s="3" t="s">
        <v>1489</v>
      </c>
      <c r="E745" s="4"/>
      <c r="F745" s="4"/>
      <c r="G745" s="4"/>
      <c r="H745" s="4"/>
    </row>
    <row r="746">
      <c r="A746" s="5">
        <v>745.0</v>
      </c>
      <c r="B746" s="6" t="s">
        <v>1490</v>
      </c>
      <c r="C746" s="5"/>
      <c r="D746" s="3" t="s">
        <v>1491</v>
      </c>
      <c r="E746" s="4"/>
      <c r="F746" s="4"/>
      <c r="G746" s="4"/>
      <c r="H746" s="4"/>
    </row>
    <row r="747">
      <c r="A747" s="5">
        <v>746.0</v>
      </c>
      <c r="B747" s="6" t="s">
        <v>1492</v>
      </c>
      <c r="C747" s="5"/>
      <c r="D747" s="3" t="s">
        <v>1493</v>
      </c>
      <c r="E747" s="4"/>
      <c r="F747" s="4"/>
      <c r="G747" s="4"/>
      <c r="H747" s="4"/>
    </row>
    <row r="748">
      <c r="A748" s="5">
        <v>747.0</v>
      </c>
      <c r="B748" s="6" t="s">
        <v>1494</v>
      </c>
      <c r="C748" s="5"/>
      <c r="D748" s="3" t="s">
        <v>1495</v>
      </c>
      <c r="E748" s="4"/>
      <c r="F748" s="4"/>
      <c r="G748" s="4"/>
      <c r="H748" s="4"/>
    </row>
    <row r="749">
      <c r="A749" s="5">
        <v>748.0</v>
      </c>
      <c r="B749" s="6" t="s">
        <v>1496</v>
      </c>
      <c r="C749" s="5"/>
      <c r="D749" s="3" t="s">
        <v>1497</v>
      </c>
      <c r="E749" s="4"/>
      <c r="F749" s="4"/>
      <c r="G749" s="4"/>
      <c r="H749" s="4"/>
    </row>
    <row r="750">
      <c r="A750" s="5">
        <v>749.0</v>
      </c>
      <c r="B750" s="6" t="s">
        <v>1498</v>
      </c>
      <c r="C750" s="5"/>
      <c r="D750" s="3" t="s">
        <v>1499</v>
      </c>
      <c r="E750" s="4"/>
      <c r="F750" s="4"/>
      <c r="G750" s="4"/>
      <c r="H750" s="4"/>
    </row>
    <row r="751">
      <c r="A751" s="5">
        <v>750.0</v>
      </c>
      <c r="B751" s="6" t="s">
        <v>1500</v>
      </c>
      <c r="C751" s="5"/>
      <c r="D751" s="3" t="s">
        <v>1501</v>
      </c>
      <c r="E751" s="4"/>
      <c r="F751" s="4"/>
      <c r="G751" s="4"/>
      <c r="H751" s="4"/>
    </row>
    <row r="752">
      <c r="A752" s="5">
        <v>751.0</v>
      </c>
      <c r="B752" s="6" t="s">
        <v>1502</v>
      </c>
      <c r="C752" s="5"/>
      <c r="E752" s="4"/>
      <c r="F752" s="4"/>
      <c r="G752" s="4"/>
      <c r="H752" s="4"/>
    </row>
    <row r="753">
      <c r="A753" s="5">
        <v>752.0</v>
      </c>
      <c r="B753" s="6" t="s">
        <v>1503</v>
      </c>
      <c r="C753" s="5"/>
      <c r="E753" s="4"/>
      <c r="F753" s="4"/>
      <c r="G753" s="4"/>
      <c r="H753" s="4"/>
    </row>
    <row r="754">
      <c r="A754" s="5">
        <v>753.0</v>
      </c>
      <c r="B754" s="6" t="s">
        <v>1504</v>
      </c>
      <c r="C754" s="5"/>
      <c r="E754" s="4"/>
      <c r="F754" s="4"/>
      <c r="G754" s="4"/>
      <c r="H754" s="4"/>
    </row>
    <row r="755">
      <c r="A755" s="5">
        <v>754.0</v>
      </c>
      <c r="B755" s="6" t="s">
        <v>1505</v>
      </c>
      <c r="C755" s="5"/>
      <c r="E755" s="4"/>
      <c r="F755" s="4"/>
      <c r="G755" s="4"/>
      <c r="H755" s="4"/>
    </row>
    <row r="756">
      <c r="A756" s="5">
        <v>755.0</v>
      </c>
      <c r="B756" s="6" t="s">
        <v>1506</v>
      </c>
      <c r="C756" s="5"/>
      <c r="E756" s="4"/>
      <c r="F756" s="4"/>
      <c r="G756" s="4"/>
      <c r="H756" s="4"/>
    </row>
    <row r="757">
      <c r="A757" s="5">
        <v>756.0</v>
      </c>
      <c r="B757" s="6" t="s">
        <v>1507</v>
      </c>
      <c r="C757" s="5"/>
      <c r="E757" s="4"/>
      <c r="F757" s="4"/>
      <c r="G757" s="4"/>
      <c r="H757" s="4"/>
    </row>
    <row r="758">
      <c r="A758" s="5">
        <v>757.0</v>
      </c>
      <c r="B758" s="6" t="s">
        <v>1508</v>
      </c>
      <c r="C758" s="5"/>
      <c r="E758" s="4"/>
      <c r="F758" s="4"/>
      <c r="G758" s="4"/>
      <c r="H758" s="4"/>
    </row>
    <row r="759">
      <c r="A759" s="5">
        <v>758.0</v>
      </c>
      <c r="B759" s="6" t="s">
        <v>1509</v>
      </c>
      <c r="C759" s="5"/>
      <c r="E759" s="4"/>
      <c r="F759" s="4"/>
      <c r="G759" s="4"/>
      <c r="H759" s="4"/>
    </row>
    <row r="760">
      <c r="A760" s="5">
        <v>759.0</v>
      </c>
      <c r="B760" s="6" t="s">
        <v>1510</v>
      </c>
      <c r="C760" s="5"/>
      <c r="E760" s="4"/>
      <c r="F760" s="4"/>
      <c r="G760" s="4"/>
      <c r="H760" s="4"/>
    </row>
    <row r="761">
      <c r="A761" s="5">
        <v>760.0</v>
      </c>
      <c r="B761" s="6" t="s">
        <v>1511</v>
      </c>
      <c r="C761" s="5"/>
      <c r="E761" s="4"/>
      <c r="F761" s="4"/>
      <c r="G761" s="4"/>
      <c r="H761" s="4"/>
    </row>
    <row r="762">
      <c r="A762" s="5">
        <v>761.0</v>
      </c>
      <c r="B762" s="6" t="s">
        <v>1512</v>
      </c>
      <c r="C762" s="5"/>
      <c r="E762" s="4"/>
      <c r="F762" s="4"/>
      <c r="G762" s="4"/>
      <c r="H762" s="4"/>
    </row>
    <row r="763">
      <c r="A763" s="5">
        <v>762.0</v>
      </c>
      <c r="B763" s="6" t="s">
        <v>1513</v>
      </c>
      <c r="C763" s="5"/>
      <c r="E763" s="4"/>
      <c r="F763" s="4"/>
      <c r="G763" s="4"/>
      <c r="H763" s="4"/>
    </row>
    <row r="764">
      <c r="A764" s="5">
        <v>763.0</v>
      </c>
      <c r="B764" s="6" t="s">
        <v>1514</v>
      </c>
      <c r="C764" s="5"/>
      <c r="E764" s="4"/>
      <c r="F764" s="4"/>
      <c r="G764" s="4"/>
      <c r="H764" s="4"/>
    </row>
    <row r="765">
      <c r="A765" s="5">
        <v>764.0</v>
      </c>
      <c r="B765" s="6" t="s">
        <v>1515</v>
      </c>
      <c r="C765" s="5"/>
      <c r="E765" s="4"/>
      <c r="F765" s="4"/>
      <c r="G765" s="4"/>
      <c r="H765" s="4"/>
    </row>
    <row r="766">
      <c r="A766" s="5">
        <v>765.0</v>
      </c>
      <c r="B766" s="6" t="s">
        <v>1516</v>
      </c>
      <c r="C766" s="5"/>
      <c r="E766" s="4"/>
      <c r="F766" s="4"/>
      <c r="G766" s="4"/>
      <c r="H766" s="4"/>
    </row>
    <row r="767">
      <c r="A767" s="5">
        <v>766.0</v>
      </c>
      <c r="B767" s="6" t="s">
        <v>1517</v>
      </c>
      <c r="C767" s="5"/>
      <c r="E767" s="4"/>
      <c r="F767" s="4"/>
      <c r="G767" s="4"/>
      <c r="H767" s="4"/>
    </row>
    <row r="768">
      <c r="A768" s="5">
        <v>767.0</v>
      </c>
      <c r="B768" s="6" t="s">
        <v>1518</v>
      </c>
      <c r="C768" s="5"/>
      <c r="E768" s="4"/>
      <c r="F768" s="4"/>
      <c r="G768" s="4"/>
      <c r="H768" s="4"/>
    </row>
    <row r="769">
      <c r="A769" s="5">
        <v>768.0</v>
      </c>
      <c r="B769" s="6" t="s">
        <v>1519</v>
      </c>
      <c r="C769" s="5"/>
      <c r="E769" s="4"/>
      <c r="F769" s="4"/>
      <c r="G769" s="4"/>
      <c r="H769" s="4"/>
    </row>
    <row r="770">
      <c r="A770" s="5">
        <v>769.0</v>
      </c>
      <c r="B770" s="6" t="s">
        <v>1520</v>
      </c>
      <c r="C770" s="5"/>
      <c r="E770" s="4"/>
      <c r="F770" s="4"/>
      <c r="G770" s="4"/>
      <c r="H770" s="4"/>
    </row>
    <row r="771">
      <c r="A771" s="5">
        <v>770.0</v>
      </c>
      <c r="B771" s="6" t="s">
        <v>1521</v>
      </c>
      <c r="C771" s="5"/>
      <c r="E771" s="4"/>
      <c r="F771" s="4"/>
      <c r="G771" s="4"/>
      <c r="H771" s="4"/>
    </row>
    <row r="772">
      <c r="A772" s="5">
        <v>771.0</v>
      </c>
      <c r="B772" s="6" t="s">
        <v>1522</v>
      </c>
      <c r="C772" s="5"/>
      <c r="E772" s="4"/>
      <c r="F772" s="4"/>
      <c r="G772" s="4"/>
      <c r="H772" s="4"/>
    </row>
    <row r="773">
      <c r="A773" s="5">
        <v>772.0</v>
      </c>
      <c r="B773" s="6" t="s">
        <v>1523</v>
      </c>
      <c r="C773" s="5"/>
      <c r="E773" s="4"/>
      <c r="F773" s="4"/>
      <c r="G773" s="4"/>
      <c r="H773" s="4"/>
    </row>
    <row r="774">
      <c r="A774" s="5">
        <v>773.0</v>
      </c>
      <c r="B774" s="6" t="s">
        <v>1524</v>
      </c>
      <c r="C774" s="5"/>
      <c r="E774" s="4"/>
      <c r="F774" s="4"/>
      <c r="G774" s="4"/>
      <c r="H774" s="4"/>
    </row>
    <row r="775">
      <c r="A775" s="5">
        <v>774.0</v>
      </c>
      <c r="B775" s="6" t="s">
        <v>1525</v>
      </c>
      <c r="C775" s="5"/>
      <c r="E775" s="4"/>
      <c r="F775" s="4"/>
      <c r="G775" s="4"/>
      <c r="H775" s="4"/>
    </row>
    <row r="776">
      <c r="A776" s="5">
        <v>775.0</v>
      </c>
      <c r="B776" s="6" t="s">
        <v>1526</v>
      </c>
      <c r="C776" s="5"/>
      <c r="E776" s="4"/>
      <c r="F776" s="4"/>
      <c r="G776" s="4"/>
      <c r="H776" s="4"/>
    </row>
    <row r="777">
      <c r="A777" s="5">
        <v>776.0</v>
      </c>
      <c r="B777" s="6" t="s">
        <v>1527</v>
      </c>
      <c r="C777" s="5"/>
      <c r="E777" s="4"/>
      <c r="F777" s="4"/>
      <c r="G777" s="4"/>
      <c r="H777" s="4"/>
    </row>
    <row r="778">
      <c r="A778" s="5">
        <v>777.0</v>
      </c>
      <c r="B778" s="6" t="s">
        <v>1528</v>
      </c>
      <c r="C778" s="5"/>
      <c r="E778" s="4"/>
      <c r="F778" s="4"/>
      <c r="G778" s="4"/>
      <c r="H778" s="4"/>
    </row>
    <row r="779">
      <c r="A779" s="5">
        <v>778.0</v>
      </c>
      <c r="B779" s="6" t="s">
        <v>1529</v>
      </c>
      <c r="C779" s="5"/>
      <c r="E779" s="4"/>
      <c r="F779" s="4"/>
      <c r="G779" s="4"/>
      <c r="H779" s="4"/>
    </row>
    <row r="780">
      <c r="A780" s="5">
        <v>779.0</v>
      </c>
      <c r="B780" s="6" t="s">
        <v>1530</v>
      </c>
      <c r="C780" s="5"/>
      <c r="E780" s="4"/>
      <c r="F780" s="4"/>
      <c r="G780" s="4"/>
      <c r="H780" s="4"/>
    </row>
    <row r="781">
      <c r="A781" s="5">
        <v>780.0</v>
      </c>
      <c r="B781" s="6" t="s">
        <v>1531</v>
      </c>
      <c r="C781" s="5"/>
      <c r="E781" s="4"/>
      <c r="F781" s="4"/>
      <c r="G781" s="4"/>
      <c r="H781" s="4"/>
    </row>
    <row r="782">
      <c r="A782" s="5">
        <v>781.0</v>
      </c>
      <c r="B782" s="6" t="s">
        <v>1532</v>
      </c>
      <c r="C782" s="5"/>
      <c r="E782" s="4"/>
      <c r="F782" s="4"/>
      <c r="G782" s="4"/>
      <c r="H782" s="4"/>
    </row>
    <row r="783">
      <c r="A783" s="5">
        <v>782.0</v>
      </c>
      <c r="B783" s="6" t="s">
        <v>1533</v>
      </c>
      <c r="C783" s="5"/>
      <c r="E783" s="4"/>
      <c r="F783" s="4"/>
      <c r="G783" s="4"/>
      <c r="H783" s="4"/>
    </row>
    <row r="784">
      <c r="A784" s="5">
        <v>783.0</v>
      </c>
      <c r="B784" s="6" t="s">
        <v>1534</v>
      </c>
      <c r="C784" s="5"/>
      <c r="E784" s="4"/>
      <c r="F784" s="4"/>
      <c r="G784" s="4"/>
      <c r="H784" s="4"/>
    </row>
    <row r="785">
      <c r="A785" s="5">
        <v>784.0</v>
      </c>
      <c r="B785" s="6" t="s">
        <v>1535</v>
      </c>
      <c r="C785" s="5"/>
      <c r="E785" s="4"/>
      <c r="F785" s="4"/>
      <c r="G785" s="4"/>
      <c r="H785" s="4"/>
    </row>
    <row r="786">
      <c r="A786" s="5">
        <v>785.0</v>
      </c>
      <c r="B786" s="6" t="s">
        <v>1536</v>
      </c>
      <c r="C786" s="5"/>
      <c r="E786" s="4"/>
      <c r="F786" s="4"/>
      <c r="G786" s="4"/>
      <c r="H786" s="4"/>
    </row>
    <row r="787">
      <c r="A787" s="5">
        <v>786.0</v>
      </c>
      <c r="B787" s="6" t="s">
        <v>1537</v>
      </c>
      <c r="C787" s="5"/>
      <c r="E787" s="4"/>
      <c r="F787" s="4"/>
      <c r="G787" s="4"/>
      <c r="H787" s="4"/>
    </row>
    <row r="788">
      <c r="A788" s="5">
        <v>787.0</v>
      </c>
      <c r="B788" s="6" t="s">
        <v>1538</v>
      </c>
      <c r="C788" s="5"/>
      <c r="E788" s="4"/>
      <c r="F788" s="4"/>
      <c r="G788" s="4"/>
      <c r="H788" s="4"/>
    </row>
    <row r="789">
      <c r="A789" s="5">
        <v>788.0</v>
      </c>
      <c r="B789" s="6" t="s">
        <v>1539</v>
      </c>
      <c r="C789" s="5"/>
      <c r="E789" s="4"/>
      <c r="F789" s="4"/>
      <c r="G789" s="4"/>
      <c r="H789" s="4"/>
    </row>
    <row r="790">
      <c r="A790" s="5">
        <v>789.0</v>
      </c>
      <c r="B790" s="6" t="s">
        <v>1540</v>
      </c>
      <c r="C790" s="5"/>
      <c r="E790" s="4"/>
      <c r="F790" s="4"/>
      <c r="G790" s="4"/>
      <c r="H790" s="4"/>
    </row>
    <row r="791">
      <c r="A791" s="5">
        <v>790.0</v>
      </c>
      <c r="B791" s="6" t="s">
        <v>1541</v>
      </c>
      <c r="C791" s="5"/>
      <c r="E791" s="4"/>
      <c r="F791" s="4"/>
      <c r="G791" s="4"/>
      <c r="H791" s="4"/>
    </row>
    <row r="792">
      <c r="A792" s="5">
        <v>791.0</v>
      </c>
      <c r="B792" s="6" t="s">
        <v>1542</v>
      </c>
      <c r="C792" s="5"/>
      <c r="E792" s="4"/>
      <c r="F792" s="4"/>
      <c r="G792" s="4"/>
      <c r="H792" s="4"/>
    </row>
    <row r="793">
      <c r="A793" s="5">
        <v>792.0</v>
      </c>
      <c r="B793" s="6" t="s">
        <v>1543</v>
      </c>
      <c r="C793" s="5"/>
      <c r="E793" s="4"/>
      <c r="F793" s="4"/>
      <c r="G793" s="4"/>
      <c r="H793" s="4"/>
    </row>
    <row r="794">
      <c r="A794" s="5">
        <v>793.0</v>
      </c>
      <c r="B794" s="6" t="s">
        <v>1544</v>
      </c>
      <c r="C794" s="5"/>
      <c r="E794" s="4"/>
      <c r="F794" s="4"/>
      <c r="G794" s="4"/>
      <c r="H794" s="4"/>
    </row>
    <row r="795">
      <c r="A795" s="5">
        <v>794.0</v>
      </c>
      <c r="B795" s="6" t="s">
        <v>1545</v>
      </c>
      <c r="C795" s="5"/>
      <c r="E795" s="4"/>
      <c r="F795" s="4"/>
      <c r="G795" s="4"/>
      <c r="H795" s="4"/>
    </row>
    <row r="796">
      <c r="A796" s="5">
        <v>795.0</v>
      </c>
      <c r="B796" s="6" t="s">
        <v>1546</v>
      </c>
      <c r="C796" s="5"/>
      <c r="E796" s="4"/>
      <c r="F796" s="4"/>
      <c r="G796" s="4"/>
      <c r="H796" s="4"/>
    </row>
    <row r="797">
      <c r="A797" s="5">
        <v>796.0</v>
      </c>
      <c r="B797" s="6" t="s">
        <v>1547</v>
      </c>
      <c r="C797" s="5"/>
      <c r="E797" s="4"/>
      <c r="F797" s="4"/>
      <c r="G797" s="4"/>
      <c r="H797" s="4"/>
    </row>
    <row r="798">
      <c r="A798" s="5">
        <v>797.0</v>
      </c>
      <c r="B798" s="6" t="s">
        <v>1548</v>
      </c>
      <c r="C798" s="5"/>
      <c r="E798" s="4"/>
      <c r="F798" s="4"/>
      <c r="G798" s="4"/>
      <c r="H798" s="4"/>
    </row>
    <row r="799">
      <c r="A799" s="5">
        <v>798.0</v>
      </c>
      <c r="B799" s="6" t="s">
        <v>1549</v>
      </c>
      <c r="C799" s="5"/>
      <c r="E799" s="4"/>
      <c r="F799" s="4"/>
      <c r="G799" s="4"/>
      <c r="H799" s="4"/>
    </row>
    <row r="800">
      <c r="A800" s="5">
        <v>799.0</v>
      </c>
      <c r="B800" s="6" t="s">
        <v>1550</v>
      </c>
      <c r="C800" s="5"/>
      <c r="E800" s="4"/>
      <c r="F800" s="4"/>
      <c r="G800" s="4"/>
      <c r="H800" s="4"/>
    </row>
    <row r="801">
      <c r="A801" s="5">
        <v>800.0</v>
      </c>
      <c r="B801" s="6" t="s">
        <v>1551</v>
      </c>
      <c r="C801" s="5"/>
      <c r="E801" s="4"/>
      <c r="F801" s="4"/>
      <c r="G801" s="4"/>
      <c r="H801" s="4"/>
    </row>
    <row r="802">
      <c r="A802" s="5">
        <v>801.0</v>
      </c>
      <c r="B802" s="6" t="s">
        <v>1552</v>
      </c>
      <c r="C802" s="5"/>
      <c r="E802" s="4"/>
      <c r="F802" s="4"/>
      <c r="G802" s="4"/>
      <c r="H802" s="4"/>
    </row>
    <row r="803">
      <c r="A803" s="5">
        <v>802.0</v>
      </c>
      <c r="B803" s="6" t="s">
        <v>1553</v>
      </c>
      <c r="C803" s="5"/>
      <c r="E803" s="4"/>
      <c r="F803" s="4"/>
      <c r="G803" s="4"/>
      <c r="H803" s="4"/>
    </row>
    <row r="804">
      <c r="A804" s="5">
        <v>803.0</v>
      </c>
      <c r="B804" s="6" t="s">
        <v>1554</v>
      </c>
      <c r="C804" s="5"/>
      <c r="E804" s="4"/>
      <c r="F804" s="4"/>
      <c r="G804" s="4"/>
      <c r="H804" s="4"/>
    </row>
    <row r="805">
      <c r="A805" s="5">
        <v>804.0</v>
      </c>
      <c r="B805" s="6" t="s">
        <v>1555</v>
      </c>
      <c r="C805" s="5"/>
      <c r="E805" s="4"/>
      <c r="F805" s="4"/>
      <c r="G805" s="4"/>
      <c r="H805" s="4"/>
    </row>
    <row r="806">
      <c r="A806" s="5">
        <v>805.0</v>
      </c>
      <c r="B806" s="6" t="s">
        <v>1556</v>
      </c>
      <c r="C806" s="5"/>
      <c r="E806" s="4"/>
      <c r="F806" s="4"/>
      <c r="G806" s="4"/>
      <c r="H806" s="4"/>
    </row>
    <row r="807">
      <c r="A807" s="5">
        <v>806.0</v>
      </c>
      <c r="B807" s="6" t="s">
        <v>1557</v>
      </c>
      <c r="C807" s="5"/>
      <c r="E807" s="4"/>
      <c r="F807" s="4"/>
      <c r="G807" s="4"/>
      <c r="H807" s="4"/>
    </row>
    <row r="808">
      <c r="A808" s="5">
        <v>807.0</v>
      </c>
      <c r="B808" s="6" t="s">
        <v>1558</v>
      </c>
      <c r="C808" s="5"/>
      <c r="E808" s="4"/>
      <c r="F808" s="4"/>
      <c r="G808" s="4"/>
      <c r="H808" s="4"/>
    </row>
    <row r="809">
      <c r="A809" s="5">
        <v>808.0</v>
      </c>
      <c r="B809" s="6" t="s">
        <v>1559</v>
      </c>
      <c r="C809" s="5"/>
      <c r="E809" s="4"/>
      <c r="F809" s="4"/>
      <c r="G809" s="4"/>
      <c r="H809" s="4"/>
    </row>
    <row r="810">
      <c r="A810" s="5">
        <v>809.0</v>
      </c>
      <c r="B810" s="6" t="s">
        <v>1560</v>
      </c>
      <c r="C810" s="5"/>
      <c r="E810" s="4"/>
      <c r="F810" s="4"/>
      <c r="G810" s="4"/>
      <c r="H810" s="4"/>
    </row>
    <row r="811">
      <c r="A811" s="5">
        <v>810.0</v>
      </c>
      <c r="B811" s="6" t="s">
        <v>1561</v>
      </c>
      <c r="C811" s="5"/>
      <c r="E811" s="4"/>
      <c r="F811" s="4"/>
      <c r="G811" s="4"/>
      <c r="H811" s="4"/>
    </row>
    <row r="812">
      <c r="A812" s="5">
        <v>811.0</v>
      </c>
      <c r="B812" s="6" t="s">
        <v>1562</v>
      </c>
      <c r="C812" s="5"/>
      <c r="E812" s="4"/>
      <c r="F812" s="4"/>
      <c r="G812" s="4"/>
      <c r="H812" s="4"/>
    </row>
    <row r="813">
      <c r="A813" s="5">
        <v>812.0</v>
      </c>
      <c r="B813" s="6" t="s">
        <v>1563</v>
      </c>
      <c r="C813" s="5"/>
      <c r="E813" s="4"/>
      <c r="F813" s="4"/>
      <c r="G813" s="4"/>
      <c r="H813" s="4"/>
    </row>
    <row r="814">
      <c r="A814" s="5">
        <v>813.0</v>
      </c>
      <c r="B814" s="6" t="s">
        <v>1564</v>
      </c>
      <c r="C814" s="5"/>
      <c r="E814" s="4"/>
      <c r="F814" s="4"/>
      <c r="G814" s="4"/>
      <c r="H814" s="4"/>
    </row>
    <row r="815">
      <c r="A815" s="5">
        <v>814.0</v>
      </c>
      <c r="B815" s="6" t="s">
        <v>1565</v>
      </c>
      <c r="C815" s="5"/>
      <c r="E815" s="4"/>
      <c r="F815" s="4"/>
      <c r="G815" s="4"/>
      <c r="H815" s="4"/>
    </row>
    <row r="816">
      <c r="A816" s="5">
        <v>815.0</v>
      </c>
      <c r="B816" s="6" t="s">
        <v>1566</v>
      </c>
      <c r="C816" s="5"/>
      <c r="E816" s="4"/>
      <c r="F816" s="4"/>
      <c r="G816" s="4"/>
      <c r="H816" s="4"/>
    </row>
    <row r="817">
      <c r="A817" s="5">
        <v>816.0</v>
      </c>
      <c r="B817" s="6" t="s">
        <v>1567</v>
      </c>
      <c r="C817" s="5"/>
      <c r="E817" s="4"/>
      <c r="F817" s="4"/>
      <c r="G817" s="4"/>
      <c r="H817" s="4"/>
    </row>
    <row r="818">
      <c r="A818" s="5">
        <v>817.0</v>
      </c>
      <c r="B818" s="6" t="s">
        <v>1568</v>
      </c>
      <c r="C818" s="5"/>
      <c r="E818" s="4"/>
      <c r="F818" s="4"/>
      <c r="G818" s="4"/>
      <c r="H818" s="4"/>
    </row>
    <row r="819">
      <c r="A819" s="5">
        <v>818.0</v>
      </c>
      <c r="B819" s="6" t="s">
        <v>1569</v>
      </c>
      <c r="C819" s="5"/>
      <c r="E819" s="4"/>
      <c r="F819" s="4"/>
      <c r="G819" s="4"/>
      <c r="H819" s="4"/>
    </row>
    <row r="820">
      <c r="A820" s="5">
        <v>819.0</v>
      </c>
      <c r="B820" s="6" t="s">
        <v>1570</v>
      </c>
      <c r="C820" s="5"/>
      <c r="E820" s="4"/>
      <c r="F820" s="4"/>
      <c r="G820" s="4"/>
      <c r="H820" s="4"/>
    </row>
    <row r="821">
      <c r="A821" s="5">
        <v>820.0</v>
      </c>
      <c r="B821" s="6" t="s">
        <v>1571</v>
      </c>
      <c r="C821" s="5"/>
      <c r="E821" s="4"/>
      <c r="F821" s="4"/>
      <c r="G821" s="4"/>
      <c r="H821" s="4"/>
    </row>
    <row r="822">
      <c r="A822" s="5">
        <v>821.0</v>
      </c>
      <c r="B822" s="6" t="s">
        <v>1572</v>
      </c>
      <c r="C822" s="5"/>
      <c r="E822" s="4"/>
      <c r="F822" s="4"/>
      <c r="G822" s="4"/>
      <c r="H822" s="4"/>
    </row>
    <row r="823">
      <c r="A823" s="5">
        <v>822.0</v>
      </c>
      <c r="B823" s="6" t="s">
        <v>1573</v>
      </c>
      <c r="C823" s="5"/>
      <c r="E823" s="4"/>
      <c r="F823" s="4"/>
      <c r="G823" s="4"/>
      <c r="H823" s="4"/>
    </row>
    <row r="824">
      <c r="A824" s="5">
        <v>823.0</v>
      </c>
      <c r="B824" s="6" t="s">
        <v>1574</v>
      </c>
      <c r="C824" s="5"/>
      <c r="E824" s="4"/>
      <c r="F824" s="4"/>
      <c r="G824" s="4"/>
      <c r="H824" s="4"/>
    </row>
    <row r="825">
      <c r="A825" s="5">
        <v>824.0</v>
      </c>
      <c r="B825" s="6" t="s">
        <v>1575</v>
      </c>
      <c r="C825" s="5"/>
      <c r="E825" s="4"/>
      <c r="F825" s="4"/>
      <c r="G825" s="4"/>
      <c r="H825" s="4"/>
    </row>
    <row r="826">
      <c r="A826" s="5">
        <v>825.0</v>
      </c>
      <c r="B826" s="6" t="s">
        <v>1576</v>
      </c>
      <c r="C826" s="5"/>
      <c r="E826" s="4"/>
      <c r="F826" s="4"/>
      <c r="G826" s="4"/>
      <c r="H826" s="4"/>
    </row>
    <row r="827">
      <c r="A827" s="5">
        <v>826.0</v>
      </c>
      <c r="B827" s="6" t="s">
        <v>1577</v>
      </c>
      <c r="C827" s="5"/>
      <c r="E827" s="4"/>
      <c r="F827" s="4"/>
      <c r="G827" s="4"/>
      <c r="H827" s="4"/>
    </row>
    <row r="828">
      <c r="A828" s="5">
        <v>827.0</v>
      </c>
      <c r="B828" s="6" t="s">
        <v>1578</v>
      </c>
      <c r="C828" s="5"/>
      <c r="E828" s="4"/>
      <c r="F828" s="4"/>
      <c r="G828" s="4"/>
      <c r="H828" s="4"/>
    </row>
    <row r="829">
      <c r="A829" s="5">
        <v>828.0</v>
      </c>
      <c r="B829" s="6" t="s">
        <v>1579</v>
      </c>
      <c r="C829" s="5"/>
      <c r="E829" s="4"/>
      <c r="F829" s="4"/>
      <c r="G829" s="4"/>
      <c r="H829" s="4"/>
    </row>
    <row r="830">
      <c r="A830" s="5">
        <v>829.0</v>
      </c>
      <c r="B830" s="6" t="s">
        <v>1580</v>
      </c>
      <c r="C830" s="5"/>
      <c r="E830" s="4"/>
      <c r="F830" s="4"/>
      <c r="G830" s="4"/>
      <c r="H830" s="4"/>
    </row>
    <row r="831">
      <c r="A831" s="5">
        <v>830.0</v>
      </c>
      <c r="B831" s="6" t="s">
        <v>1581</v>
      </c>
      <c r="C831" s="5"/>
      <c r="E831" s="4"/>
      <c r="F831" s="4"/>
      <c r="G831" s="4"/>
      <c r="H831" s="4"/>
    </row>
    <row r="832">
      <c r="A832" s="5">
        <v>831.0</v>
      </c>
      <c r="B832" s="6" t="s">
        <v>1582</v>
      </c>
      <c r="C832" s="5"/>
      <c r="E832" s="4"/>
      <c r="F832" s="4"/>
      <c r="G832" s="4"/>
      <c r="H832" s="4"/>
    </row>
    <row r="833">
      <c r="A833" s="5">
        <v>832.0</v>
      </c>
      <c r="B833" s="6" t="s">
        <v>1583</v>
      </c>
      <c r="C833" s="5"/>
      <c r="E833" s="4"/>
      <c r="F833" s="4"/>
      <c r="G833" s="4"/>
      <c r="H833" s="4"/>
    </row>
    <row r="834">
      <c r="A834" s="5">
        <v>833.0</v>
      </c>
      <c r="B834" s="6" t="s">
        <v>1584</v>
      </c>
      <c r="C834" s="5"/>
      <c r="E834" s="4"/>
      <c r="F834" s="4"/>
      <c r="G834" s="4"/>
      <c r="H834" s="4"/>
    </row>
    <row r="835">
      <c r="A835" s="5">
        <v>834.0</v>
      </c>
      <c r="B835" s="6" t="s">
        <v>1585</v>
      </c>
      <c r="C835" s="5"/>
      <c r="E835" s="4"/>
      <c r="F835" s="4"/>
      <c r="G835" s="4"/>
      <c r="H835" s="4"/>
    </row>
    <row r="836">
      <c r="A836" s="5">
        <v>835.0</v>
      </c>
      <c r="B836" s="6" t="s">
        <v>1586</v>
      </c>
      <c r="C836" s="5"/>
      <c r="E836" s="4"/>
      <c r="F836" s="4"/>
      <c r="G836" s="4"/>
      <c r="H836" s="4"/>
    </row>
    <row r="837">
      <c r="A837" s="5">
        <v>836.0</v>
      </c>
      <c r="B837" s="6" t="s">
        <v>1587</v>
      </c>
      <c r="C837" s="5"/>
      <c r="E837" s="4"/>
      <c r="F837" s="4"/>
      <c r="G837" s="4"/>
      <c r="H837" s="4"/>
    </row>
    <row r="838">
      <c r="A838" s="5">
        <v>837.0</v>
      </c>
      <c r="B838" s="6" t="s">
        <v>1588</v>
      </c>
      <c r="C838" s="5"/>
      <c r="E838" s="4"/>
      <c r="F838" s="4"/>
      <c r="G838" s="4"/>
      <c r="H838" s="4"/>
    </row>
    <row r="839">
      <c r="A839" s="5">
        <v>838.0</v>
      </c>
      <c r="B839" s="6" t="s">
        <v>1589</v>
      </c>
      <c r="C839" s="5"/>
      <c r="E839" s="4"/>
      <c r="F839" s="4"/>
      <c r="G839" s="4"/>
      <c r="H839" s="4"/>
    </row>
    <row r="840">
      <c r="A840" s="5">
        <v>839.0</v>
      </c>
      <c r="B840" s="6" t="s">
        <v>1590</v>
      </c>
      <c r="C840" s="5"/>
      <c r="E840" s="4"/>
      <c r="F840" s="4"/>
      <c r="G840" s="4"/>
      <c r="H840" s="4"/>
    </row>
    <row r="841">
      <c r="A841" s="16">
        <v>840.0</v>
      </c>
      <c r="B841" s="6" t="s">
        <v>1591</v>
      </c>
      <c r="C841" s="16"/>
      <c r="E841" s="4"/>
      <c r="F841" s="4"/>
      <c r="G841" s="4"/>
      <c r="H841" s="4"/>
    </row>
    <row r="842">
      <c r="A842" s="5">
        <v>841.0</v>
      </c>
      <c r="B842" s="6" t="s">
        <v>1592</v>
      </c>
      <c r="C842" s="5"/>
      <c r="E842" s="4"/>
      <c r="F842" s="4"/>
      <c r="G842" s="4"/>
      <c r="H842" s="4"/>
    </row>
    <row r="843">
      <c r="A843" s="5">
        <v>842.0</v>
      </c>
      <c r="B843" s="6" t="s">
        <v>1593</v>
      </c>
      <c r="C843" s="5"/>
      <c r="E843" s="4"/>
      <c r="F843" s="4"/>
      <c r="G843" s="4"/>
      <c r="H843" s="4"/>
    </row>
    <row r="844">
      <c r="A844" s="5">
        <v>843.0</v>
      </c>
      <c r="B844" s="6" t="s">
        <v>1594</v>
      </c>
      <c r="C844" s="5"/>
      <c r="E844" s="4"/>
      <c r="F844" s="4"/>
      <c r="G844" s="4"/>
      <c r="H844" s="4"/>
    </row>
    <row r="845">
      <c r="A845" s="5">
        <v>844.0</v>
      </c>
      <c r="B845" s="6" t="s">
        <v>1595</v>
      </c>
      <c r="C845" s="5"/>
      <c r="E845" s="4"/>
      <c r="F845" s="4"/>
      <c r="G845" s="4"/>
      <c r="H845" s="4"/>
    </row>
    <row r="846">
      <c r="A846" s="5">
        <v>845.0</v>
      </c>
      <c r="B846" s="6" t="s">
        <v>1596</v>
      </c>
      <c r="C846" s="5"/>
      <c r="E846" s="4"/>
      <c r="F846" s="4"/>
      <c r="G846" s="4"/>
      <c r="H846" s="4"/>
    </row>
    <row r="847">
      <c r="A847" s="5">
        <v>846.0</v>
      </c>
      <c r="B847" s="6" t="s">
        <v>1597</v>
      </c>
      <c r="C847" s="5"/>
      <c r="E847" s="4"/>
      <c r="F847" s="4"/>
      <c r="G847" s="4"/>
      <c r="H847" s="4"/>
    </row>
    <row r="848">
      <c r="A848" s="5">
        <v>847.0</v>
      </c>
      <c r="B848" s="6" t="s">
        <v>1598</v>
      </c>
      <c r="C848" s="5"/>
      <c r="E848" s="4"/>
      <c r="F848" s="4"/>
      <c r="G848" s="4"/>
      <c r="H848" s="4"/>
    </row>
    <row r="849">
      <c r="A849" s="5">
        <v>848.0</v>
      </c>
      <c r="B849" s="6" t="s">
        <v>1599</v>
      </c>
      <c r="C849" s="5"/>
      <c r="E849" s="4"/>
      <c r="F849" s="4"/>
      <c r="G849" s="4"/>
      <c r="H849" s="4"/>
    </row>
    <row r="850">
      <c r="A850" s="5">
        <v>849.0</v>
      </c>
      <c r="B850" s="6" t="s">
        <v>1600</v>
      </c>
      <c r="C850" s="5"/>
      <c r="E850" s="4"/>
      <c r="F850" s="4"/>
      <c r="G850" s="4"/>
      <c r="H850" s="4"/>
    </row>
    <row r="851">
      <c r="A851" s="5">
        <v>850.0</v>
      </c>
      <c r="B851" s="6" t="s">
        <v>1601</v>
      </c>
      <c r="C851" s="5"/>
      <c r="E851" s="4"/>
      <c r="F851" s="4"/>
      <c r="G851" s="4"/>
      <c r="H851" s="4"/>
    </row>
    <row r="852">
      <c r="A852" s="5">
        <v>851.0</v>
      </c>
      <c r="B852" s="6" t="s">
        <v>1602</v>
      </c>
      <c r="C852" s="5"/>
      <c r="E852" s="4"/>
      <c r="F852" s="4"/>
      <c r="G852" s="4"/>
      <c r="H852" s="4"/>
    </row>
    <row r="853">
      <c r="A853" s="5">
        <v>852.0</v>
      </c>
      <c r="B853" s="6" t="s">
        <v>1603</v>
      </c>
      <c r="C853" s="5"/>
      <c r="E853" s="4"/>
      <c r="F853" s="4"/>
      <c r="G853" s="4"/>
      <c r="H853" s="4"/>
    </row>
    <row r="854">
      <c r="A854" s="5">
        <v>853.0</v>
      </c>
      <c r="B854" s="6" t="s">
        <v>1604</v>
      </c>
      <c r="C854" s="5"/>
      <c r="E854" s="4"/>
      <c r="F854" s="4"/>
      <c r="G854" s="4"/>
      <c r="H854" s="4"/>
    </row>
    <row r="855">
      <c r="A855" s="5">
        <v>854.0</v>
      </c>
      <c r="B855" s="6" t="s">
        <v>1605</v>
      </c>
      <c r="C855" s="5"/>
      <c r="E855" s="4"/>
      <c r="F855" s="4"/>
      <c r="G855" s="4"/>
      <c r="H855" s="4"/>
    </row>
    <row r="856">
      <c r="A856" s="5">
        <v>855.0</v>
      </c>
      <c r="B856" s="6" t="s">
        <v>1606</v>
      </c>
      <c r="C856" s="5"/>
      <c r="E856" s="4"/>
      <c r="F856" s="4"/>
      <c r="G856" s="4"/>
      <c r="H856" s="4"/>
    </row>
    <row r="857">
      <c r="A857" s="5">
        <v>856.0</v>
      </c>
      <c r="B857" s="6" t="s">
        <v>1607</v>
      </c>
      <c r="C857" s="5"/>
      <c r="E857" s="4"/>
      <c r="F857" s="4"/>
      <c r="G857" s="4"/>
      <c r="H857" s="4"/>
    </row>
    <row r="858">
      <c r="A858" s="5">
        <v>857.0</v>
      </c>
      <c r="B858" s="6" t="s">
        <v>1608</v>
      </c>
      <c r="C858" s="5"/>
      <c r="E858" s="4"/>
      <c r="F858" s="4"/>
      <c r="G858" s="4"/>
      <c r="H858" s="4"/>
    </row>
    <row r="859">
      <c r="A859" s="5">
        <v>858.0</v>
      </c>
      <c r="B859" s="6" t="s">
        <v>1609</v>
      </c>
      <c r="C859" s="5"/>
      <c r="E859" s="4"/>
      <c r="F859" s="4"/>
      <c r="G859" s="4"/>
      <c r="H859" s="4"/>
    </row>
    <row r="860">
      <c r="A860" s="5">
        <v>859.0</v>
      </c>
      <c r="B860" s="6" t="s">
        <v>1610</v>
      </c>
      <c r="C860" s="5"/>
      <c r="E860" s="4"/>
      <c r="F860" s="4"/>
      <c r="G860" s="4"/>
      <c r="H860" s="4"/>
    </row>
    <row r="861">
      <c r="A861" s="5">
        <v>860.0</v>
      </c>
      <c r="B861" s="6" t="s">
        <v>1611</v>
      </c>
      <c r="C861" s="5"/>
      <c r="E861" s="4"/>
      <c r="F861" s="4"/>
      <c r="G861" s="4"/>
      <c r="H861" s="4"/>
    </row>
    <row r="862">
      <c r="A862" s="5">
        <v>861.0</v>
      </c>
      <c r="B862" s="6" t="s">
        <v>1612</v>
      </c>
      <c r="C862" s="5"/>
      <c r="E862" s="4"/>
      <c r="F862" s="4"/>
      <c r="G862" s="4"/>
      <c r="H862" s="4"/>
    </row>
    <row r="863">
      <c r="A863" s="5">
        <v>862.0</v>
      </c>
      <c r="B863" s="6" t="s">
        <v>1613</v>
      </c>
      <c r="C863" s="5"/>
      <c r="E863" s="4"/>
      <c r="F863" s="4"/>
      <c r="G863" s="4"/>
      <c r="H863" s="4"/>
    </row>
    <row r="864">
      <c r="A864" s="5">
        <v>863.0</v>
      </c>
      <c r="B864" s="6" t="s">
        <v>1614</v>
      </c>
      <c r="C864" s="5"/>
      <c r="E864" s="4"/>
      <c r="F864" s="4"/>
      <c r="G864" s="4"/>
      <c r="H864" s="4"/>
    </row>
    <row r="865">
      <c r="A865" s="5">
        <v>864.0</v>
      </c>
      <c r="B865" s="6" t="s">
        <v>1615</v>
      </c>
      <c r="C865" s="5"/>
      <c r="E865" s="4"/>
      <c r="F865" s="4"/>
      <c r="G865" s="4"/>
      <c r="H865" s="4"/>
    </row>
    <row r="866">
      <c r="A866" s="5">
        <v>865.0</v>
      </c>
      <c r="B866" s="6" t="s">
        <v>1616</v>
      </c>
      <c r="C866" s="5"/>
      <c r="E866" s="4"/>
      <c r="F866" s="4"/>
      <c r="G866" s="4"/>
      <c r="H866" s="4"/>
    </row>
    <row r="867">
      <c r="A867" s="5">
        <v>866.0</v>
      </c>
      <c r="B867" s="6" t="s">
        <v>1617</v>
      </c>
      <c r="C867" s="5"/>
      <c r="E867" s="4"/>
      <c r="F867" s="4"/>
      <c r="G867" s="4"/>
      <c r="H867" s="4"/>
    </row>
    <row r="868">
      <c r="A868" s="5">
        <v>867.0</v>
      </c>
      <c r="B868" s="6" t="s">
        <v>1618</v>
      </c>
      <c r="C868" s="5"/>
      <c r="E868" s="4"/>
      <c r="F868" s="4"/>
      <c r="G868" s="4"/>
      <c r="H868" s="4"/>
    </row>
    <row r="869">
      <c r="A869" s="5">
        <v>868.0</v>
      </c>
      <c r="B869" s="6" t="s">
        <v>1619</v>
      </c>
      <c r="C869" s="5"/>
      <c r="E869" s="4"/>
      <c r="F869" s="4"/>
      <c r="G869" s="4"/>
      <c r="H869" s="4"/>
    </row>
    <row r="870">
      <c r="A870" s="5">
        <v>869.0</v>
      </c>
      <c r="B870" s="6" t="s">
        <v>1620</v>
      </c>
      <c r="C870" s="5"/>
      <c r="E870" s="4"/>
      <c r="F870" s="4"/>
      <c r="G870" s="4"/>
      <c r="H870" s="4"/>
    </row>
    <row r="871">
      <c r="A871" s="5">
        <v>870.0</v>
      </c>
      <c r="B871" s="6" t="s">
        <v>1621</v>
      </c>
      <c r="C871" s="5"/>
      <c r="E871" s="4"/>
      <c r="F871" s="4"/>
      <c r="G871" s="4"/>
      <c r="H871" s="4"/>
    </row>
    <row r="872">
      <c r="A872" s="5">
        <v>871.0</v>
      </c>
      <c r="B872" s="6" t="s">
        <v>1622</v>
      </c>
      <c r="C872" s="5"/>
      <c r="E872" s="4"/>
      <c r="F872" s="4"/>
      <c r="G872" s="4"/>
      <c r="H872" s="4"/>
    </row>
    <row r="873">
      <c r="A873" s="5">
        <v>872.0</v>
      </c>
      <c r="B873" s="6" t="s">
        <v>1623</v>
      </c>
      <c r="C873" s="5"/>
      <c r="E873" s="4"/>
      <c r="F873" s="4"/>
      <c r="G873" s="4"/>
      <c r="H873" s="4"/>
    </row>
    <row r="874">
      <c r="A874" s="5">
        <v>873.0</v>
      </c>
      <c r="B874" s="6" t="s">
        <v>1624</v>
      </c>
      <c r="C874" s="5"/>
      <c r="E874" s="4"/>
      <c r="F874" s="4"/>
      <c r="G874" s="4"/>
      <c r="H874" s="4"/>
    </row>
    <row r="875">
      <c r="A875" s="5">
        <v>874.0</v>
      </c>
      <c r="B875" s="6" t="s">
        <v>1625</v>
      </c>
      <c r="C875" s="5"/>
      <c r="E875" s="4"/>
      <c r="F875" s="4"/>
      <c r="G875" s="4"/>
      <c r="H875" s="4"/>
    </row>
    <row r="876">
      <c r="A876" s="5">
        <v>875.0</v>
      </c>
      <c r="B876" s="6" t="s">
        <v>1626</v>
      </c>
      <c r="C876" s="5"/>
      <c r="E876" s="4"/>
      <c r="F876" s="4"/>
      <c r="G876" s="4"/>
      <c r="H876" s="4"/>
    </row>
    <row r="877">
      <c r="A877" s="5">
        <v>876.0</v>
      </c>
      <c r="B877" s="6" t="s">
        <v>1627</v>
      </c>
      <c r="C877" s="5"/>
      <c r="E877" s="4"/>
      <c r="F877" s="4"/>
      <c r="G877" s="4"/>
      <c r="H877" s="4"/>
    </row>
    <row r="878">
      <c r="A878" s="5">
        <v>877.0</v>
      </c>
      <c r="B878" s="6" t="s">
        <v>1628</v>
      </c>
      <c r="C878" s="5"/>
      <c r="E878" s="4"/>
      <c r="F878" s="4"/>
      <c r="G878" s="4"/>
      <c r="H878" s="4"/>
    </row>
    <row r="879">
      <c r="A879" s="5">
        <v>878.0</v>
      </c>
      <c r="B879" s="6" t="s">
        <v>1629</v>
      </c>
      <c r="C879" s="5"/>
      <c r="E879" s="4"/>
      <c r="F879" s="4"/>
      <c r="G879" s="4"/>
      <c r="H879" s="4"/>
    </row>
    <row r="880">
      <c r="A880" s="5">
        <v>879.0</v>
      </c>
      <c r="B880" s="6" t="s">
        <v>1630</v>
      </c>
      <c r="C880" s="5"/>
      <c r="E880" s="4"/>
      <c r="F880" s="4"/>
      <c r="G880" s="4"/>
      <c r="H880" s="4"/>
    </row>
    <row r="881">
      <c r="A881" s="5">
        <v>880.0</v>
      </c>
      <c r="B881" s="6" t="s">
        <v>1631</v>
      </c>
      <c r="C881" s="5"/>
      <c r="E881" s="4"/>
      <c r="F881" s="4"/>
      <c r="G881" s="4"/>
      <c r="H881" s="4"/>
    </row>
    <row r="882">
      <c r="A882" s="5">
        <v>881.0</v>
      </c>
      <c r="B882" s="6" t="s">
        <v>1632</v>
      </c>
      <c r="C882" s="5"/>
      <c r="E882" s="4"/>
      <c r="F882" s="4"/>
      <c r="G882" s="4"/>
      <c r="H882" s="4"/>
    </row>
    <row r="883">
      <c r="A883" s="5">
        <v>882.0</v>
      </c>
      <c r="B883" s="6" t="s">
        <v>1633</v>
      </c>
      <c r="C883" s="5"/>
      <c r="E883" s="4"/>
      <c r="F883" s="4"/>
      <c r="G883" s="4"/>
      <c r="H883" s="4"/>
    </row>
    <row r="884">
      <c r="A884" s="5">
        <v>883.0</v>
      </c>
      <c r="B884" s="6" t="s">
        <v>1634</v>
      </c>
      <c r="C884" s="5"/>
      <c r="E884" s="4"/>
      <c r="F884" s="4"/>
      <c r="G884" s="4"/>
      <c r="H884" s="4"/>
    </row>
    <row r="885">
      <c r="A885" s="5">
        <v>884.0</v>
      </c>
      <c r="B885" s="6" t="s">
        <v>1635</v>
      </c>
      <c r="C885" s="5"/>
      <c r="E885" s="4"/>
      <c r="F885" s="4"/>
      <c r="G885" s="4"/>
      <c r="H885" s="4"/>
    </row>
    <row r="886">
      <c r="A886" s="5">
        <v>885.0</v>
      </c>
      <c r="B886" s="6" t="s">
        <v>1636</v>
      </c>
      <c r="C886" s="5"/>
      <c r="E886" s="4"/>
      <c r="F886" s="4"/>
      <c r="G886" s="4"/>
      <c r="H886" s="4"/>
    </row>
    <row r="887">
      <c r="A887" s="5">
        <v>886.0</v>
      </c>
      <c r="B887" s="6" t="s">
        <v>1637</v>
      </c>
      <c r="C887" s="5"/>
      <c r="E887" s="4"/>
      <c r="F887" s="4"/>
      <c r="G887" s="4"/>
      <c r="H887" s="4"/>
    </row>
    <row r="888">
      <c r="A888" s="5">
        <v>887.0</v>
      </c>
      <c r="B888" s="6" t="s">
        <v>1638</v>
      </c>
      <c r="C888" s="5"/>
      <c r="E888" s="4"/>
      <c r="F888" s="4"/>
      <c r="G888" s="4"/>
      <c r="H888" s="4"/>
    </row>
    <row r="889">
      <c r="A889" s="5">
        <v>888.0</v>
      </c>
      <c r="B889" s="6" t="s">
        <v>1639</v>
      </c>
      <c r="C889" s="5"/>
      <c r="E889" s="4"/>
      <c r="F889" s="4"/>
      <c r="G889" s="4"/>
      <c r="H889" s="4"/>
    </row>
    <row r="890">
      <c r="A890" s="5">
        <v>889.0</v>
      </c>
      <c r="B890" s="6" t="s">
        <v>1640</v>
      </c>
      <c r="C890" s="5"/>
      <c r="E890" s="4"/>
      <c r="F890" s="4"/>
      <c r="G890" s="4"/>
      <c r="H890" s="4"/>
    </row>
    <row r="891">
      <c r="A891" s="5">
        <v>890.0</v>
      </c>
      <c r="B891" s="6" t="s">
        <v>1641</v>
      </c>
      <c r="C891" s="5"/>
      <c r="E891" s="4"/>
      <c r="F891" s="4"/>
      <c r="G891" s="4"/>
      <c r="H891" s="4"/>
    </row>
    <row r="892">
      <c r="A892" s="5">
        <v>891.0</v>
      </c>
      <c r="B892" s="6" t="s">
        <v>1642</v>
      </c>
      <c r="C892" s="5"/>
      <c r="E892" s="4"/>
      <c r="F892" s="4"/>
      <c r="G892" s="4"/>
      <c r="H892" s="4"/>
    </row>
    <row r="893">
      <c r="A893" s="5">
        <v>892.0</v>
      </c>
      <c r="B893" s="6" t="s">
        <v>1643</v>
      </c>
      <c r="C893" s="5"/>
      <c r="E893" s="4"/>
      <c r="F893" s="4"/>
      <c r="G893" s="4"/>
      <c r="H893" s="4"/>
    </row>
    <row r="894">
      <c r="A894" s="5">
        <v>893.0</v>
      </c>
      <c r="B894" s="6" t="s">
        <v>1644</v>
      </c>
      <c r="C894" s="5"/>
      <c r="E894" s="4"/>
      <c r="F894" s="4"/>
      <c r="G894" s="4"/>
      <c r="H894" s="4"/>
    </row>
    <row r="895">
      <c r="A895" s="5">
        <v>894.0</v>
      </c>
      <c r="B895" s="6" t="s">
        <v>1645</v>
      </c>
      <c r="C895" s="5"/>
      <c r="E895" s="4"/>
      <c r="F895" s="4"/>
      <c r="G895" s="4"/>
      <c r="H895" s="4"/>
    </row>
    <row r="896">
      <c r="A896" s="5">
        <v>895.0</v>
      </c>
      <c r="B896" s="6" t="s">
        <v>1646</v>
      </c>
      <c r="C896" s="5"/>
      <c r="E896" s="4"/>
      <c r="F896" s="4"/>
      <c r="G896" s="4"/>
      <c r="H896" s="4"/>
    </row>
    <row r="897">
      <c r="A897" s="5">
        <v>896.0</v>
      </c>
      <c r="B897" s="6" t="s">
        <v>1647</v>
      </c>
      <c r="C897" s="5"/>
      <c r="E897" s="4"/>
      <c r="F897" s="4"/>
      <c r="G897" s="4"/>
      <c r="H897" s="4"/>
    </row>
    <row r="898">
      <c r="A898" s="5">
        <v>897.0</v>
      </c>
      <c r="B898" s="6" t="s">
        <v>1648</v>
      </c>
      <c r="C898" s="5"/>
      <c r="E898" s="4"/>
      <c r="F898" s="4"/>
      <c r="G898" s="4"/>
      <c r="H898" s="4"/>
    </row>
    <row r="899">
      <c r="A899" s="5">
        <v>898.0</v>
      </c>
      <c r="B899" s="6" t="s">
        <v>1649</v>
      </c>
      <c r="C899" s="5"/>
      <c r="E899" s="4"/>
      <c r="F899" s="4"/>
      <c r="G899" s="4"/>
      <c r="H899" s="4"/>
    </row>
    <row r="900">
      <c r="A900" s="5">
        <v>899.0</v>
      </c>
      <c r="B900" s="6" t="s">
        <v>1650</v>
      </c>
      <c r="C900" s="5"/>
      <c r="E900" s="4"/>
      <c r="F900" s="4"/>
      <c r="G900" s="4"/>
      <c r="H900" s="4"/>
    </row>
    <row r="901">
      <c r="A901" s="5">
        <v>900.0</v>
      </c>
      <c r="B901" s="6" t="s">
        <v>1651</v>
      </c>
      <c r="C901" s="5"/>
      <c r="E901" s="4"/>
      <c r="F901" s="4"/>
      <c r="G901" s="4"/>
      <c r="H901" s="4"/>
    </row>
    <row r="902">
      <c r="A902" s="5">
        <v>901.0</v>
      </c>
      <c r="B902" s="6" t="s">
        <v>1652</v>
      </c>
      <c r="C902" s="5"/>
      <c r="E902" s="4"/>
      <c r="F902" s="4"/>
      <c r="G902" s="4"/>
      <c r="H902" s="4"/>
    </row>
    <row r="903">
      <c r="A903" s="5">
        <v>902.0</v>
      </c>
      <c r="B903" s="6" t="s">
        <v>1653</v>
      </c>
      <c r="C903" s="5"/>
      <c r="E903" s="4"/>
      <c r="F903" s="4"/>
      <c r="G903" s="4"/>
      <c r="H903" s="4"/>
    </row>
    <row r="904">
      <c r="A904" s="5">
        <v>903.0</v>
      </c>
      <c r="B904" s="6" t="s">
        <v>1654</v>
      </c>
      <c r="C904" s="5"/>
      <c r="E904" s="4"/>
      <c r="F904" s="4"/>
      <c r="G904" s="4"/>
      <c r="H904" s="4"/>
    </row>
    <row r="905">
      <c r="A905" s="5">
        <v>904.0</v>
      </c>
      <c r="B905" s="6" t="s">
        <v>1655</v>
      </c>
      <c r="C905" s="5"/>
      <c r="E905" s="4"/>
      <c r="F905" s="4"/>
      <c r="G905" s="4"/>
      <c r="H905" s="4"/>
    </row>
    <row r="906">
      <c r="A906" s="5">
        <v>905.0</v>
      </c>
      <c r="B906" s="6" t="s">
        <v>1656</v>
      </c>
      <c r="C906" s="5"/>
      <c r="E906" s="4"/>
      <c r="F906" s="4"/>
      <c r="G906" s="4"/>
      <c r="H906" s="4"/>
    </row>
    <row r="907">
      <c r="A907" s="5">
        <v>906.0</v>
      </c>
      <c r="B907" s="6" t="s">
        <v>1657</v>
      </c>
      <c r="C907" s="5"/>
      <c r="E907" s="4"/>
      <c r="F907" s="4"/>
      <c r="G907" s="4"/>
      <c r="H907" s="4"/>
    </row>
    <row r="908">
      <c r="A908" s="5">
        <v>907.0</v>
      </c>
      <c r="B908" s="6" t="s">
        <v>1658</v>
      </c>
      <c r="C908" s="5"/>
      <c r="E908" s="4"/>
      <c r="F908" s="4"/>
      <c r="G908" s="4"/>
      <c r="H908" s="4"/>
    </row>
    <row r="909">
      <c r="A909" s="5">
        <v>908.0</v>
      </c>
      <c r="B909" s="6" t="s">
        <v>1659</v>
      </c>
      <c r="C909" s="5"/>
      <c r="E909" s="4"/>
      <c r="F909" s="4"/>
      <c r="G909" s="4"/>
      <c r="H909" s="4"/>
    </row>
    <row r="910">
      <c r="A910" s="5">
        <v>909.0</v>
      </c>
      <c r="B910" s="6" t="s">
        <v>1660</v>
      </c>
      <c r="C910" s="5"/>
      <c r="E910" s="4"/>
      <c r="F910" s="4"/>
      <c r="G910" s="4"/>
      <c r="H910" s="4"/>
    </row>
    <row r="911">
      <c r="A911" s="5">
        <v>910.0</v>
      </c>
      <c r="B911" s="6" t="s">
        <v>1661</v>
      </c>
      <c r="C911" s="5"/>
      <c r="E911" s="4"/>
      <c r="F911" s="4"/>
      <c r="G911" s="4"/>
      <c r="H911" s="4"/>
    </row>
    <row r="912">
      <c r="A912" s="5">
        <v>911.0</v>
      </c>
      <c r="B912" s="6" t="s">
        <v>1662</v>
      </c>
      <c r="C912" s="5"/>
      <c r="E912" s="4"/>
      <c r="F912" s="4"/>
      <c r="G912" s="4"/>
      <c r="H912" s="4"/>
    </row>
    <row r="913">
      <c r="A913" s="5">
        <v>912.0</v>
      </c>
      <c r="B913" s="6" t="s">
        <v>1663</v>
      </c>
      <c r="C913" s="5"/>
      <c r="E913" s="4"/>
      <c r="F913" s="4"/>
      <c r="G913" s="4"/>
      <c r="H913" s="4"/>
    </row>
    <row r="914">
      <c r="A914" s="5">
        <v>913.0</v>
      </c>
      <c r="B914" s="6" t="s">
        <v>1664</v>
      </c>
      <c r="C914" s="5"/>
      <c r="E914" s="4"/>
      <c r="F914" s="4"/>
      <c r="G914" s="4"/>
      <c r="H914" s="4"/>
    </row>
    <row r="915">
      <c r="A915" s="5">
        <v>914.0</v>
      </c>
      <c r="B915" s="6" t="s">
        <v>1665</v>
      </c>
      <c r="C915" s="5"/>
      <c r="E915" s="4"/>
      <c r="F915" s="4"/>
      <c r="G915" s="4"/>
      <c r="H915" s="4"/>
    </row>
    <row r="916">
      <c r="A916" s="5">
        <v>915.0</v>
      </c>
      <c r="B916" s="6" t="s">
        <v>1666</v>
      </c>
      <c r="C916" s="5"/>
      <c r="E916" s="4"/>
      <c r="F916" s="4"/>
      <c r="G916" s="4"/>
      <c r="H916" s="4"/>
    </row>
    <row r="917">
      <c r="A917" s="5">
        <v>916.0</v>
      </c>
      <c r="B917" s="6" t="s">
        <v>1667</v>
      </c>
      <c r="C917" s="5"/>
      <c r="E917" s="4"/>
      <c r="F917" s="4"/>
      <c r="G917" s="4"/>
      <c r="H917" s="4"/>
    </row>
    <row r="918">
      <c r="A918" s="5">
        <v>917.0</v>
      </c>
      <c r="B918" s="6" t="s">
        <v>1668</v>
      </c>
      <c r="C918" s="5"/>
      <c r="E918" s="4"/>
      <c r="F918" s="4"/>
      <c r="G918" s="4"/>
      <c r="H918" s="4"/>
    </row>
    <row r="919">
      <c r="A919" s="5">
        <v>918.0</v>
      </c>
      <c r="B919" s="6" t="s">
        <v>1669</v>
      </c>
      <c r="C919" s="5"/>
      <c r="E919" s="4"/>
      <c r="F919" s="4"/>
      <c r="G919" s="4"/>
      <c r="H919" s="4"/>
    </row>
    <row r="920">
      <c r="A920" s="5">
        <v>919.0</v>
      </c>
      <c r="B920" s="6" t="s">
        <v>1670</v>
      </c>
      <c r="C920" s="5"/>
      <c r="E920" s="4"/>
      <c r="F920" s="4"/>
      <c r="G920" s="4"/>
      <c r="H920" s="4"/>
    </row>
    <row r="921">
      <c r="A921" s="5">
        <v>920.0</v>
      </c>
      <c r="B921" s="6" t="s">
        <v>1671</v>
      </c>
      <c r="C921" s="5"/>
      <c r="E921" s="4"/>
      <c r="F921" s="4"/>
      <c r="G921" s="4"/>
      <c r="H921" s="4"/>
    </row>
    <row r="922">
      <c r="A922" s="5">
        <v>921.0</v>
      </c>
      <c r="B922" s="6" t="s">
        <v>1672</v>
      </c>
      <c r="C922" s="5"/>
      <c r="E922" s="4"/>
      <c r="F922" s="4"/>
      <c r="G922" s="4"/>
      <c r="H922" s="4"/>
    </row>
    <row r="923">
      <c r="A923" s="5">
        <v>922.0</v>
      </c>
      <c r="B923" s="6" t="s">
        <v>1673</v>
      </c>
      <c r="C923" s="5"/>
      <c r="E923" s="4"/>
      <c r="F923" s="4"/>
      <c r="G923" s="4"/>
      <c r="H923" s="4"/>
    </row>
    <row r="924">
      <c r="A924" s="5">
        <v>923.0</v>
      </c>
      <c r="B924" s="6" t="s">
        <v>1674</v>
      </c>
      <c r="C924" s="5"/>
      <c r="E924" s="4"/>
      <c r="F924" s="4"/>
      <c r="G924" s="4"/>
      <c r="H924" s="4"/>
    </row>
    <row r="925">
      <c r="A925" s="5">
        <v>924.0</v>
      </c>
      <c r="B925" s="6" t="s">
        <v>1675</v>
      </c>
      <c r="C925" s="5"/>
      <c r="E925" s="4"/>
      <c r="F925" s="4"/>
      <c r="G925" s="4"/>
      <c r="H925" s="4"/>
    </row>
    <row r="926">
      <c r="A926" s="5">
        <v>925.0</v>
      </c>
      <c r="B926" s="6" t="s">
        <v>1676</v>
      </c>
      <c r="C926" s="5"/>
      <c r="E926" s="4"/>
      <c r="F926" s="4"/>
      <c r="G926" s="4"/>
      <c r="H926" s="4"/>
    </row>
    <row r="927">
      <c r="A927" s="5">
        <v>926.0</v>
      </c>
      <c r="B927" s="6" t="s">
        <v>1677</v>
      </c>
      <c r="C927" s="5"/>
      <c r="E927" s="4"/>
      <c r="F927" s="4"/>
      <c r="G927" s="4"/>
      <c r="H927" s="4"/>
    </row>
    <row r="928">
      <c r="A928" s="5">
        <v>927.0</v>
      </c>
      <c r="B928" s="6" t="s">
        <v>1678</v>
      </c>
      <c r="C928" s="5"/>
      <c r="E928" s="4"/>
      <c r="F928" s="4"/>
      <c r="G928" s="4"/>
      <c r="H928" s="4"/>
    </row>
    <row r="929">
      <c r="A929" s="5">
        <v>928.0</v>
      </c>
      <c r="B929" s="6" t="s">
        <v>1679</v>
      </c>
      <c r="C929" s="5"/>
      <c r="E929" s="4"/>
      <c r="F929" s="4"/>
      <c r="G929" s="4"/>
      <c r="H929" s="4"/>
    </row>
    <row r="930">
      <c r="A930" s="5">
        <v>929.0</v>
      </c>
      <c r="B930" s="6" t="s">
        <v>1680</v>
      </c>
      <c r="C930" s="5"/>
      <c r="E930" s="4"/>
      <c r="F930" s="4"/>
      <c r="G930" s="4"/>
      <c r="H930" s="4"/>
    </row>
    <row r="931">
      <c r="A931" s="5">
        <v>930.0</v>
      </c>
      <c r="B931" s="6" t="s">
        <v>1681</v>
      </c>
      <c r="C931" s="5"/>
      <c r="E931" s="4"/>
      <c r="F931" s="4"/>
      <c r="G931" s="4"/>
      <c r="H931" s="4"/>
    </row>
    <row r="932">
      <c r="A932" s="5">
        <v>931.0</v>
      </c>
      <c r="B932" s="6" t="s">
        <v>1682</v>
      </c>
      <c r="C932" s="5"/>
      <c r="E932" s="4"/>
      <c r="F932" s="4"/>
      <c r="G932" s="4"/>
      <c r="H932" s="4"/>
    </row>
    <row r="933">
      <c r="A933" s="5">
        <v>932.0</v>
      </c>
      <c r="B933" s="6" t="s">
        <v>1683</v>
      </c>
      <c r="C933" s="5"/>
      <c r="E933" s="4"/>
      <c r="F933" s="4"/>
      <c r="G933" s="4"/>
      <c r="H933" s="4"/>
    </row>
    <row r="934">
      <c r="A934" s="5">
        <v>933.0</v>
      </c>
      <c r="B934" s="6" t="s">
        <v>1684</v>
      </c>
      <c r="C934" s="5"/>
      <c r="E934" s="4"/>
      <c r="F934" s="4"/>
      <c r="G934" s="4"/>
      <c r="H934" s="4"/>
    </row>
    <row r="935">
      <c r="A935" s="5">
        <v>934.0</v>
      </c>
      <c r="B935" s="6" t="s">
        <v>1685</v>
      </c>
      <c r="C935" s="5"/>
      <c r="E935" s="4"/>
      <c r="F935" s="4"/>
      <c r="G935" s="4"/>
      <c r="H935" s="4"/>
    </row>
    <row r="936">
      <c r="A936" s="5">
        <v>935.0</v>
      </c>
      <c r="B936" s="6" t="s">
        <v>1686</v>
      </c>
      <c r="C936" s="5"/>
      <c r="E936" s="4"/>
      <c r="F936" s="4"/>
      <c r="G936" s="4"/>
      <c r="H936" s="4"/>
    </row>
    <row r="937">
      <c r="A937" s="5">
        <v>936.0</v>
      </c>
      <c r="B937" s="6" t="s">
        <v>1687</v>
      </c>
      <c r="C937" s="5"/>
      <c r="E937" s="4"/>
      <c r="F937" s="4"/>
      <c r="G937" s="4"/>
      <c r="H937" s="4"/>
    </row>
    <row r="938">
      <c r="A938" s="5">
        <v>937.0</v>
      </c>
      <c r="B938" s="6" t="s">
        <v>1688</v>
      </c>
      <c r="C938" s="5"/>
      <c r="E938" s="4"/>
      <c r="F938" s="4"/>
      <c r="G938" s="4"/>
      <c r="H938" s="4"/>
    </row>
    <row r="939">
      <c r="A939" s="5">
        <v>938.0</v>
      </c>
      <c r="B939" s="6" t="s">
        <v>1689</v>
      </c>
      <c r="C939" s="5"/>
      <c r="E939" s="4"/>
      <c r="F939" s="4"/>
      <c r="G939" s="4"/>
      <c r="H939" s="4"/>
    </row>
    <row r="940">
      <c r="A940" s="5">
        <v>939.0</v>
      </c>
      <c r="B940" s="6" t="s">
        <v>1690</v>
      </c>
      <c r="C940" s="5"/>
      <c r="E940" s="4"/>
      <c r="F940" s="4"/>
      <c r="G940" s="4"/>
      <c r="H940" s="4"/>
    </row>
    <row r="941">
      <c r="A941" s="5">
        <v>940.0</v>
      </c>
      <c r="B941" s="6" t="s">
        <v>1691</v>
      </c>
      <c r="C941" s="5"/>
      <c r="E941" s="4"/>
      <c r="F941" s="4"/>
      <c r="G941" s="4"/>
      <c r="H941" s="4"/>
    </row>
    <row r="942">
      <c r="A942" s="5">
        <v>941.0</v>
      </c>
      <c r="B942" s="6" t="s">
        <v>1692</v>
      </c>
      <c r="C942" s="5"/>
      <c r="E942" s="4"/>
      <c r="F942" s="4"/>
      <c r="G942" s="4"/>
      <c r="H942" s="4"/>
    </row>
    <row r="943">
      <c r="A943" s="5">
        <v>942.0</v>
      </c>
      <c r="B943" s="6" t="s">
        <v>1693</v>
      </c>
      <c r="C943" s="5"/>
      <c r="E943" s="4"/>
      <c r="F943" s="4"/>
      <c r="G943" s="4"/>
      <c r="H943" s="4"/>
    </row>
    <row r="944">
      <c r="A944" s="5">
        <v>943.0</v>
      </c>
      <c r="B944" s="6" t="s">
        <v>1694</v>
      </c>
      <c r="C944" s="5"/>
      <c r="E944" s="4"/>
      <c r="F944" s="4"/>
      <c r="G944" s="4"/>
      <c r="H944" s="4"/>
    </row>
    <row r="945">
      <c r="A945" s="5">
        <v>944.0</v>
      </c>
      <c r="B945" s="6" t="s">
        <v>1695</v>
      </c>
      <c r="C945" s="5"/>
      <c r="E945" s="4"/>
      <c r="F945" s="4"/>
      <c r="G945" s="4"/>
      <c r="H945" s="4"/>
    </row>
    <row r="946">
      <c r="A946" s="5">
        <v>945.0</v>
      </c>
      <c r="B946" s="6" t="s">
        <v>1696</v>
      </c>
      <c r="C946" s="5"/>
      <c r="E946" s="4"/>
      <c r="F946" s="4"/>
      <c r="G946" s="4"/>
      <c r="H946" s="4"/>
    </row>
    <row r="947">
      <c r="A947" s="5">
        <v>946.0</v>
      </c>
      <c r="B947" s="6" t="s">
        <v>1697</v>
      </c>
      <c r="C947" s="5"/>
      <c r="E947" s="4"/>
      <c r="F947" s="4"/>
      <c r="G947" s="4"/>
      <c r="H947" s="4"/>
    </row>
    <row r="948">
      <c r="A948" s="5">
        <v>947.0</v>
      </c>
      <c r="B948" s="6" t="s">
        <v>1698</v>
      </c>
      <c r="C948" s="5"/>
      <c r="E948" s="4"/>
      <c r="F948" s="4"/>
      <c r="G948" s="4"/>
      <c r="H948" s="4"/>
    </row>
    <row r="949">
      <c r="A949" s="5">
        <v>948.0</v>
      </c>
      <c r="B949" s="6" t="s">
        <v>1699</v>
      </c>
      <c r="C949" s="5"/>
      <c r="E949" s="4"/>
      <c r="F949" s="4"/>
      <c r="G949" s="4"/>
      <c r="H949" s="4"/>
    </row>
    <row r="950">
      <c r="A950" s="5">
        <v>949.0</v>
      </c>
      <c r="B950" s="6" t="s">
        <v>1700</v>
      </c>
      <c r="C950" s="5"/>
      <c r="E950" s="4"/>
      <c r="F950" s="4"/>
      <c r="G950" s="4"/>
      <c r="H950" s="4"/>
    </row>
    <row r="951">
      <c r="A951" s="5">
        <v>950.0</v>
      </c>
      <c r="B951" s="6" t="s">
        <v>1701</v>
      </c>
      <c r="C951" s="5"/>
      <c r="E951" s="4"/>
      <c r="F951" s="4"/>
      <c r="G951" s="4"/>
      <c r="H951" s="4"/>
    </row>
    <row r="952">
      <c r="A952" s="5">
        <v>951.0</v>
      </c>
      <c r="B952" s="6" t="s">
        <v>1702</v>
      </c>
      <c r="C952" s="5"/>
      <c r="E952" s="4"/>
      <c r="F952" s="4"/>
      <c r="G952" s="4"/>
      <c r="H952" s="4"/>
    </row>
    <row r="953">
      <c r="A953" s="5">
        <v>952.0</v>
      </c>
      <c r="B953" s="6" t="s">
        <v>1703</v>
      </c>
      <c r="C953" s="5"/>
      <c r="E953" s="4"/>
      <c r="F953" s="4"/>
      <c r="G953" s="4"/>
      <c r="H953" s="4"/>
    </row>
    <row r="954">
      <c r="A954" s="5">
        <v>953.0</v>
      </c>
      <c r="B954" s="6" t="s">
        <v>1704</v>
      </c>
      <c r="C954" s="5"/>
      <c r="E954" s="4"/>
      <c r="F954" s="4"/>
      <c r="G954" s="4"/>
      <c r="H954" s="4"/>
    </row>
    <row r="955">
      <c r="A955" s="5">
        <v>954.0</v>
      </c>
      <c r="B955" s="6" t="s">
        <v>1705</v>
      </c>
      <c r="C955" s="5"/>
      <c r="E955" s="4"/>
      <c r="F955" s="4"/>
      <c r="G955" s="4"/>
      <c r="H955" s="4"/>
    </row>
    <row r="956">
      <c r="A956" s="5">
        <v>955.0</v>
      </c>
      <c r="B956" s="6" t="s">
        <v>1706</v>
      </c>
      <c r="C956" s="5"/>
      <c r="E956" s="4"/>
      <c r="F956" s="4"/>
      <c r="G956" s="4"/>
      <c r="H956" s="4"/>
    </row>
    <row r="957">
      <c r="A957" s="5">
        <v>956.0</v>
      </c>
      <c r="B957" s="6" t="s">
        <v>1707</v>
      </c>
      <c r="C957" s="5"/>
      <c r="E957" s="4"/>
      <c r="F957" s="4"/>
      <c r="G957" s="4"/>
      <c r="H957" s="4"/>
    </row>
    <row r="958">
      <c r="A958" s="5">
        <v>957.0</v>
      </c>
      <c r="B958" s="6" t="s">
        <v>1708</v>
      </c>
      <c r="C958" s="5"/>
      <c r="E958" s="4"/>
      <c r="F958" s="4"/>
      <c r="G958" s="4"/>
      <c r="H958" s="4"/>
    </row>
    <row r="959">
      <c r="A959" s="5">
        <v>958.0</v>
      </c>
      <c r="B959" s="6" t="s">
        <v>1709</v>
      </c>
      <c r="C959" s="5"/>
      <c r="E959" s="4"/>
      <c r="F959" s="4"/>
      <c r="G959" s="4"/>
      <c r="H959" s="4"/>
    </row>
    <row r="960">
      <c r="A960" s="5">
        <v>959.0</v>
      </c>
      <c r="B960" s="6" t="s">
        <v>1710</v>
      </c>
      <c r="C960" s="5"/>
      <c r="E960" s="4"/>
      <c r="F960" s="4"/>
      <c r="G960" s="4"/>
      <c r="H960" s="4"/>
    </row>
    <row r="961">
      <c r="A961" s="5">
        <v>960.0</v>
      </c>
      <c r="B961" s="6" t="s">
        <v>1711</v>
      </c>
      <c r="C961" s="5"/>
      <c r="E961" s="4"/>
      <c r="F961" s="4"/>
      <c r="G961" s="4"/>
      <c r="H961" s="4"/>
    </row>
    <row r="962">
      <c r="A962" s="5">
        <v>961.0</v>
      </c>
      <c r="B962" s="6" t="s">
        <v>1712</v>
      </c>
      <c r="C962" s="5"/>
      <c r="E962" s="4"/>
      <c r="F962" s="4"/>
      <c r="G962" s="4"/>
      <c r="H962" s="4"/>
    </row>
    <row r="963">
      <c r="A963" s="5">
        <v>962.0</v>
      </c>
      <c r="B963" s="6" t="s">
        <v>1713</v>
      </c>
      <c r="C963" s="5"/>
      <c r="E963" s="4"/>
      <c r="F963" s="4"/>
      <c r="G963" s="4"/>
      <c r="H963" s="4"/>
    </row>
    <row r="964">
      <c r="A964" s="5">
        <v>963.0</v>
      </c>
      <c r="B964" s="6" t="s">
        <v>1714</v>
      </c>
      <c r="C964" s="5"/>
      <c r="E964" s="4"/>
      <c r="F964" s="4"/>
      <c r="G964" s="4"/>
      <c r="H964" s="4"/>
    </row>
    <row r="965">
      <c r="A965" s="5">
        <v>964.0</v>
      </c>
      <c r="B965" s="6" t="s">
        <v>1715</v>
      </c>
      <c r="C965" s="5"/>
      <c r="E965" s="4"/>
      <c r="F965" s="4"/>
      <c r="G965" s="4"/>
      <c r="H965" s="4"/>
    </row>
    <row r="966">
      <c r="A966" s="5">
        <v>965.0</v>
      </c>
      <c r="B966" s="6" t="s">
        <v>1716</v>
      </c>
      <c r="C966" s="5"/>
      <c r="E966" s="4"/>
      <c r="F966" s="4"/>
      <c r="G966" s="4"/>
      <c r="H966" s="4"/>
    </row>
    <row r="967">
      <c r="A967" s="5">
        <v>966.0</v>
      </c>
      <c r="B967" s="6" t="s">
        <v>1717</v>
      </c>
      <c r="C967" s="5"/>
      <c r="E967" s="4"/>
      <c r="F967" s="4"/>
      <c r="G967" s="4"/>
      <c r="H967" s="4"/>
    </row>
    <row r="968">
      <c r="A968" s="5">
        <v>967.0</v>
      </c>
      <c r="B968" s="6" t="s">
        <v>1718</v>
      </c>
      <c r="C968" s="5"/>
      <c r="E968" s="4"/>
      <c r="F968" s="4"/>
      <c r="G968" s="4"/>
      <c r="H968" s="4"/>
    </row>
    <row r="969">
      <c r="A969" s="5">
        <v>968.0</v>
      </c>
      <c r="B969" s="6" t="s">
        <v>1719</v>
      </c>
      <c r="C969" s="5"/>
      <c r="E969" s="4"/>
      <c r="F969" s="4"/>
      <c r="G969" s="4"/>
      <c r="H969" s="4"/>
    </row>
    <row r="970">
      <c r="A970" s="5">
        <v>969.0</v>
      </c>
      <c r="B970" s="6" t="s">
        <v>1720</v>
      </c>
      <c r="C970" s="5"/>
      <c r="E970" s="4"/>
      <c r="F970" s="4"/>
      <c r="G970" s="4"/>
      <c r="H970" s="4"/>
    </row>
    <row r="971">
      <c r="A971" s="5">
        <v>970.0</v>
      </c>
      <c r="B971" s="6" t="s">
        <v>1721</v>
      </c>
      <c r="C971" s="5"/>
      <c r="E971" s="4"/>
      <c r="F971" s="4"/>
      <c r="G971" s="4"/>
      <c r="H971" s="4"/>
    </row>
    <row r="972">
      <c r="A972" s="5">
        <v>971.0</v>
      </c>
      <c r="B972" s="6" t="s">
        <v>1722</v>
      </c>
      <c r="C972" s="5"/>
      <c r="E972" s="4"/>
      <c r="F972" s="4"/>
      <c r="G972" s="4"/>
      <c r="H972" s="4"/>
    </row>
    <row r="973">
      <c r="A973" s="5">
        <v>972.0</v>
      </c>
      <c r="B973" s="6" t="s">
        <v>1723</v>
      </c>
      <c r="C973" s="5"/>
      <c r="E973" s="4"/>
      <c r="F973" s="4"/>
      <c r="G973" s="4"/>
      <c r="H973" s="4"/>
    </row>
    <row r="974">
      <c r="A974" s="5">
        <v>973.0</v>
      </c>
      <c r="B974" s="6" t="s">
        <v>1724</v>
      </c>
      <c r="C974" s="5"/>
      <c r="E974" s="4"/>
      <c r="F974" s="4"/>
      <c r="G974" s="4"/>
      <c r="H974" s="4"/>
    </row>
    <row r="975">
      <c r="A975" s="5">
        <v>974.0</v>
      </c>
      <c r="B975" s="6" t="s">
        <v>1725</v>
      </c>
      <c r="C975" s="5"/>
      <c r="E975" s="4"/>
      <c r="F975" s="4"/>
      <c r="G975" s="4"/>
      <c r="H975" s="4"/>
    </row>
    <row r="976">
      <c r="A976" s="5">
        <v>975.0</v>
      </c>
      <c r="B976" s="6" t="s">
        <v>1726</v>
      </c>
      <c r="C976" s="5"/>
      <c r="E976" s="4"/>
      <c r="F976" s="4"/>
      <c r="G976" s="4"/>
      <c r="H976" s="4"/>
    </row>
    <row r="977">
      <c r="A977" s="5">
        <v>976.0</v>
      </c>
      <c r="B977" s="6" t="s">
        <v>1727</v>
      </c>
      <c r="C977" s="5"/>
      <c r="E977" s="4"/>
      <c r="F977" s="4"/>
      <c r="G977" s="4"/>
      <c r="H977" s="4"/>
    </row>
    <row r="978">
      <c r="A978" s="5">
        <v>977.0</v>
      </c>
      <c r="B978" s="6" t="s">
        <v>1728</v>
      </c>
      <c r="C978" s="5"/>
      <c r="E978" s="4"/>
      <c r="F978" s="4"/>
      <c r="G978" s="4"/>
      <c r="H978" s="4"/>
    </row>
    <row r="979">
      <c r="A979" s="5">
        <v>978.0</v>
      </c>
      <c r="B979" s="6" t="s">
        <v>1729</v>
      </c>
      <c r="C979" s="5"/>
      <c r="E979" s="4"/>
      <c r="F979" s="4"/>
      <c r="G979" s="4"/>
      <c r="H979" s="4"/>
    </row>
    <row r="980">
      <c r="A980" s="5">
        <v>979.0</v>
      </c>
      <c r="B980" s="6" t="s">
        <v>1730</v>
      </c>
      <c r="C980" s="5"/>
      <c r="E980" s="4"/>
      <c r="F980" s="4"/>
      <c r="G980" s="4"/>
      <c r="H980" s="4"/>
    </row>
    <row r="981">
      <c r="A981" s="5">
        <v>980.0</v>
      </c>
      <c r="B981" s="6" t="s">
        <v>1731</v>
      </c>
      <c r="C981" s="5"/>
      <c r="E981" s="4"/>
      <c r="F981" s="4"/>
      <c r="G981" s="4"/>
      <c r="H981" s="4"/>
    </row>
    <row r="982">
      <c r="A982" s="5">
        <v>981.0</v>
      </c>
      <c r="B982" s="6" t="s">
        <v>1732</v>
      </c>
      <c r="C982" s="5"/>
      <c r="E982" s="4"/>
      <c r="F982" s="4"/>
      <c r="G982" s="4"/>
      <c r="H982" s="4"/>
    </row>
    <row r="983">
      <c r="A983" s="5">
        <v>982.0</v>
      </c>
      <c r="B983" s="6" t="s">
        <v>1733</v>
      </c>
      <c r="C983" s="5"/>
      <c r="E983" s="4"/>
      <c r="F983" s="4"/>
      <c r="G983" s="4"/>
      <c r="H983" s="4"/>
    </row>
    <row r="984">
      <c r="A984" s="5">
        <v>983.0</v>
      </c>
      <c r="B984" s="6" t="s">
        <v>1734</v>
      </c>
      <c r="C984" s="5"/>
      <c r="E984" s="4"/>
      <c r="F984" s="4"/>
      <c r="G984" s="4"/>
      <c r="H984" s="4"/>
    </row>
    <row r="985">
      <c r="A985" s="5">
        <v>984.0</v>
      </c>
      <c r="B985" s="6" t="s">
        <v>1735</v>
      </c>
      <c r="C985" s="5"/>
      <c r="E985" s="4"/>
      <c r="F985" s="4"/>
      <c r="G985" s="4"/>
      <c r="H985" s="4"/>
    </row>
    <row r="986">
      <c r="A986" s="5">
        <v>985.0</v>
      </c>
      <c r="B986" s="6" t="s">
        <v>1736</v>
      </c>
      <c r="C986" s="5"/>
      <c r="E986" s="4"/>
      <c r="F986" s="4"/>
      <c r="G986" s="4"/>
      <c r="H986" s="4"/>
    </row>
    <row r="987">
      <c r="A987" s="5">
        <v>986.0</v>
      </c>
      <c r="B987" s="6" t="s">
        <v>1737</v>
      </c>
      <c r="C987" s="5"/>
      <c r="E987" s="4"/>
      <c r="F987" s="4"/>
      <c r="G987" s="4"/>
      <c r="H987" s="4"/>
    </row>
    <row r="988">
      <c r="A988" s="5">
        <v>987.0</v>
      </c>
      <c r="B988" s="6" t="s">
        <v>1738</v>
      </c>
      <c r="C988" s="5"/>
      <c r="E988" s="4"/>
      <c r="F988" s="4"/>
      <c r="G988" s="4"/>
      <c r="H988" s="4"/>
    </row>
    <row r="989">
      <c r="A989" s="5">
        <v>988.0</v>
      </c>
      <c r="B989" s="6" t="s">
        <v>1739</v>
      </c>
      <c r="C989" s="5"/>
      <c r="E989" s="4"/>
      <c r="F989" s="4"/>
      <c r="G989" s="4"/>
      <c r="H989" s="4"/>
    </row>
    <row r="990">
      <c r="A990" s="5">
        <v>989.0</v>
      </c>
      <c r="B990" s="6" t="s">
        <v>1740</v>
      </c>
      <c r="C990" s="5"/>
      <c r="E990" s="4"/>
      <c r="F990" s="4"/>
      <c r="G990" s="4"/>
      <c r="H990" s="4"/>
    </row>
    <row r="991">
      <c r="A991" s="5">
        <v>990.0</v>
      </c>
      <c r="B991" s="6" t="s">
        <v>1741</v>
      </c>
      <c r="C991" s="5"/>
      <c r="E991" s="4"/>
      <c r="F991" s="4"/>
      <c r="G991" s="4"/>
      <c r="H991" s="4"/>
    </row>
    <row r="992">
      <c r="A992" s="5">
        <v>991.0</v>
      </c>
      <c r="B992" s="6" t="s">
        <v>1742</v>
      </c>
      <c r="C992" s="5"/>
      <c r="E992" s="4"/>
      <c r="F992" s="4"/>
      <c r="G992" s="4"/>
      <c r="H992" s="4"/>
    </row>
    <row r="993">
      <c r="A993" s="5">
        <v>992.0</v>
      </c>
      <c r="B993" s="6" t="s">
        <v>1743</v>
      </c>
      <c r="C993" s="5"/>
      <c r="E993" s="4"/>
      <c r="F993" s="4"/>
      <c r="G993" s="4"/>
      <c r="H993" s="4"/>
    </row>
    <row r="994">
      <c r="A994" s="5">
        <v>993.0</v>
      </c>
      <c r="B994" s="6" t="s">
        <v>1744</v>
      </c>
      <c r="C994" s="5"/>
      <c r="E994" s="4"/>
      <c r="F994" s="4"/>
      <c r="G994" s="4"/>
      <c r="H994" s="4"/>
    </row>
    <row r="995">
      <c r="A995" s="5">
        <v>994.0</v>
      </c>
      <c r="B995" s="6" t="s">
        <v>1745</v>
      </c>
      <c r="C995" s="5"/>
      <c r="E995" s="4"/>
      <c r="F995" s="4"/>
      <c r="G995" s="4"/>
      <c r="H995" s="4"/>
    </row>
    <row r="996">
      <c r="A996" s="5">
        <v>995.0</v>
      </c>
      <c r="B996" s="6" t="s">
        <v>1746</v>
      </c>
      <c r="C996" s="5"/>
      <c r="E996" s="4"/>
      <c r="F996" s="4"/>
      <c r="G996" s="4"/>
      <c r="H996" s="4"/>
    </row>
    <row r="997">
      <c r="A997" s="5">
        <v>996.0</v>
      </c>
      <c r="B997" s="6" t="s">
        <v>1747</v>
      </c>
      <c r="C997" s="5"/>
      <c r="E997" s="4"/>
      <c r="F997" s="4"/>
      <c r="G997" s="4"/>
      <c r="H997" s="4"/>
    </row>
    <row r="998">
      <c r="A998" s="5">
        <v>997.0</v>
      </c>
      <c r="B998" s="6" t="s">
        <v>1748</v>
      </c>
      <c r="C998" s="5"/>
      <c r="E998" s="4"/>
      <c r="F998" s="4"/>
      <c r="G998" s="4"/>
      <c r="H998" s="4"/>
    </row>
    <row r="999">
      <c r="A999" s="5">
        <v>998.0</v>
      </c>
      <c r="B999" s="6" t="s">
        <v>1749</v>
      </c>
      <c r="C999" s="5"/>
      <c r="E999" s="4"/>
      <c r="F999" s="4"/>
      <c r="G999" s="4"/>
      <c r="H999" s="4"/>
    </row>
    <row r="1000">
      <c r="A1000" s="5">
        <v>999.0</v>
      </c>
      <c r="B1000" s="6" t="s">
        <v>1750</v>
      </c>
      <c r="C1000" s="5"/>
      <c r="E1000" s="4"/>
      <c r="F1000" s="4"/>
      <c r="G1000" s="4"/>
      <c r="H1000" s="4"/>
    </row>
    <row r="1001">
      <c r="A1001" s="5">
        <v>1000.0</v>
      </c>
      <c r="B1001" s="6" t="s">
        <v>1751</v>
      </c>
      <c r="C1001" s="5"/>
      <c r="E1001" s="4"/>
      <c r="F1001" s="4"/>
      <c r="G1001" s="4"/>
      <c r="H1001" s="4"/>
    </row>
  </sheetData>
  <hyperlinks>
    <hyperlink r:id="rId1" location="Japanese" ref="D1"/>
    <hyperlink r:id="rId2" location="English" ref="B2"/>
    <hyperlink r:id="rId3" location="Japanese" ref="D2"/>
    <hyperlink r:id="rId4" location="English" ref="B3"/>
    <hyperlink r:id="rId5" location="Japanese" ref="D3"/>
    <hyperlink r:id="rId6" location="English" ref="B4"/>
    <hyperlink r:id="rId7" location="Japanese" ref="D4"/>
    <hyperlink r:id="rId8" location="English" ref="B5"/>
    <hyperlink r:id="rId9" location="Japanese" ref="D5"/>
    <hyperlink r:id="rId10" location="English" ref="B6"/>
    <hyperlink r:id="rId11" location="Japanese" ref="D6"/>
    <hyperlink r:id="rId12" location="English" ref="B7"/>
    <hyperlink r:id="rId13" location="Japanese" ref="D7"/>
    <hyperlink r:id="rId14" location="English" ref="B8"/>
    <hyperlink r:id="rId15" location="Japanese" ref="D8"/>
    <hyperlink r:id="rId16" location="English" ref="B9"/>
    <hyperlink r:id="rId17" location="Japanese" ref="D9"/>
    <hyperlink r:id="rId18" location="English" ref="B10"/>
    <hyperlink r:id="rId19" location="Japanese" ref="D10"/>
    <hyperlink r:id="rId20" location="English" ref="B11"/>
    <hyperlink r:id="rId21" location="Japanese" ref="D11"/>
    <hyperlink r:id="rId22" location="English" ref="B12"/>
    <hyperlink r:id="rId23" location="Japanese" ref="D12"/>
    <hyperlink r:id="rId24" location="English" ref="B13"/>
    <hyperlink r:id="rId25" location="Japanese" ref="D13"/>
    <hyperlink r:id="rId26" location="English" ref="B14"/>
    <hyperlink r:id="rId27" location="Japanese" ref="D14"/>
    <hyperlink r:id="rId28" location="English" ref="B15"/>
    <hyperlink r:id="rId29" location="Japanese" ref="D15"/>
    <hyperlink r:id="rId30" location="English" ref="B16"/>
    <hyperlink r:id="rId31" location="Japanese" ref="D16"/>
    <hyperlink r:id="rId32" location="English" ref="B17"/>
    <hyperlink r:id="rId33" location="Japanese" ref="D17"/>
    <hyperlink r:id="rId34" location="English" ref="B18"/>
    <hyperlink r:id="rId35" location="Japanese" ref="D18"/>
    <hyperlink r:id="rId36" location="English" ref="B19"/>
    <hyperlink r:id="rId37" location="English" ref="B20"/>
    <hyperlink r:id="rId38" location="Japanese" ref="D20"/>
    <hyperlink r:id="rId39" location="English" ref="B21"/>
    <hyperlink r:id="rId40" location="Japanese" ref="D21"/>
    <hyperlink r:id="rId41" location="English" ref="B22"/>
    <hyperlink r:id="rId42" location="Japanese" ref="D22"/>
    <hyperlink r:id="rId43" location="English" ref="B23"/>
    <hyperlink r:id="rId44" location="Japanese" ref="D23"/>
    <hyperlink r:id="rId45" location="English" ref="B24"/>
    <hyperlink r:id="rId46" location="Japanese" ref="D24"/>
    <hyperlink r:id="rId47" location="English" ref="B25"/>
    <hyperlink r:id="rId48" location="Japanese" ref="D25"/>
    <hyperlink r:id="rId49" location="English" ref="B26"/>
    <hyperlink r:id="rId50" location="Japanese" ref="D26"/>
    <hyperlink r:id="rId51" location="English" ref="B27"/>
    <hyperlink r:id="rId52" location="Japanese" ref="D27"/>
    <hyperlink r:id="rId53" location="English" ref="B28"/>
    <hyperlink r:id="rId54" location="Japanese" ref="D28"/>
    <hyperlink r:id="rId55" location="English" ref="B29"/>
    <hyperlink r:id="rId56" location="Japanese" ref="D29"/>
    <hyperlink r:id="rId57" location="English" ref="B30"/>
    <hyperlink r:id="rId58" location="Japanese" ref="D30"/>
    <hyperlink r:id="rId59" location="English" ref="B31"/>
    <hyperlink r:id="rId60" location="Japanese" ref="D31"/>
    <hyperlink r:id="rId61" location="English" ref="B32"/>
    <hyperlink r:id="rId62" location="Japanese" ref="D32"/>
    <hyperlink r:id="rId63" location="English" ref="B33"/>
    <hyperlink r:id="rId64" location="Japanese" ref="D33"/>
    <hyperlink r:id="rId65" location="English" ref="B34"/>
    <hyperlink r:id="rId66" location="English" ref="B35"/>
    <hyperlink r:id="rId67" location="Japanese" ref="D35"/>
    <hyperlink r:id="rId68" location="English" ref="B36"/>
    <hyperlink r:id="rId69" location="Japanese" ref="D36"/>
    <hyperlink r:id="rId70" location="English" ref="B37"/>
    <hyperlink r:id="rId71" location="Japanese" ref="D37"/>
    <hyperlink r:id="rId72" location="English" ref="B38"/>
    <hyperlink r:id="rId73" location="Japanese" ref="D38"/>
    <hyperlink r:id="rId74" location="English" ref="B39"/>
    <hyperlink r:id="rId75" location="Japanese" ref="D39"/>
    <hyperlink r:id="rId76" location="English" ref="B40"/>
    <hyperlink r:id="rId77" location="Japanese" ref="D40"/>
    <hyperlink r:id="rId78" location="English" ref="B41"/>
    <hyperlink r:id="rId79" location="Japanese" ref="D41"/>
    <hyperlink r:id="rId80" location="English" ref="B42"/>
    <hyperlink r:id="rId81" location="Japanese" ref="D42"/>
    <hyperlink r:id="rId82" location="English" ref="B43"/>
    <hyperlink r:id="rId83" location="Japanese" ref="D43"/>
    <hyperlink r:id="rId84" location="English" ref="B44"/>
    <hyperlink r:id="rId85" location="Japanese" ref="D44"/>
    <hyperlink r:id="rId86" location="English" ref="B45"/>
    <hyperlink r:id="rId87" location="Japanese" ref="D45"/>
    <hyperlink r:id="rId88" location="English" ref="B46"/>
    <hyperlink r:id="rId89" location="Japanese" ref="D46"/>
    <hyperlink r:id="rId90" location="English" ref="B47"/>
    <hyperlink r:id="rId91" location="Japanese" ref="D47"/>
    <hyperlink r:id="rId92" location="English" ref="B48"/>
    <hyperlink r:id="rId93" location="Japanese" ref="D48"/>
    <hyperlink r:id="rId94" location="English" ref="B49"/>
    <hyperlink r:id="rId95" location="Japanese" ref="D49"/>
    <hyperlink r:id="rId96" location="English" ref="B50"/>
    <hyperlink r:id="rId97" location="Japanese" ref="D50"/>
    <hyperlink r:id="rId98" location="English" ref="B51"/>
    <hyperlink r:id="rId99" location="Japanese" ref="D51"/>
    <hyperlink r:id="rId100" location="English" ref="B52"/>
    <hyperlink r:id="rId101" location="Japanese" ref="D52"/>
    <hyperlink r:id="rId102" location="English" ref="B53"/>
    <hyperlink r:id="rId103" location="Japanese" ref="D53"/>
    <hyperlink r:id="rId104" location="English" ref="B54"/>
    <hyperlink r:id="rId105" location="Japanese" ref="D54"/>
    <hyperlink r:id="rId106" location="English" ref="B55"/>
    <hyperlink r:id="rId107" location="Japanese" ref="D55"/>
    <hyperlink r:id="rId108" location="English" ref="B56"/>
    <hyperlink r:id="rId109" location="Japanese" ref="D56"/>
    <hyperlink r:id="rId110" location="English" ref="B57"/>
    <hyperlink r:id="rId111" location="Japanese" ref="D57"/>
    <hyperlink r:id="rId112" location="English" ref="B58"/>
    <hyperlink r:id="rId113" location="Japanese" ref="D58"/>
    <hyperlink r:id="rId114" location="English" ref="B59"/>
    <hyperlink r:id="rId115" location="Japanese" ref="D59"/>
    <hyperlink r:id="rId116" location="English" ref="B60"/>
    <hyperlink r:id="rId117" location="Japanese" ref="D60"/>
    <hyperlink r:id="rId118" location="English" ref="B61"/>
    <hyperlink r:id="rId119" location="Japanese" ref="D61"/>
    <hyperlink r:id="rId120" location="English" ref="B62"/>
    <hyperlink r:id="rId121" location="Japanese" ref="D62"/>
    <hyperlink r:id="rId122" location="English" ref="B63"/>
    <hyperlink r:id="rId123" location="Japanese" ref="D63"/>
    <hyperlink r:id="rId124" location="English" ref="B64"/>
    <hyperlink r:id="rId125" location="Japanese" ref="D64"/>
    <hyperlink r:id="rId126" location="English" ref="B65"/>
    <hyperlink r:id="rId127" location="Japanese" ref="D65"/>
    <hyperlink r:id="rId128" location="English" ref="B66"/>
    <hyperlink r:id="rId129" location="Japanese" ref="D66"/>
    <hyperlink r:id="rId130" location="English" ref="B67"/>
    <hyperlink r:id="rId131" location="Japanese" ref="D67"/>
    <hyperlink r:id="rId132" location="English" ref="B68"/>
    <hyperlink r:id="rId133" location="Japanese" ref="D68"/>
    <hyperlink r:id="rId134" location="English" ref="B69"/>
    <hyperlink r:id="rId135" location="Japanese" ref="D69"/>
    <hyperlink r:id="rId136" location="English" ref="B70"/>
    <hyperlink r:id="rId137" location="Japanese" ref="D70"/>
    <hyperlink r:id="rId138" location="English" ref="B71"/>
    <hyperlink r:id="rId139" location="Japanese" ref="D71"/>
    <hyperlink r:id="rId140" location="English" ref="B72"/>
    <hyperlink r:id="rId141" location="Japanese" ref="D72"/>
    <hyperlink r:id="rId142" location="English" ref="B73"/>
    <hyperlink r:id="rId143" location="Japanese" ref="D73"/>
    <hyperlink r:id="rId144" location="English" ref="B74"/>
    <hyperlink r:id="rId145" location="Japanese" ref="D74"/>
    <hyperlink r:id="rId146" location="English" ref="B75"/>
    <hyperlink r:id="rId147" location="Japanese" ref="D75"/>
    <hyperlink r:id="rId148" location="English" ref="B76"/>
    <hyperlink r:id="rId149" location="Japanese" ref="D76"/>
    <hyperlink r:id="rId150" location="English" ref="B77"/>
    <hyperlink r:id="rId151" location="Japanese" ref="D77"/>
    <hyperlink r:id="rId152" location="English" ref="B78"/>
    <hyperlink r:id="rId153" location="English" ref="B79"/>
    <hyperlink r:id="rId154" location="Japanese" ref="D79"/>
    <hyperlink r:id="rId155" location="English" ref="B80"/>
    <hyperlink r:id="rId156" location="Japanese" ref="D80"/>
    <hyperlink r:id="rId157" location="English" ref="B81"/>
    <hyperlink r:id="rId158" location="Japanese" ref="D81"/>
    <hyperlink r:id="rId159" location="English" ref="B82"/>
    <hyperlink r:id="rId160" location="Japanese" ref="D82"/>
    <hyperlink r:id="rId161" location="English" ref="B83"/>
    <hyperlink r:id="rId162" location="Japanese" ref="D83"/>
    <hyperlink r:id="rId163" location="English" ref="B84"/>
    <hyperlink r:id="rId164" location="Japanese" ref="D84"/>
    <hyperlink r:id="rId165" location="English" ref="B85"/>
    <hyperlink r:id="rId166" location="Japanese" ref="D85"/>
    <hyperlink r:id="rId167" location="English" ref="B86"/>
    <hyperlink r:id="rId168" location="Japanese" ref="D86"/>
    <hyperlink r:id="rId169" location="English" ref="B87"/>
    <hyperlink r:id="rId170" location="Japanese" ref="D87"/>
    <hyperlink r:id="rId171" location="English" ref="B88"/>
    <hyperlink r:id="rId172" location="Japanese" ref="D88"/>
    <hyperlink r:id="rId173" location="English" ref="B89"/>
    <hyperlink r:id="rId174" location="Japanese" ref="D89"/>
    <hyperlink r:id="rId175" location="English" ref="B90"/>
    <hyperlink r:id="rId176" location="Japanese" ref="D90"/>
    <hyperlink r:id="rId177" location="English" ref="B91"/>
    <hyperlink r:id="rId178" location="Japanese" ref="D91"/>
    <hyperlink r:id="rId179" location="English" ref="B92"/>
    <hyperlink r:id="rId180" location="Japanese" ref="D92"/>
    <hyperlink r:id="rId181" location="English" ref="B93"/>
    <hyperlink r:id="rId182" location="Japanese" ref="D93"/>
    <hyperlink r:id="rId183" location="English" ref="B94"/>
    <hyperlink r:id="rId184" location="Japanese" ref="D94"/>
    <hyperlink r:id="rId185" location="English" ref="B95"/>
    <hyperlink r:id="rId186" location="Japanese" ref="D95"/>
    <hyperlink r:id="rId187" location="English" ref="B96"/>
    <hyperlink r:id="rId188" location="Japanese" ref="D96"/>
    <hyperlink r:id="rId189" location="English" ref="B97"/>
    <hyperlink r:id="rId190" location="Japanese" ref="D97"/>
    <hyperlink r:id="rId191" location="English" ref="B98"/>
    <hyperlink r:id="rId192" location="Japanese" ref="D98"/>
    <hyperlink r:id="rId193" location="English" ref="B99"/>
    <hyperlink r:id="rId194" location="Japanese" ref="D99"/>
    <hyperlink r:id="rId195" location="English" ref="B100"/>
    <hyperlink r:id="rId196" location="English" ref="B101"/>
    <hyperlink r:id="rId197" location="Japanese" ref="D101"/>
    <hyperlink r:id="rId198" location="English" ref="B102"/>
    <hyperlink r:id="rId199" location="Japanese" ref="D102"/>
    <hyperlink r:id="rId200" location="English" ref="B103"/>
    <hyperlink r:id="rId201" location="English" ref="B104"/>
    <hyperlink r:id="rId202" location="Japanese" ref="D104"/>
    <hyperlink r:id="rId203" location="English" ref="B105"/>
    <hyperlink r:id="rId204" location="Japanese" ref="D105"/>
    <hyperlink r:id="rId205" location="English" ref="B106"/>
    <hyperlink r:id="rId206" location="Japanese" ref="D106"/>
    <hyperlink r:id="rId207" location="English" ref="B107"/>
    <hyperlink r:id="rId208" location="Japanese" ref="D107"/>
    <hyperlink r:id="rId209" location="English" ref="B108"/>
    <hyperlink r:id="rId210" location="Japanese" ref="D108"/>
    <hyperlink r:id="rId211" location="English" ref="B109"/>
    <hyperlink r:id="rId212" location="Japanese" ref="D109"/>
    <hyperlink r:id="rId213" location="English" ref="B110"/>
    <hyperlink r:id="rId214" location="Japanese" ref="D110"/>
    <hyperlink r:id="rId215" location="English" ref="B111"/>
    <hyperlink r:id="rId216" location="Japanese" ref="D111"/>
    <hyperlink r:id="rId217" location="English" ref="B112"/>
    <hyperlink r:id="rId218" location="Japanese" ref="D112"/>
    <hyperlink r:id="rId219" location="English" ref="B113"/>
    <hyperlink r:id="rId220" location="Japanese" ref="D113"/>
    <hyperlink r:id="rId221" location="English" ref="B114"/>
    <hyperlink r:id="rId222" location="Japanese" ref="D114"/>
    <hyperlink r:id="rId223" location="English" ref="B115"/>
    <hyperlink r:id="rId224" location="Japanese" ref="D115"/>
    <hyperlink r:id="rId225" location="English" ref="B116"/>
    <hyperlink r:id="rId226" location="Japanese" ref="D116"/>
    <hyperlink r:id="rId227" location="English" ref="B117"/>
    <hyperlink r:id="rId228" location="Japanese" ref="D117"/>
    <hyperlink r:id="rId229" location="English" ref="B118"/>
    <hyperlink r:id="rId230" location="Japanese" ref="D118"/>
    <hyperlink r:id="rId231" location="English" ref="B119"/>
    <hyperlink r:id="rId232" location="Japanese" ref="D119"/>
    <hyperlink r:id="rId233" location="English" ref="B120"/>
    <hyperlink r:id="rId234" location="Japanese" ref="D120"/>
    <hyperlink r:id="rId235" location="English" ref="B121"/>
    <hyperlink r:id="rId236" location="Japanese" ref="D121"/>
    <hyperlink r:id="rId237" location="English" ref="B122"/>
    <hyperlink r:id="rId238" location="Japanese" ref="D122"/>
    <hyperlink r:id="rId239" location="English" ref="B123"/>
    <hyperlink r:id="rId240" location="Japanese" ref="D123"/>
    <hyperlink r:id="rId241" location="English" ref="B124"/>
    <hyperlink r:id="rId242" location="Japanese" ref="D124"/>
    <hyperlink r:id="rId243" location="English" ref="B125"/>
    <hyperlink r:id="rId244" location="Japanese" ref="D125"/>
    <hyperlink r:id="rId245" location="English" ref="B126"/>
    <hyperlink r:id="rId246" location="Japanese" ref="D126"/>
    <hyperlink r:id="rId247" location="English" ref="B127"/>
    <hyperlink r:id="rId248" location="Japanese" ref="D127"/>
    <hyperlink r:id="rId249" location="English" ref="B128"/>
    <hyperlink r:id="rId250" location="Japanese" ref="D128"/>
    <hyperlink r:id="rId251" location="English" ref="B129"/>
    <hyperlink r:id="rId252" location="Japanese" ref="D129"/>
    <hyperlink r:id="rId253" location="English" ref="B130"/>
    <hyperlink r:id="rId254" location="Japanese" ref="D130"/>
    <hyperlink r:id="rId255" location="English" ref="B131"/>
    <hyperlink r:id="rId256" location="Japanese" ref="D131"/>
    <hyperlink r:id="rId257" location="English" ref="B132"/>
    <hyperlink r:id="rId258" location="Japanese" ref="D132"/>
    <hyperlink r:id="rId259" location="English" ref="B133"/>
    <hyperlink r:id="rId260" location="Japanese" ref="D133"/>
    <hyperlink r:id="rId261" location="English" ref="B134"/>
    <hyperlink r:id="rId262" location="Japanese" ref="D134"/>
    <hyperlink r:id="rId263" location="English" ref="B135"/>
    <hyperlink r:id="rId264" location="Japanese" ref="D135"/>
    <hyperlink r:id="rId265" location="English" ref="B136"/>
    <hyperlink r:id="rId266" location="Japanese" ref="D136"/>
    <hyperlink r:id="rId267" location="English" ref="B137"/>
    <hyperlink r:id="rId268" location="Japanese" ref="D137"/>
    <hyperlink r:id="rId269" location="English" ref="B138"/>
    <hyperlink r:id="rId270" location="Japanese" ref="D138"/>
    <hyperlink r:id="rId271" location="English" ref="B139"/>
    <hyperlink r:id="rId272" location="Japanese" ref="D139"/>
    <hyperlink r:id="rId273" location="English" ref="B140"/>
    <hyperlink r:id="rId274" location="Japanese" ref="D140"/>
    <hyperlink r:id="rId275" location="English" ref="B141"/>
    <hyperlink r:id="rId276" location="Japanese" ref="D141"/>
    <hyperlink r:id="rId277" location="English" ref="B142"/>
    <hyperlink r:id="rId278" location="Japanese" ref="D142"/>
    <hyperlink r:id="rId279" location="English" ref="B143"/>
    <hyperlink r:id="rId280" location="Japanese" ref="D143"/>
    <hyperlink r:id="rId281" location="English" ref="B144"/>
    <hyperlink r:id="rId282" location="Japanese" ref="D144"/>
    <hyperlink r:id="rId283" location="English" ref="B145"/>
    <hyperlink r:id="rId284" location="Japanese" ref="D145"/>
    <hyperlink r:id="rId285" location="English" ref="B146"/>
    <hyperlink r:id="rId286" location="Japanese" ref="D146"/>
    <hyperlink r:id="rId287" location="English" ref="B147"/>
    <hyperlink r:id="rId288" location="Japanese" ref="D147"/>
    <hyperlink r:id="rId289" location="English" ref="B148"/>
    <hyperlink r:id="rId290" location="Japanese" ref="D148"/>
    <hyperlink r:id="rId291" location="English" ref="B149"/>
    <hyperlink r:id="rId292" location="Japanese" ref="D149"/>
    <hyperlink r:id="rId293" location="English" ref="B150"/>
    <hyperlink r:id="rId294" location="Japanese" ref="D150"/>
    <hyperlink r:id="rId295" location="English" ref="B151"/>
    <hyperlink r:id="rId296" location="Japanese" ref="D151"/>
    <hyperlink r:id="rId297" location="English" ref="B152"/>
    <hyperlink r:id="rId298" location="Japanese" ref="D152"/>
    <hyperlink r:id="rId299" location="English" ref="B153"/>
    <hyperlink r:id="rId300" location="Japanese" ref="D153"/>
    <hyperlink r:id="rId301" location="English" ref="B154"/>
    <hyperlink r:id="rId302" location="Japanese" ref="D154"/>
    <hyperlink r:id="rId303" location="English" ref="B155"/>
    <hyperlink r:id="rId304" location="Japanese" ref="D155"/>
    <hyperlink r:id="rId305" location="English" ref="B156"/>
    <hyperlink r:id="rId306" location="Japanese" ref="D156"/>
    <hyperlink r:id="rId307" location="English" ref="B157"/>
    <hyperlink r:id="rId308" location="Japanese" ref="D157"/>
    <hyperlink r:id="rId309" location="English" ref="B158"/>
    <hyperlink r:id="rId310" location="Japanese" ref="D158"/>
    <hyperlink r:id="rId311" location="English" ref="B159"/>
    <hyperlink r:id="rId312" location="Japanese" ref="D159"/>
    <hyperlink r:id="rId313" location="English" ref="B160"/>
    <hyperlink r:id="rId314" location="English" ref="B161"/>
    <hyperlink r:id="rId315" location="Japanese" ref="D161"/>
    <hyperlink r:id="rId316" location="English" ref="B162"/>
    <hyperlink r:id="rId317" location="Japanese" ref="D162"/>
    <hyperlink r:id="rId318" location="English" ref="B163"/>
    <hyperlink r:id="rId319" location="Japanese" ref="D163"/>
    <hyperlink r:id="rId320" location="English" ref="B164"/>
    <hyperlink r:id="rId321" location="Japanese" ref="D164"/>
    <hyperlink r:id="rId322" location="English" ref="B165"/>
    <hyperlink r:id="rId323" location="Japanese" ref="D165"/>
    <hyperlink r:id="rId324" location="English" ref="B166"/>
    <hyperlink r:id="rId325" location="Japanese" ref="D166"/>
    <hyperlink r:id="rId326" location="English" ref="B167"/>
    <hyperlink r:id="rId327" location="Japanese" ref="D167"/>
    <hyperlink r:id="rId328" location="English" ref="B168"/>
    <hyperlink r:id="rId329" location="Japanese" ref="D168"/>
    <hyperlink r:id="rId330" location="English" ref="B169"/>
    <hyperlink r:id="rId331" location="Japanese" ref="D169"/>
    <hyperlink r:id="rId332" location="English" ref="B170"/>
    <hyperlink r:id="rId333" location="Japanese" ref="D170"/>
    <hyperlink r:id="rId334" location="English" ref="B171"/>
    <hyperlink r:id="rId335" location="Japanese" ref="D171"/>
    <hyperlink r:id="rId336" location="English" ref="B172"/>
    <hyperlink r:id="rId337" location="Japanese" ref="D172"/>
    <hyperlink r:id="rId338" location="English" ref="B173"/>
    <hyperlink r:id="rId339" location="Japanese" ref="D173"/>
    <hyperlink r:id="rId340" location="English" ref="B174"/>
    <hyperlink r:id="rId341" location="English" ref="B175"/>
    <hyperlink r:id="rId342" location="Japanese" ref="D175"/>
    <hyperlink r:id="rId343" location="English" ref="B176"/>
    <hyperlink r:id="rId344" location="Japanese" ref="D176"/>
    <hyperlink r:id="rId345" location="English" ref="B177"/>
    <hyperlink r:id="rId346" location="Japanese" ref="D177"/>
    <hyperlink r:id="rId347" location="English" ref="B178"/>
    <hyperlink r:id="rId348" location="Japanese" ref="D178"/>
    <hyperlink r:id="rId349" location="English" ref="B179"/>
    <hyperlink r:id="rId350" location="Japanese" ref="D179"/>
    <hyperlink r:id="rId351" location="English" ref="B180"/>
    <hyperlink r:id="rId352" location="Japanese" ref="D180"/>
    <hyperlink r:id="rId353" location="English" ref="B181"/>
    <hyperlink r:id="rId354" location="Japanese" ref="D181"/>
    <hyperlink r:id="rId355" location="English" ref="B182"/>
    <hyperlink r:id="rId356" location="Japanese" ref="D182"/>
    <hyperlink r:id="rId357" location="English" ref="B183"/>
    <hyperlink r:id="rId358" location="Japanese" ref="D183"/>
    <hyperlink r:id="rId359" location="English" ref="B184"/>
    <hyperlink r:id="rId360" location="Japanese" ref="D184"/>
    <hyperlink r:id="rId361" location="English" ref="B185"/>
    <hyperlink r:id="rId362" location="Japanese" ref="D185"/>
    <hyperlink r:id="rId363" location="English" ref="B186"/>
    <hyperlink r:id="rId364" location="Japanese" ref="D186"/>
    <hyperlink r:id="rId365" location="English" ref="B187"/>
    <hyperlink r:id="rId366" location="Japanese" ref="D187"/>
    <hyperlink r:id="rId367" location="English" ref="B188"/>
    <hyperlink r:id="rId368" location="Japanese" ref="D188"/>
    <hyperlink r:id="rId369" location="English" ref="B189"/>
    <hyperlink r:id="rId370" location="Japanese" ref="D189"/>
    <hyperlink r:id="rId371" location="English" ref="B190"/>
    <hyperlink r:id="rId372" location="Japanese" ref="D190"/>
    <hyperlink r:id="rId373" location="English" ref="B191"/>
    <hyperlink r:id="rId374" location="Japanese" ref="D191"/>
    <hyperlink r:id="rId375" location="English" ref="B192"/>
    <hyperlink r:id="rId376" location="English" ref="B193"/>
    <hyperlink r:id="rId377" location="Japanese" ref="D193"/>
    <hyperlink r:id="rId378" location="English" ref="B194"/>
    <hyperlink r:id="rId379" location="Japanese" ref="D194"/>
    <hyperlink r:id="rId380" location="English" ref="B195"/>
    <hyperlink r:id="rId381" location="Japanese" ref="D195"/>
    <hyperlink r:id="rId382" location="English" ref="B196"/>
    <hyperlink r:id="rId383" location="Japanese" ref="D196"/>
    <hyperlink r:id="rId384" location="English" ref="B197"/>
    <hyperlink r:id="rId385" location="Japanese" ref="D197"/>
    <hyperlink r:id="rId386" location="English" ref="B198"/>
    <hyperlink r:id="rId387" location="Japanese" ref="D198"/>
    <hyperlink r:id="rId388" location="English" ref="B199"/>
    <hyperlink r:id="rId389" location="Japanese" ref="D199"/>
    <hyperlink r:id="rId390" location="English" ref="B200"/>
    <hyperlink r:id="rId391" location="Japanese" ref="D200"/>
    <hyperlink r:id="rId392" location="English" ref="B201"/>
    <hyperlink r:id="rId393" location="Japanese" ref="D201"/>
    <hyperlink r:id="rId394" location="English" ref="B202"/>
    <hyperlink r:id="rId395" location="Japanese" ref="D202"/>
    <hyperlink r:id="rId396" location="English" ref="B203"/>
    <hyperlink r:id="rId397" location="Japanese" ref="D203"/>
    <hyperlink r:id="rId398" location="English" ref="B204"/>
    <hyperlink r:id="rId399" location="Japanese" ref="D204"/>
    <hyperlink r:id="rId400" location="English" ref="B205"/>
    <hyperlink r:id="rId401" location="Japanese" ref="D205"/>
    <hyperlink r:id="rId402" location="English" ref="B206"/>
    <hyperlink r:id="rId403" location="Japanese" ref="D206"/>
    <hyperlink r:id="rId404" location="English" ref="B207"/>
    <hyperlink r:id="rId405" location="English" ref="B208"/>
    <hyperlink r:id="rId406" location="Japanese" ref="D208"/>
    <hyperlink r:id="rId407" location="English" ref="B209"/>
    <hyperlink r:id="rId408" location="Japanese" ref="D209"/>
    <hyperlink r:id="rId409" location="English" ref="B210"/>
    <hyperlink r:id="rId410" location="Japanese" ref="D210"/>
    <hyperlink r:id="rId411" location="English" ref="B211"/>
    <hyperlink r:id="rId412" location="Japanese" ref="D211"/>
    <hyperlink r:id="rId413" location="English" ref="B212"/>
    <hyperlink r:id="rId414" location="Japanese" ref="D212"/>
    <hyperlink r:id="rId415" location="English" ref="B213"/>
    <hyperlink r:id="rId416" location="Japanese" ref="D213"/>
    <hyperlink r:id="rId417" location="English" ref="B214"/>
    <hyperlink r:id="rId418" location="Japanese" ref="D214"/>
    <hyperlink r:id="rId419" location="English" ref="B215"/>
    <hyperlink r:id="rId420" location="Japanese" ref="D215"/>
    <hyperlink r:id="rId421" location="English" ref="B216"/>
    <hyperlink r:id="rId422" location="English" ref="B217"/>
    <hyperlink r:id="rId423" location="Japanese" ref="D217"/>
    <hyperlink r:id="rId424" location="English" ref="B218"/>
    <hyperlink r:id="rId425" location="Japanese" ref="D218"/>
    <hyperlink r:id="rId426" location="English" ref="B219"/>
    <hyperlink r:id="rId427" location="Japanese" ref="D219"/>
    <hyperlink r:id="rId428" location="English" ref="B220"/>
    <hyperlink r:id="rId429" location="English" ref="B221"/>
    <hyperlink r:id="rId430" location="Japanese" ref="D221"/>
    <hyperlink r:id="rId431" location="English" ref="B222"/>
    <hyperlink r:id="rId432" location="Japanese" ref="D222"/>
    <hyperlink r:id="rId433" location="English" ref="B223"/>
    <hyperlink r:id="rId434" location="Japanese" ref="D223"/>
    <hyperlink r:id="rId435" location="English" ref="B224"/>
    <hyperlink r:id="rId436" location="Japanese" ref="D224"/>
    <hyperlink r:id="rId437" location="English" ref="B225"/>
    <hyperlink r:id="rId438" location="Japanese" ref="D225"/>
    <hyperlink r:id="rId439" location="English" ref="B226"/>
    <hyperlink r:id="rId440" location="Japanese" ref="D226"/>
    <hyperlink r:id="rId441" location="English" ref="B227"/>
    <hyperlink r:id="rId442" location="Japanese" ref="D227"/>
    <hyperlink r:id="rId443" location="English" ref="B228"/>
    <hyperlink r:id="rId444" location="English" ref="B229"/>
    <hyperlink r:id="rId445" location="Japanese" ref="D229"/>
    <hyperlink r:id="rId446" location="English" ref="B230"/>
    <hyperlink r:id="rId447" location="English" ref="B231"/>
    <hyperlink r:id="rId448" location="Japanese" ref="D231"/>
    <hyperlink r:id="rId449" location="English" ref="B232"/>
    <hyperlink r:id="rId450" location="Japanese" ref="D232"/>
    <hyperlink r:id="rId451" location="English" ref="B233"/>
    <hyperlink r:id="rId452" location="Japanese" ref="D233"/>
    <hyperlink r:id="rId453" location="English" ref="B234"/>
    <hyperlink r:id="rId454" location="Japanese" ref="D234"/>
    <hyperlink r:id="rId455" location="English" ref="B235"/>
    <hyperlink r:id="rId456" location="English" ref="B236"/>
    <hyperlink r:id="rId457" location="Japanese" ref="D236"/>
    <hyperlink r:id="rId458" location="English" ref="B237"/>
    <hyperlink r:id="rId459" location="Japanese" ref="D237"/>
    <hyperlink r:id="rId460" location="English" ref="B238"/>
    <hyperlink r:id="rId461" location="Japanese" ref="D238"/>
    <hyperlink r:id="rId462" location="English" ref="B239"/>
    <hyperlink r:id="rId463" location="Japanese" ref="D239"/>
    <hyperlink r:id="rId464" location="English" ref="B240"/>
    <hyperlink r:id="rId465" location="Japanese" ref="D240"/>
    <hyperlink r:id="rId466" location="English" ref="B241"/>
    <hyperlink r:id="rId467" location="Japanese" ref="D241"/>
    <hyperlink r:id="rId468" location="English" ref="B242"/>
    <hyperlink r:id="rId469" location="English" ref="B243"/>
    <hyperlink r:id="rId470" location="Japanese" ref="D243"/>
    <hyperlink r:id="rId471" location="English" ref="B244"/>
    <hyperlink r:id="rId472" location="English" ref="B245"/>
    <hyperlink r:id="rId473" location="Japanese" ref="D245"/>
    <hyperlink r:id="rId474" location="English" ref="B246"/>
    <hyperlink r:id="rId475" location="Japanese" ref="D246"/>
    <hyperlink r:id="rId476" location="English" ref="B247"/>
    <hyperlink r:id="rId477" location="Japanese" ref="D247"/>
    <hyperlink r:id="rId478" location="English" ref="B248"/>
    <hyperlink r:id="rId479" location="Japanese" ref="D248"/>
    <hyperlink r:id="rId480" location="English" ref="B249"/>
    <hyperlink r:id="rId481" location="Japanese" ref="D249"/>
    <hyperlink r:id="rId482" location="English" ref="B250"/>
    <hyperlink r:id="rId483" location="Japanese" ref="D250"/>
    <hyperlink r:id="rId484" location="English" ref="B251"/>
    <hyperlink r:id="rId485" location="Japanese" ref="D251"/>
    <hyperlink r:id="rId486" location="English" ref="B252"/>
    <hyperlink r:id="rId487" location="English" ref="B253"/>
    <hyperlink r:id="rId488" location="Japanese" ref="D253"/>
    <hyperlink r:id="rId489" location="English" ref="B254"/>
    <hyperlink r:id="rId490" location="Japanese" ref="D254"/>
    <hyperlink r:id="rId491" location="English" ref="B255"/>
    <hyperlink r:id="rId492" location="Japanese" ref="D255"/>
    <hyperlink r:id="rId493" location="English" ref="B256"/>
    <hyperlink r:id="rId494" location="Japanese" ref="D256"/>
    <hyperlink r:id="rId495" location="English" ref="B257"/>
    <hyperlink r:id="rId496" location="Japanese" ref="D257"/>
    <hyperlink r:id="rId497" location="English" ref="B258"/>
    <hyperlink r:id="rId498" location="Japanese" ref="D258"/>
    <hyperlink r:id="rId499" location="English" ref="B259"/>
    <hyperlink r:id="rId500" location="Japanese" ref="D259"/>
    <hyperlink r:id="rId501" location="English" ref="B260"/>
    <hyperlink r:id="rId502" location="Japanese" ref="D260"/>
    <hyperlink r:id="rId503" location="English" ref="B261"/>
    <hyperlink r:id="rId504" location="Japanese" ref="D261"/>
    <hyperlink r:id="rId505" location="English" ref="B262"/>
    <hyperlink r:id="rId506" location="Japanese" ref="D262"/>
    <hyperlink r:id="rId507" location="English" ref="B263"/>
    <hyperlink r:id="rId508" location="Japanese" ref="D263"/>
    <hyperlink r:id="rId509" location="English" ref="B264"/>
    <hyperlink r:id="rId510" location="Japanese" ref="D264"/>
    <hyperlink r:id="rId511" location="English" ref="B265"/>
    <hyperlink r:id="rId512" location="Japanese" ref="D265"/>
    <hyperlink r:id="rId513" location="English" ref="B266"/>
    <hyperlink r:id="rId514" location="English" ref="B267"/>
    <hyperlink r:id="rId515" location="Japanese" ref="D267"/>
    <hyperlink r:id="rId516" location="English" ref="B268"/>
    <hyperlink r:id="rId517" location="Japanese" ref="D268"/>
    <hyperlink r:id="rId518" location="English" ref="B269"/>
    <hyperlink r:id="rId519" location="Japanese" ref="D269"/>
    <hyperlink r:id="rId520" location="English" ref="B270"/>
    <hyperlink r:id="rId521" location="Japanese" ref="D270"/>
    <hyperlink r:id="rId522" location="English" ref="B271"/>
    <hyperlink r:id="rId523" location="Japanese" ref="D271"/>
    <hyperlink r:id="rId524" location="English" ref="B272"/>
    <hyperlink r:id="rId525" location="Japanese" ref="D272"/>
    <hyperlink r:id="rId526" location="English" ref="B273"/>
    <hyperlink r:id="rId527" location="Japanese" ref="D273"/>
    <hyperlink r:id="rId528" location="English" ref="B274"/>
    <hyperlink r:id="rId529" location="Japanese" ref="D274"/>
    <hyperlink r:id="rId530" location="English" ref="B275"/>
    <hyperlink r:id="rId531" location="Japanese" ref="D275"/>
    <hyperlink r:id="rId532" location="English" ref="B276"/>
    <hyperlink r:id="rId533" location="Japanese" ref="D276"/>
    <hyperlink r:id="rId534" location="English" ref="B277"/>
    <hyperlink r:id="rId535" location="Japanese" ref="D277"/>
    <hyperlink r:id="rId536" location="English" ref="B278"/>
    <hyperlink r:id="rId537" location="Japanese" ref="D278"/>
    <hyperlink r:id="rId538" location="English" ref="B279"/>
    <hyperlink r:id="rId539" location="Japanese" ref="D279"/>
    <hyperlink r:id="rId540" location="English" ref="B280"/>
    <hyperlink r:id="rId541" location="Japanese" ref="D280"/>
    <hyperlink r:id="rId542" location="English" ref="B281"/>
    <hyperlink r:id="rId543" location="Japanese" ref="D281"/>
    <hyperlink r:id="rId544" location="English" ref="B282"/>
    <hyperlink r:id="rId545" location="Japanese" ref="D282"/>
    <hyperlink r:id="rId546" location="English" ref="B283"/>
    <hyperlink r:id="rId547" location="Japanese" ref="D283"/>
    <hyperlink r:id="rId548" location="English" ref="B284"/>
    <hyperlink r:id="rId549" location="Japanese" ref="D284"/>
    <hyperlink r:id="rId550" location="English" ref="B285"/>
    <hyperlink r:id="rId551" location="English" ref="B286"/>
    <hyperlink r:id="rId552" location="Japanese" ref="D286"/>
    <hyperlink r:id="rId553" location="English" ref="B287"/>
    <hyperlink r:id="rId554" location="Japanese" ref="D287"/>
    <hyperlink r:id="rId555" location="English" ref="B288"/>
    <hyperlink r:id="rId556" location="Japanese" ref="D288"/>
    <hyperlink r:id="rId557" location="English" ref="B289"/>
    <hyperlink r:id="rId558" location="Japanese" ref="D289"/>
    <hyperlink r:id="rId559" location="English" ref="B290"/>
    <hyperlink r:id="rId560" location="Japanese" ref="D290"/>
    <hyperlink r:id="rId561" location="English" ref="B291"/>
    <hyperlink r:id="rId562" location="Japanese" ref="D291"/>
    <hyperlink r:id="rId563" location="English" ref="B292"/>
    <hyperlink r:id="rId564" location="Japanese" ref="D292"/>
    <hyperlink r:id="rId565" location="English" ref="B293"/>
    <hyperlink r:id="rId566" location="Japanese" ref="D293"/>
    <hyperlink r:id="rId567" location="English" ref="B294"/>
    <hyperlink r:id="rId568" location="Japanese" ref="D294"/>
    <hyperlink r:id="rId569" location="English" ref="B295"/>
    <hyperlink r:id="rId570" location="Japanese" ref="D295"/>
    <hyperlink r:id="rId571" location="English" ref="B296"/>
    <hyperlink r:id="rId572" location="Japanese" ref="D296"/>
    <hyperlink r:id="rId573" location="English" ref="B297"/>
    <hyperlink r:id="rId574" location="Japanese" ref="D297"/>
    <hyperlink r:id="rId575" location="English" ref="B298"/>
    <hyperlink r:id="rId576" location="Japanese" ref="D298"/>
    <hyperlink r:id="rId577" location="English" ref="B299"/>
    <hyperlink r:id="rId578" location="Japanese" ref="D299"/>
    <hyperlink r:id="rId579" location="English" ref="B300"/>
    <hyperlink r:id="rId580" location="Japanese" ref="D300"/>
    <hyperlink r:id="rId581" location="English" ref="B301"/>
    <hyperlink r:id="rId582" location="Japanese" ref="D301"/>
    <hyperlink r:id="rId583" location="English" ref="B302"/>
    <hyperlink r:id="rId584" location="Japanese" ref="D302"/>
    <hyperlink r:id="rId585" location="English" ref="B303"/>
    <hyperlink r:id="rId586" location="English" ref="B304"/>
    <hyperlink r:id="rId587" location="Japanese" ref="D304"/>
    <hyperlink r:id="rId588" location="English" ref="B305"/>
    <hyperlink r:id="rId589" location="Japanese" ref="D305"/>
    <hyperlink r:id="rId590" location="English" ref="B306"/>
    <hyperlink r:id="rId591" location="Japanese" ref="D306"/>
    <hyperlink r:id="rId592" location="English" ref="B307"/>
    <hyperlink r:id="rId593" location="Japanese" ref="D307"/>
    <hyperlink r:id="rId594" location="English" ref="B308"/>
    <hyperlink r:id="rId595" location="Japanese" ref="D308"/>
    <hyperlink r:id="rId596" location="English" ref="B309"/>
    <hyperlink r:id="rId597" location="Japanese" ref="D309"/>
    <hyperlink r:id="rId598" location="English" ref="B310"/>
    <hyperlink r:id="rId599" location="Japanese" ref="D310"/>
    <hyperlink r:id="rId600" location="English" ref="B311"/>
    <hyperlink r:id="rId601" location="English" ref="B312"/>
    <hyperlink r:id="rId602" location="Japanese" ref="D312"/>
    <hyperlink r:id="rId603" location="English" ref="B313"/>
    <hyperlink r:id="rId604" location="Japanese" ref="D313"/>
    <hyperlink r:id="rId605" location="English" ref="B314"/>
    <hyperlink r:id="rId606" location="Japanese" ref="D314"/>
    <hyperlink r:id="rId607" location="English" ref="B315"/>
    <hyperlink r:id="rId608" location="Japanese" ref="D315"/>
    <hyperlink r:id="rId609" location="English" ref="B316"/>
    <hyperlink r:id="rId610" location="Japanese" ref="D316"/>
    <hyperlink r:id="rId611" location="English" ref="B317"/>
    <hyperlink r:id="rId612" location="Japanese" ref="D317"/>
    <hyperlink r:id="rId613" location="English" ref="B318"/>
    <hyperlink r:id="rId614" location="Japanese" ref="D318"/>
    <hyperlink r:id="rId615" location="English" ref="B319"/>
    <hyperlink r:id="rId616" location="Japanese" ref="D319"/>
    <hyperlink r:id="rId617" location="English" ref="B320"/>
    <hyperlink r:id="rId618" location="Japanese" ref="D320"/>
    <hyperlink r:id="rId619" location="English" ref="B321"/>
    <hyperlink r:id="rId620" location="Japanese" ref="D321"/>
    <hyperlink r:id="rId621" location="English" ref="B322"/>
    <hyperlink r:id="rId622" location="Japanese" ref="D322"/>
    <hyperlink r:id="rId623" location="English" ref="B323"/>
    <hyperlink r:id="rId624" location="Japanese" ref="D323"/>
    <hyperlink r:id="rId625" location="English" ref="B324"/>
    <hyperlink r:id="rId626" location="Japanese" ref="D324"/>
    <hyperlink r:id="rId627" location="English" ref="B325"/>
    <hyperlink r:id="rId628" location="Japanese" ref="D325"/>
    <hyperlink r:id="rId629" location="English" ref="B326"/>
    <hyperlink r:id="rId630" location="Japanese" ref="D326"/>
    <hyperlink r:id="rId631" location="English" ref="B327"/>
    <hyperlink r:id="rId632" location="Japanese" ref="D327"/>
    <hyperlink r:id="rId633" location="English" ref="B328"/>
    <hyperlink r:id="rId634" location="English" ref="B329"/>
    <hyperlink r:id="rId635" location="English" ref="B330"/>
    <hyperlink r:id="rId636" location="Japanese" ref="D330"/>
    <hyperlink r:id="rId637" location="English" ref="B331"/>
    <hyperlink r:id="rId638" location="Japanese" ref="D331"/>
    <hyperlink r:id="rId639" location="English" ref="B332"/>
    <hyperlink r:id="rId640" location="Japanese" ref="D332"/>
    <hyperlink r:id="rId641" location="English" ref="B333"/>
    <hyperlink r:id="rId642" location="Japanese" ref="D333"/>
    <hyperlink r:id="rId643" location="English" ref="B334"/>
    <hyperlink r:id="rId644" location="Japanese" ref="D334"/>
    <hyperlink r:id="rId645" location="English" ref="B335"/>
    <hyperlink r:id="rId646" location="Japanese" ref="D335"/>
    <hyperlink r:id="rId647" location="English" ref="B336"/>
    <hyperlink r:id="rId648" location="Japanese" ref="D336"/>
    <hyperlink r:id="rId649" location="English" ref="B337"/>
    <hyperlink r:id="rId650" location="Japanese" ref="D337"/>
    <hyperlink r:id="rId651" location="English" ref="B338"/>
    <hyperlink r:id="rId652" location="Japanese" ref="D338"/>
    <hyperlink r:id="rId653" location="English" ref="B339"/>
    <hyperlink r:id="rId654" location="Japanese" ref="D339"/>
    <hyperlink r:id="rId655" location="English" ref="B340"/>
    <hyperlink r:id="rId656" location="Japanese" ref="D340"/>
    <hyperlink r:id="rId657" location="English" ref="B341"/>
    <hyperlink r:id="rId658" location="Japanese" ref="D341"/>
    <hyperlink r:id="rId659" location="English" ref="B342"/>
    <hyperlink r:id="rId660" location="Japanese" ref="D342"/>
    <hyperlink r:id="rId661" location="English" ref="B343"/>
    <hyperlink r:id="rId662" location="English" ref="B344"/>
    <hyperlink r:id="rId663" location="Japanese" ref="D344"/>
    <hyperlink r:id="rId664" location="English" ref="B345"/>
    <hyperlink r:id="rId665" location="Japanese" ref="D345"/>
    <hyperlink r:id="rId666" location="English" ref="B346"/>
    <hyperlink r:id="rId667" location="Japanese" ref="D346"/>
    <hyperlink r:id="rId668" location="English" ref="B347"/>
    <hyperlink r:id="rId669" location="Japanese" ref="D347"/>
    <hyperlink r:id="rId670" location="English" ref="B348"/>
    <hyperlink r:id="rId671" location="Japanese" ref="D348"/>
    <hyperlink r:id="rId672" location="English" ref="B349"/>
    <hyperlink r:id="rId673" location="Japanese" ref="D349"/>
    <hyperlink r:id="rId674" location="English" ref="B350"/>
    <hyperlink r:id="rId675" location="Japanese" ref="D350"/>
    <hyperlink r:id="rId676" location="English" ref="B351"/>
    <hyperlink r:id="rId677" location="Japanese" ref="D351"/>
    <hyperlink r:id="rId678" location="English" ref="B352"/>
    <hyperlink r:id="rId679" location="English" ref="B353"/>
    <hyperlink r:id="rId680" location="Japanese" ref="D353"/>
    <hyperlink r:id="rId681" location="English" ref="B354"/>
    <hyperlink r:id="rId682" location="Japanese" ref="D354"/>
    <hyperlink r:id="rId683" location="English" ref="B355"/>
    <hyperlink r:id="rId684" location="Japanese" ref="D355"/>
    <hyperlink r:id="rId685" location="English" ref="B356"/>
    <hyperlink r:id="rId686" location="Japanese" ref="D356"/>
    <hyperlink r:id="rId687" location="English" ref="B357"/>
    <hyperlink r:id="rId688" location="Japanese" ref="D357"/>
    <hyperlink r:id="rId689" location="English" ref="B358"/>
    <hyperlink r:id="rId690" location="Japanese" ref="D358"/>
    <hyperlink r:id="rId691" location="English" ref="B359"/>
    <hyperlink r:id="rId692" location="Japanese" ref="D359"/>
    <hyperlink r:id="rId693" location="English" ref="B360"/>
    <hyperlink r:id="rId694" location="Japanese" ref="D360"/>
    <hyperlink r:id="rId695" location="English" ref="B361"/>
    <hyperlink r:id="rId696" location="Japanese" ref="D361"/>
    <hyperlink r:id="rId697" location="English" ref="B362"/>
    <hyperlink r:id="rId698" location="Japanese" ref="D362"/>
    <hyperlink r:id="rId699" location="English" ref="B363"/>
    <hyperlink r:id="rId700" location="Japanese" ref="D363"/>
    <hyperlink r:id="rId701" location="English" ref="B364"/>
    <hyperlink r:id="rId702" location="Japanese" ref="D364"/>
    <hyperlink r:id="rId703" location="English" ref="B365"/>
    <hyperlink r:id="rId704" location="Japanese" ref="D365"/>
    <hyperlink r:id="rId705" location="English" ref="B366"/>
    <hyperlink r:id="rId706" location="Japanese" ref="D366"/>
    <hyperlink r:id="rId707" location="English" ref="B367"/>
    <hyperlink r:id="rId708" location="Japanese" ref="D367"/>
    <hyperlink r:id="rId709" location="English" ref="B368"/>
    <hyperlink r:id="rId710" location="Japanese" ref="D368"/>
    <hyperlink r:id="rId711" location="English" ref="B369"/>
    <hyperlink r:id="rId712" location="Japanese" ref="D369"/>
    <hyperlink r:id="rId713" location="English" ref="B370"/>
    <hyperlink r:id="rId714" location="English" ref="B371"/>
    <hyperlink r:id="rId715" location="Japanese" ref="D371"/>
    <hyperlink r:id="rId716" location="English" ref="B372"/>
    <hyperlink r:id="rId717" location="Japanese" ref="D372"/>
    <hyperlink r:id="rId718" location="English" ref="B373"/>
    <hyperlink r:id="rId719" location="Japanese" ref="D373"/>
    <hyperlink r:id="rId720" location="English" ref="B374"/>
    <hyperlink r:id="rId721" location="Japanese" ref="D374"/>
    <hyperlink r:id="rId722" location="English" ref="B375"/>
    <hyperlink r:id="rId723" location="Japanese" ref="D375"/>
    <hyperlink r:id="rId724" location="English" ref="B376"/>
    <hyperlink r:id="rId725" location="Japanese" ref="D376"/>
    <hyperlink r:id="rId726" location="English" ref="B377"/>
    <hyperlink r:id="rId727" location="Japanese" ref="D377"/>
    <hyperlink r:id="rId728" location="English" ref="B378"/>
    <hyperlink r:id="rId729" location="Japanese" ref="D378"/>
    <hyperlink r:id="rId730" location="English" ref="B379"/>
    <hyperlink r:id="rId731" location="Japanese" ref="D379"/>
    <hyperlink r:id="rId732" location="English" ref="B380"/>
    <hyperlink r:id="rId733" location="Japanese" ref="D380"/>
    <hyperlink r:id="rId734" location="English" ref="B381"/>
    <hyperlink r:id="rId735" location="Japanese" ref="D381"/>
    <hyperlink r:id="rId736" location="English" ref="B382"/>
    <hyperlink r:id="rId737" location="Japanese" ref="D382"/>
    <hyperlink r:id="rId738" location="English" ref="B383"/>
    <hyperlink r:id="rId739" location="English" ref="B384"/>
    <hyperlink r:id="rId740" location="Japanese" ref="D384"/>
    <hyperlink r:id="rId741" location="English" ref="B385"/>
    <hyperlink r:id="rId742" location="Japanese" ref="D385"/>
    <hyperlink r:id="rId743" location="English" ref="B386"/>
    <hyperlink r:id="rId744" location="Japanese" ref="D386"/>
    <hyperlink r:id="rId745" location="English" ref="B387"/>
    <hyperlink r:id="rId746" location="Japanese" ref="D387"/>
    <hyperlink r:id="rId747" location="English" ref="B388"/>
    <hyperlink r:id="rId748" location="Japanese" ref="D388"/>
    <hyperlink r:id="rId749" location="English" ref="B389"/>
    <hyperlink r:id="rId750" location="Japanese" ref="D389"/>
    <hyperlink r:id="rId751" location="English" ref="B390"/>
    <hyperlink r:id="rId752" location="Japanese" ref="D390"/>
    <hyperlink r:id="rId753" location="English" ref="B391"/>
    <hyperlink r:id="rId754" location="Japanese" ref="D391"/>
    <hyperlink r:id="rId755" location="English" ref="B392"/>
    <hyperlink r:id="rId756" location="Japanese" ref="D392"/>
    <hyperlink r:id="rId757" location="English" ref="B393"/>
    <hyperlink r:id="rId758" location="Japanese" ref="D393"/>
    <hyperlink r:id="rId759" location="English" ref="B394"/>
    <hyperlink r:id="rId760" location="Japanese" ref="D394"/>
    <hyperlink r:id="rId761" location="English" ref="B395"/>
    <hyperlink r:id="rId762" location="English" ref="B396"/>
    <hyperlink r:id="rId763" location="Japanese" ref="D396"/>
    <hyperlink r:id="rId764" location="English" ref="B397"/>
    <hyperlink r:id="rId765" location="Japanese" ref="D397"/>
    <hyperlink r:id="rId766" location="English" ref="B398"/>
    <hyperlink r:id="rId767" location="Japanese" ref="D398"/>
    <hyperlink r:id="rId768" location="English" ref="B399"/>
    <hyperlink r:id="rId769" location="Japanese" ref="D399"/>
    <hyperlink r:id="rId770" location="English" ref="B400"/>
    <hyperlink r:id="rId771" location="Japanese" ref="D400"/>
    <hyperlink r:id="rId772" location="English" ref="B401"/>
    <hyperlink r:id="rId773" location="Japanese" ref="D401"/>
    <hyperlink r:id="rId774" location="English" ref="B402"/>
    <hyperlink r:id="rId775" location="Japanese" ref="D402"/>
    <hyperlink r:id="rId776" location="English" ref="B403"/>
    <hyperlink r:id="rId777" location="Japanese" ref="D403"/>
    <hyperlink r:id="rId778" location="English" ref="B404"/>
    <hyperlink r:id="rId779" location="Japanese" ref="D404"/>
    <hyperlink r:id="rId780" location="English" ref="B405"/>
    <hyperlink r:id="rId781" location="Japanese" ref="D405"/>
    <hyperlink r:id="rId782" location="English" ref="B406"/>
    <hyperlink r:id="rId783" location="Japanese" ref="D406"/>
    <hyperlink r:id="rId784" location="English" ref="B407"/>
    <hyperlink r:id="rId785" location="Japanese" ref="D407"/>
    <hyperlink r:id="rId786" location="English" ref="B408"/>
    <hyperlink r:id="rId787" location="Japanese" ref="D408"/>
    <hyperlink r:id="rId788" location="English" ref="B409"/>
    <hyperlink r:id="rId789" location="Japanese" ref="D409"/>
    <hyperlink r:id="rId790" location="English" ref="B410"/>
    <hyperlink r:id="rId791" location="Japanese" ref="D410"/>
    <hyperlink r:id="rId792" location="English" ref="B411"/>
    <hyperlink r:id="rId793" location="Japanese" ref="D411"/>
    <hyperlink r:id="rId794" location="English" ref="B412"/>
    <hyperlink r:id="rId795" location="English" ref="B413"/>
    <hyperlink r:id="rId796" location="Japanese" ref="D413"/>
    <hyperlink r:id="rId797" location="English" ref="B414"/>
    <hyperlink r:id="rId798" location="Japanese" ref="D414"/>
    <hyperlink r:id="rId799" location="English" ref="B415"/>
    <hyperlink r:id="rId800" location="Japanese" ref="D415"/>
    <hyperlink r:id="rId801" location="English" ref="B416"/>
    <hyperlink r:id="rId802" location="Japanese" ref="D416"/>
    <hyperlink r:id="rId803" location="English" ref="B417"/>
    <hyperlink r:id="rId804" location="Japanese" ref="D417"/>
    <hyperlink r:id="rId805" location="English" ref="B418"/>
    <hyperlink r:id="rId806" location="Japanese" ref="D418"/>
    <hyperlink r:id="rId807" location="English" ref="B419"/>
    <hyperlink r:id="rId808" location="English" ref="B420"/>
    <hyperlink r:id="rId809" location="Japanese" ref="D420"/>
    <hyperlink r:id="rId810" location="English" ref="B421"/>
    <hyperlink r:id="rId811" location="Japanese" ref="D421"/>
    <hyperlink r:id="rId812" location="English" ref="B422"/>
    <hyperlink r:id="rId813" location="Japanese" ref="D422"/>
    <hyperlink r:id="rId814" location="English" ref="B423"/>
    <hyperlink r:id="rId815" location="Japanese" ref="D423"/>
    <hyperlink r:id="rId816" location="English" ref="B424"/>
    <hyperlink r:id="rId817" location="Japanese" ref="D424"/>
    <hyperlink r:id="rId818" location="English" ref="B425"/>
    <hyperlink r:id="rId819" location="Japanese" ref="D425"/>
    <hyperlink r:id="rId820" location="English" ref="B426"/>
    <hyperlink r:id="rId821" location="Japanese" ref="D426"/>
    <hyperlink r:id="rId822" location="English" ref="B427"/>
    <hyperlink r:id="rId823" location="Japanese" ref="D427"/>
    <hyperlink r:id="rId824" location="English" ref="B428"/>
    <hyperlink r:id="rId825" location="Japanese" ref="D428"/>
    <hyperlink r:id="rId826" location="English" ref="B429"/>
    <hyperlink r:id="rId827" location="Japanese" ref="D429"/>
    <hyperlink r:id="rId828" location="English" ref="B430"/>
    <hyperlink r:id="rId829" location="Japanese" ref="D430"/>
    <hyperlink r:id="rId830" location="English" ref="B431"/>
    <hyperlink r:id="rId831" location="Japanese" ref="D431"/>
    <hyperlink r:id="rId832" location="English" ref="B432"/>
    <hyperlink r:id="rId833" location="English" ref="B433"/>
    <hyperlink r:id="rId834" location="Japanese" ref="D433"/>
    <hyperlink r:id="rId835" location="English" ref="B434"/>
    <hyperlink r:id="rId836" location="Japanese" ref="D434"/>
    <hyperlink r:id="rId837" location="English" ref="B435"/>
    <hyperlink r:id="rId838" location="Japanese" ref="D435"/>
    <hyperlink r:id="rId839" location="English" ref="B436"/>
    <hyperlink r:id="rId840" location="Japanese" ref="D436"/>
    <hyperlink r:id="rId841" location="English" ref="B437"/>
    <hyperlink r:id="rId842" location="Japanese" ref="D437"/>
    <hyperlink r:id="rId843" location="English" ref="B438"/>
    <hyperlink r:id="rId844" location="Japanese" ref="D438"/>
    <hyperlink r:id="rId845" location="English" ref="B439"/>
    <hyperlink r:id="rId846" location="Japanese" ref="D439"/>
    <hyperlink r:id="rId847" location="English" ref="B440"/>
    <hyperlink r:id="rId848" location="Japanese" ref="D440"/>
    <hyperlink r:id="rId849" location="English" ref="B441"/>
    <hyperlink r:id="rId850" location="Japanese" ref="D441"/>
    <hyperlink r:id="rId851" location="English" ref="B442"/>
    <hyperlink r:id="rId852" location="Japanese" ref="D442"/>
    <hyperlink r:id="rId853" location="English" ref="B443"/>
    <hyperlink r:id="rId854" location="Japanese" ref="D443"/>
    <hyperlink r:id="rId855" location="English" ref="B444"/>
    <hyperlink r:id="rId856" location="Japanese" ref="D444"/>
    <hyperlink r:id="rId857" location="English" ref="B445"/>
    <hyperlink r:id="rId858" location="Japanese" ref="D445"/>
    <hyperlink r:id="rId859" location="English" ref="B446"/>
    <hyperlink r:id="rId860" location="English" ref="B447"/>
    <hyperlink r:id="rId861" location="Japanese" ref="D447"/>
    <hyperlink r:id="rId862" location="English" ref="B448"/>
    <hyperlink r:id="rId863" location="Japanese" ref="D448"/>
    <hyperlink r:id="rId864" location="English" ref="B449"/>
    <hyperlink r:id="rId865" location="Japanese" ref="D449"/>
    <hyperlink r:id="rId866" location="English" ref="B450"/>
    <hyperlink r:id="rId867" location="Japanese" ref="D450"/>
    <hyperlink r:id="rId868" location="English" ref="B451"/>
    <hyperlink r:id="rId869" location="Japanese" ref="D451"/>
    <hyperlink r:id="rId870" location="English" ref="B452"/>
    <hyperlink r:id="rId871" location="Japanese" ref="D452"/>
    <hyperlink r:id="rId872" location="English" ref="B453"/>
    <hyperlink r:id="rId873" location="Japanese" ref="D453"/>
    <hyperlink r:id="rId874" location="English" ref="B454"/>
    <hyperlink r:id="rId875" location="Japanese" ref="D454"/>
    <hyperlink r:id="rId876" location="English" ref="B455"/>
    <hyperlink r:id="rId877" location="Japanese" ref="D455"/>
    <hyperlink r:id="rId878" location="English" ref="B456"/>
    <hyperlink r:id="rId879" location="Japanese" ref="D456"/>
    <hyperlink r:id="rId880" location="English" ref="B457"/>
    <hyperlink r:id="rId881" location="Japanese" ref="D457"/>
    <hyperlink r:id="rId882" location="English" ref="B458"/>
    <hyperlink r:id="rId883" location="Japanese" ref="D458"/>
    <hyperlink r:id="rId884" location="English" ref="B459"/>
    <hyperlink r:id="rId885" location="Japanese" ref="D459"/>
    <hyperlink r:id="rId886" location="English" ref="B460"/>
    <hyperlink r:id="rId887" location="Japanese" ref="D460"/>
    <hyperlink r:id="rId888" location="English" ref="B461"/>
    <hyperlink r:id="rId889" location="Japanese" ref="D461"/>
    <hyperlink r:id="rId890" location="English" ref="B462"/>
    <hyperlink r:id="rId891" location="Japanese" ref="D462"/>
    <hyperlink r:id="rId892" location="English" ref="B463"/>
    <hyperlink r:id="rId893" location="Japanese" ref="D463"/>
    <hyperlink r:id="rId894" location="English" ref="B464"/>
    <hyperlink r:id="rId895" location="Japanese" ref="D464"/>
    <hyperlink r:id="rId896" location="English" ref="B465"/>
    <hyperlink r:id="rId897" location="Japanese" ref="D465"/>
    <hyperlink r:id="rId898" location="English" ref="B466"/>
    <hyperlink r:id="rId899" location="Japanese" ref="D466"/>
    <hyperlink r:id="rId900" location="English" ref="B467"/>
    <hyperlink r:id="rId901" location="Japanese" ref="D467"/>
    <hyperlink r:id="rId902" location="English" ref="B468"/>
    <hyperlink r:id="rId903" location="Japanese" ref="D468"/>
    <hyperlink r:id="rId904" location="English" ref="B469"/>
    <hyperlink r:id="rId905" location="Japanese" ref="D469"/>
    <hyperlink r:id="rId906" location="English" ref="B470"/>
    <hyperlink r:id="rId907" location="Japanese" ref="D470"/>
    <hyperlink r:id="rId908" location="English" ref="B471"/>
    <hyperlink r:id="rId909" location="Japanese" ref="D471"/>
    <hyperlink r:id="rId910" location="English" ref="B472"/>
    <hyperlink r:id="rId911" location="English" ref="B473"/>
    <hyperlink r:id="rId912" location="Japanese" ref="D473"/>
    <hyperlink r:id="rId913" location="English" ref="B474"/>
    <hyperlink r:id="rId914" location="Japanese" ref="D474"/>
    <hyperlink r:id="rId915" location="English" ref="B475"/>
    <hyperlink r:id="rId916" location="Japanese" ref="D475"/>
    <hyperlink r:id="rId917" location="English" ref="B476"/>
    <hyperlink r:id="rId918" location="Japanese" ref="D476"/>
    <hyperlink r:id="rId919" location="English" ref="B477"/>
    <hyperlink r:id="rId920" location="Japanese" ref="D477"/>
    <hyperlink r:id="rId921" location="English" ref="B478"/>
    <hyperlink r:id="rId922" location="Japanese" ref="D478"/>
    <hyperlink r:id="rId923" location="English" ref="B479"/>
    <hyperlink r:id="rId924" location="Japanese" ref="D479"/>
    <hyperlink r:id="rId925" location="English" ref="B480"/>
    <hyperlink r:id="rId926" location="Japanese" ref="D480"/>
    <hyperlink r:id="rId927" location="English" ref="B481"/>
    <hyperlink r:id="rId928" location="Japanese" ref="D481"/>
    <hyperlink r:id="rId929" location="English" ref="B482"/>
    <hyperlink r:id="rId930" location="Japanese" ref="D482"/>
    <hyperlink r:id="rId931" location="English" ref="B483"/>
    <hyperlink r:id="rId932" location="Japanese" ref="D483"/>
    <hyperlink r:id="rId933" location="English" ref="B484"/>
    <hyperlink r:id="rId934" location="Japanese" ref="D484"/>
    <hyperlink r:id="rId935" location="English" ref="B485"/>
    <hyperlink r:id="rId936" location="Japanese" ref="D485"/>
    <hyperlink r:id="rId937" location="English" ref="B486"/>
    <hyperlink r:id="rId938" location="Japanese" ref="D486"/>
    <hyperlink r:id="rId939" location="English" ref="B487"/>
    <hyperlink r:id="rId940" location="Japanese" ref="D487"/>
    <hyperlink r:id="rId941" location="English" ref="B488"/>
    <hyperlink r:id="rId942" location="Japanese" ref="D488"/>
    <hyperlink r:id="rId943" location="English" ref="B489"/>
    <hyperlink r:id="rId944" location="Japanese" ref="D489"/>
    <hyperlink r:id="rId945" location="English" ref="B490"/>
    <hyperlink r:id="rId946" location="Japanese" ref="D490"/>
    <hyperlink r:id="rId947" location="English" ref="B491"/>
    <hyperlink r:id="rId948" location="English" ref="B492"/>
    <hyperlink r:id="rId949" location="English" ref="B493"/>
    <hyperlink r:id="rId950" location="Japanese" ref="D493"/>
    <hyperlink r:id="rId951" location="English" ref="B494"/>
    <hyperlink r:id="rId952" location="Japanese" ref="D494"/>
    <hyperlink r:id="rId953" location="English" ref="B495"/>
    <hyperlink r:id="rId954" location="Japanese" ref="D495"/>
    <hyperlink r:id="rId955" location="English" ref="B496"/>
    <hyperlink r:id="rId956" location="Japanese" ref="D496"/>
    <hyperlink r:id="rId957" location="English" ref="B497"/>
    <hyperlink r:id="rId958" location="Japanese" ref="D497"/>
    <hyperlink r:id="rId959" location="English" ref="B498"/>
    <hyperlink r:id="rId960" location="Japanese" ref="D498"/>
    <hyperlink r:id="rId961" location="English" ref="B499"/>
    <hyperlink r:id="rId962" location="Japanese" ref="D499"/>
    <hyperlink r:id="rId963" location="English" ref="B500"/>
    <hyperlink r:id="rId964" location="Japanese" ref="D500"/>
    <hyperlink r:id="rId965" location="English" ref="B501"/>
    <hyperlink r:id="rId966" location="Japanese" ref="D501"/>
    <hyperlink r:id="rId967" location="English" ref="B502"/>
    <hyperlink r:id="rId968" location="Japanese" ref="D502"/>
    <hyperlink r:id="rId969" location="English" ref="B503"/>
    <hyperlink r:id="rId970" location="Japanese" ref="D503"/>
    <hyperlink r:id="rId971" location="English" ref="B504"/>
    <hyperlink r:id="rId972" location="Japanese" ref="D504"/>
    <hyperlink r:id="rId973" location="English" ref="B505"/>
    <hyperlink r:id="rId974" location="Japanese" ref="D505"/>
    <hyperlink r:id="rId975" location="English" ref="B506"/>
    <hyperlink r:id="rId976" location="Japanese" ref="D506"/>
    <hyperlink r:id="rId977" location="English" ref="B507"/>
    <hyperlink r:id="rId978" location="Japanese" ref="D507"/>
    <hyperlink r:id="rId979" location="English" ref="B508"/>
    <hyperlink r:id="rId980" location="Japanese" ref="D508"/>
    <hyperlink r:id="rId981" location="English" ref="B509"/>
    <hyperlink r:id="rId982" location="Japanese" ref="D509"/>
    <hyperlink r:id="rId983" location="English" ref="B510"/>
    <hyperlink r:id="rId984" location="Japanese" ref="D510"/>
    <hyperlink r:id="rId985" location="English" ref="B511"/>
    <hyperlink r:id="rId986" location="Japanese" ref="D511"/>
    <hyperlink r:id="rId987" location="English" ref="B512"/>
    <hyperlink r:id="rId988" location="Japanese" ref="D512"/>
    <hyperlink r:id="rId989" location="English" ref="B513"/>
    <hyperlink r:id="rId990" location="Japanese" ref="D513"/>
    <hyperlink r:id="rId991" location="English" ref="B514"/>
    <hyperlink r:id="rId992" location="Japanese" ref="D514"/>
    <hyperlink r:id="rId993" location="English" ref="B515"/>
    <hyperlink r:id="rId994" location="Japanese" ref="D515"/>
    <hyperlink r:id="rId995" location="English" ref="B516"/>
    <hyperlink r:id="rId996" location="Japanese" ref="D516"/>
    <hyperlink r:id="rId997" location="English" ref="B517"/>
    <hyperlink r:id="rId998" location="Japanese" ref="D517"/>
    <hyperlink r:id="rId999" location="English" ref="B518"/>
    <hyperlink r:id="rId1000" location="Japanese" ref="D518"/>
    <hyperlink r:id="rId1001" location="English" ref="B519"/>
    <hyperlink r:id="rId1002" location="Japanese" ref="D519"/>
    <hyperlink r:id="rId1003" location="English" ref="B520"/>
    <hyperlink r:id="rId1004" location="Japanese" ref="D520"/>
    <hyperlink r:id="rId1005" location="English" ref="B521"/>
    <hyperlink r:id="rId1006" location="Japanese" ref="D521"/>
    <hyperlink r:id="rId1007" location="English" ref="B522"/>
    <hyperlink r:id="rId1008" location="Japanese" ref="D522"/>
    <hyperlink r:id="rId1009" location="English" ref="B523"/>
    <hyperlink r:id="rId1010" location="Japanese" ref="D523"/>
    <hyperlink r:id="rId1011" location="English" ref="B524"/>
    <hyperlink r:id="rId1012" location="English" ref="B525"/>
    <hyperlink r:id="rId1013" location="Japanese" ref="D525"/>
    <hyperlink r:id="rId1014" location="English" ref="B526"/>
    <hyperlink r:id="rId1015" location="Japanese" ref="D526"/>
    <hyperlink r:id="rId1016" location="English" ref="B527"/>
    <hyperlink r:id="rId1017" location="Japanese" ref="D527"/>
    <hyperlink r:id="rId1018" location="English" ref="B528"/>
    <hyperlink r:id="rId1019" location="Japanese" ref="D528"/>
    <hyperlink r:id="rId1020" location="English" ref="B529"/>
    <hyperlink r:id="rId1021" location="Japanese" ref="D529"/>
    <hyperlink r:id="rId1022" location="English" ref="B530"/>
    <hyperlink r:id="rId1023" location="Japanese" ref="D530"/>
    <hyperlink r:id="rId1024" location="English" ref="B531"/>
    <hyperlink r:id="rId1025" location="Japanese" ref="D531"/>
    <hyperlink r:id="rId1026" location="English" ref="B532"/>
    <hyperlink r:id="rId1027" location="Japanese" ref="D532"/>
    <hyperlink r:id="rId1028" location="English" ref="B533"/>
    <hyperlink r:id="rId1029" location="Japanese" ref="D533"/>
    <hyperlink r:id="rId1030" location="English" ref="B534"/>
    <hyperlink r:id="rId1031" location="Japanese" ref="D534"/>
    <hyperlink r:id="rId1032" location="English" ref="B535"/>
    <hyperlink r:id="rId1033" location="English" ref="B536"/>
    <hyperlink r:id="rId1034" location="Japanese" ref="D536"/>
    <hyperlink r:id="rId1035" location="English" ref="B537"/>
    <hyperlink r:id="rId1036" location="Japanese" ref="D537"/>
    <hyperlink r:id="rId1037" location="English" ref="B538"/>
    <hyperlink r:id="rId1038" location="English" ref="B539"/>
    <hyperlink r:id="rId1039" location="Japanese" ref="D539"/>
    <hyperlink r:id="rId1040" location="English" ref="B540"/>
    <hyperlink r:id="rId1041" location="Japanese" ref="D540"/>
    <hyperlink r:id="rId1042" location="English" ref="B541"/>
    <hyperlink r:id="rId1043" location="Japanese" ref="D541"/>
    <hyperlink r:id="rId1044" location="English" ref="B542"/>
    <hyperlink r:id="rId1045" location="Japanese" ref="D542"/>
    <hyperlink r:id="rId1046" location="English" ref="B543"/>
    <hyperlink r:id="rId1047" location="Japanese" ref="D543"/>
    <hyperlink r:id="rId1048" location="English" ref="B544"/>
    <hyperlink r:id="rId1049" location="Japanese" ref="D544"/>
    <hyperlink r:id="rId1050" location="English" ref="B545"/>
    <hyperlink r:id="rId1051" location="Japanese" ref="D545"/>
    <hyperlink r:id="rId1052" location="English" ref="B546"/>
    <hyperlink r:id="rId1053" location="Japanese" ref="D546"/>
    <hyperlink r:id="rId1054" location="English" ref="B547"/>
    <hyperlink r:id="rId1055" location="Japanese" ref="D547"/>
    <hyperlink r:id="rId1056" location="English" ref="B548"/>
    <hyperlink r:id="rId1057" location="English" ref="B549"/>
    <hyperlink r:id="rId1058" location="English" ref="B550"/>
    <hyperlink r:id="rId1059" location="Japanese" ref="D550"/>
    <hyperlink r:id="rId1060" location="English" ref="B551"/>
    <hyperlink r:id="rId1061" location="Japanese" ref="D551"/>
    <hyperlink r:id="rId1062" location="English" ref="B552"/>
    <hyperlink r:id="rId1063" location="Japanese" ref="D552"/>
    <hyperlink r:id="rId1064" location="English" ref="B553"/>
    <hyperlink r:id="rId1065" location="Japanese" ref="D553"/>
    <hyperlink r:id="rId1066" location="English" ref="B554"/>
    <hyperlink r:id="rId1067" location="Japanese" ref="D554"/>
    <hyperlink r:id="rId1068" location="English" ref="B555"/>
    <hyperlink r:id="rId1069" location="Japanese" ref="D555"/>
    <hyperlink r:id="rId1070" location="English" ref="B556"/>
    <hyperlink r:id="rId1071" location="English" ref="B557"/>
    <hyperlink r:id="rId1072" location="Japanese" ref="D557"/>
    <hyperlink r:id="rId1073" location="English" ref="B558"/>
    <hyperlink r:id="rId1074" location="Japanese" ref="D558"/>
    <hyperlink r:id="rId1075" location="English" ref="B559"/>
    <hyperlink r:id="rId1076" location="Japanese" ref="D559"/>
    <hyperlink r:id="rId1077" location="English" ref="B560"/>
    <hyperlink r:id="rId1078" location="Japanese" ref="D560"/>
    <hyperlink r:id="rId1079" location="English" ref="B561"/>
    <hyperlink r:id="rId1080" location="Japanese" ref="D561"/>
    <hyperlink r:id="rId1081" location="English" ref="B562"/>
    <hyperlink r:id="rId1082" location="Japanese" ref="D562"/>
    <hyperlink r:id="rId1083" location="English" ref="B563"/>
    <hyperlink r:id="rId1084" location="Japanese" ref="D563"/>
    <hyperlink r:id="rId1085" location="English" ref="B564"/>
    <hyperlink r:id="rId1086" location="Japanese" ref="D564"/>
    <hyperlink r:id="rId1087" location="English" ref="B565"/>
    <hyperlink r:id="rId1088" location="Japanese" ref="D565"/>
    <hyperlink r:id="rId1089" location="English" ref="B566"/>
    <hyperlink r:id="rId1090" location="Japanese" ref="D566"/>
    <hyperlink r:id="rId1091" location="English" ref="B567"/>
    <hyperlink r:id="rId1092" location="Japanese" ref="D567"/>
    <hyperlink r:id="rId1093" location="English" ref="B568"/>
    <hyperlink r:id="rId1094" location="Japanese" ref="D568"/>
    <hyperlink r:id="rId1095" location="English" ref="B569"/>
    <hyperlink r:id="rId1096" location="Japanese" ref="D569"/>
    <hyperlink r:id="rId1097" location="English" ref="B570"/>
    <hyperlink r:id="rId1098" location="Japanese" ref="D570"/>
    <hyperlink r:id="rId1099" location="English" ref="B571"/>
    <hyperlink r:id="rId1100" location="Japanese" ref="D571"/>
    <hyperlink r:id="rId1101" location="English" ref="B572"/>
    <hyperlink r:id="rId1102" location="Japanese" ref="D572"/>
    <hyperlink r:id="rId1103" location="English" ref="B573"/>
    <hyperlink r:id="rId1104" location="Japanese" ref="D573"/>
    <hyperlink r:id="rId1105" location="English" ref="B574"/>
    <hyperlink r:id="rId1106" location="Japanese" ref="D574"/>
    <hyperlink r:id="rId1107" location="English" ref="B575"/>
    <hyperlink r:id="rId1108" location="Japanese" ref="D575"/>
    <hyperlink r:id="rId1109" location="English" ref="B576"/>
    <hyperlink r:id="rId1110" location="English" ref="B577"/>
    <hyperlink r:id="rId1111" location="Japanese" ref="D577"/>
    <hyperlink r:id="rId1112" location="English" ref="B578"/>
    <hyperlink r:id="rId1113" location="Japanese" ref="D578"/>
    <hyperlink r:id="rId1114" location="English" ref="B579"/>
    <hyperlink r:id="rId1115" location="Japanese" ref="D579"/>
    <hyperlink r:id="rId1116" location="English" ref="B580"/>
    <hyperlink r:id="rId1117" location="Japanese" ref="D580"/>
    <hyperlink r:id="rId1118" location="English" ref="B581"/>
    <hyperlink r:id="rId1119" location="Japanese" ref="D581"/>
    <hyperlink r:id="rId1120" location="English" ref="B582"/>
    <hyperlink r:id="rId1121" location="Japanese" ref="D582"/>
    <hyperlink r:id="rId1122" location="English" ref="B583"/>
    <hyperlink r:id="rId1123" location="Japanese" ref="D583"/>
    <hyperlink r:id="rId1124" location="English" ref="B584"/>
    <hyperlink r:id="rId1125" location="Japanese" ref="D584"/>
    <hyperlink r:id="rId1126" location="English" ref="B585"/>
    <hyperlink r:id="rId1127" location="Japanese" ref="D585"/>
    <hyperlink r:id="rId1128" location="English" ref="B586"/>
    <hyperlink r:id="rId1129" location="Japanese" ref="D586"/>
    <hyperlink r:id="rId1130" location="English" ref="B587"/>
    <hyperlink r:id="rId1131" location="Japanese" ref="D587"/>
    <hyperlink r:id="rId1132" location="English" ref="B588"/>
    <hyperlink r:id="rId1133" location="Japanese" ref="D588"/>
    <hyperlink r:id="rId1134" location="English" ref="B589"/>
    <hyperlink r:id="rId1135" location="Japanese" ref="D589"/>
    <hyperlink r:id="rId1136" location="English" ref="B590"/>
    <hyperlink r:id="rId1137" location="Japanese" ref="D590"/>
    <hyperlink r:id="rId1138" location="English" ref="B591"/>
    <hyperlink r:id="rId1139" location="Japanese" ref="D591"/>
    <hyperlink r:id="rId1140" location="English" ref="B592"/>
    <hyperlink r:id="rId1141" location="Japanese" ref="D592"/>
    <hyperlink r:id="rId1142" location="English" ref="B593"/>
    <hyperlink r:id="rId1143" location="Japanese" ref="D593"/>
    <hyperlink r:id="rId1144" location="English" ref="B594"/>
    <hyperlink r:id="rId1145" location="Japanese" ref="D594"/>
    <hyperlink r:id="rId1146" location="English" ref="B595"/>
    <hyperlink r:id="rId1147" location="Japanese" ref="D595"/>
    <hyperlink r:id="rId1148" location="English" ref="B596"/>
    <hyperlink r:id="rId1149" location="Japanese" ref="D596"/>
    <hyperlink r:id="rId1150" location="English" ref="B597"/>
    <hyperlink r:id="rId1151" location="Japanese" ref="D597"/>
    <hyperlink r:id="rId1152" location="English" ref="B598"/>
    <hyperlink r:id="rId1153" location="Japanese" ref="D598"/>
    <hyperlink r:id="rId1154" location="English" ref="B599"/>
    <hyperlink r:id="rId1155" location="Japanese" ref="D599"/>
    <hyperlink r:id="rId1156" location="English" ref="B600"/>
    <hyperlink r:id="rId1157" location="Japanese" ref="D600"/>
    <hyperlink r:id="rId1158" location="English" ref="B601"/>
    <hyperlink r:id="rId1159" location="Japanese" ref="D601"/>
    <hyperlink r:id="rId1160" location="English" ref="B602"/>
    <hyperlink r:id="rId1161" location="English" ref="B603"/>
    <hyperlink r:id="rId1162" location="Japanese" ref="D603"/>
    <hyperlink r:id="rId1163" location="English" ref="B604"/>
    <hyperlink r:id="rId1164" location="Japanese" ref="D604"/>
    <hyperlink r:id="rId1165" location="English" ref="B605"/>
    <hyperlink r:id="rId1166" location="Japanese" ref="D605"/>
    <hyperlink r:id="rId1167" location="English" ref="B606"/>
    <hyperlink r:id="rId1168" location="Japanese" ref="D606"/>
    <hyperlink r:id="rId1169" location="English" ref="B607"/>
    <hyperlink r:id="rId1170" location="English" ref="B608"/>
    <hyperlink r:id="rId1171" location="Japanese" ref="D608"/>
    <hyperlink r:id="rId1172" location="English" ref="B609"/>
    <hyperlink r:id="rId1173" location="Japanese" ref="D609"/>
    <hyperlink r:id="rId1174" location="English" ref="B610"/>
    <hyperlink r:id="rId1175" location="Japanese" ref="D610"/>
    <hyperlink r:id="rId1176" location="English" ref="B611"/>
    <hyperlink r:id="rId1177" location="Japanese" ref="D611"/>
    <hyperlink r:id="rId1178" location="English" ref="B612"/>
    <hyperlink r:id="rId1179" location="Japanese" ref="D612"/>
    <hyperlink r:id="rId1180" location="English" ref="B613"/>
    <hyperlink r:id="rId1181" location="English" ref="B614"/>
    <hyperlink r:id="rId1182" location="Japanese" ref="D614"/>
    <hyperlink r:id="rId1183" location="English" ref="B615"/>
    <hyperlink r:id="rId1184" location="Japanese" ref="D615"/>
    <hyperlink r:id="rId1185" location="English" ref="B616"/>
    <hyperlink r:id="rId1186" location="Japanese" ref="D616"/>
    <hyperlink r:id="rId1187" location="English" ref="B617"/>
    <hyperlink r:id="rId1188" location="Japanese" ref="D617"/>
    <hyperlink r:id="rId1189" location="English" ref="B618"/>
    <hyperlink r:id="rId1190" location="Japanese" ref="D618"/>
    <hyperlink r:id="rId1191" location="English" ref="B619"/>
    <hyperlink r:id="rId1192" location="Japanese" ref="D619"/>
    <hyperlink r:id="rId1193" location="English" ref="B620"/>
    <hyperlink r:id="rId1194" location="English" ref="B621"/>
    <hyperlink r:id="rId1195" location="Japanese" ref="D621"/>
    <hyperlink r:id="rId1196" location="English" ref="B622"/>
    <hyperlink r:id="rId1197" location="Japanese" ref="D622"/>
    <hyperlink r:id="rId1198" location="English" ref="B623"/>
    <hyperlink r:id="rId1199" location="Japanese" ref="D623"/>
    <hyperlink r:id="rId1200" location="English" ref="B624"/>
    <hyperlink r:id="rId1201" location="Japanese" ref="D624"/>
    <hyperlink r:id="rId1202" location="English" ref="B625"/>
    <hyperlink r:id="rId1203" location="Japanese" ref="D625"/>
    <hyperlink r:id="rId1204" location="English" ref="B626"/>
    <hyperlink r:id="rId1205" location="Japanese" ref="D626"/>
    <hyperlink r:id="rId1206" location="English" ref="B627"/>
    <hyperlink r:id="rId1207" location="Japanese" ref="D627"/>
    <hyperlink r:id="rId1208" location="English" ref="B628"/>
    <hyperlink r:id="rId1209" location="Japanese" ref="D628"/>
    <hyperlink r:id="rId1210" location="English" ref="B629"/>
    <hyperlink r:id="rId1211" location="Japanese" ref="D629"/>
    <hyperlink r:id="rId1212" location="English" ref="B630"/>
    <hyperlink r:id="rId1213" location="Japanese" ref="D630"/>
    <hyperlink r:id="rId1214" location="English" ref="B631"/>
    <hyperlink r:id="rId1215" location="Japanese" ref="D631"/>
    <hyperlink r:id="rId1216" location="English" ref="B632"/>
    <hyperlink r:id="rId1217" location="English" ref="B633"/>
    <hyperlink r:id="rId1218" location="Japanese" ref="D633"/>
    <hyperlink r:id="rId1219" location="English" ref="B634"/>
    <hyperlink r:id="rId1220" location="Japanese" ref="D634"/>
    <hyperlink r:id="rId1221" location="English" ref="B635"/>
    <hyperlink r:id="rId1222" location="Japanese" ref="D635"/>
    <hyperlink r:id="rId1223" location="English" ref="B636"/>
    <hyperlink r:id="rId1224" location="Japanese" ref="D636"/>
    <hyperlink r:id="rId1225" location="English" ref="B637"/>
    <hyperlink r:id="rId1226" location="Japanese" ref="D637"/>
    <hyperlink r:id="rId1227" location="English" ref="B638"/>
    <hyperlink r:id="rId1228" location="Japanese" ref="D638"/>
    <hyperlink r:id="rId1229" location="English" ref="B639"/>
    <hyperlink r:id="rId1230" location="Japanese" ref="D639"/>
    <hyperlink r:id="rId1231" location="English" ref="B640"/>
    <hyperlink r:id="rId1232" location="Japanese" ref="D640"/>
    <hyperlink r:id="rId1233" location="English" ref="B641"/>
    <hyperlink r:id="rId1234" location="Japanese" ref="D641"/>
    <hyperlink r:id="rId1235" location="English" ref="B642"/>
    <hyperlink r:id="rId1236" location="Japanese" ref="D642"/>
    <hyperlink r:id="rId1237" location="English" ref="B643"/>
    <hyperlink r:id="rId1238" location="Japanese" ref="D643"/>
    <hyperlink r:id="rId1239" location="English" ref="B644"/>
    <hyperlink r:id="rId1240" location="Japanese" ref="D644"/>
    <hyperlink r:id="rId1241" location="English" ref="B645"/>
    <hyperlink r:id="rId1242" location="Japanese" ref="D645"/>
    <hyperlink r:id="rId1243" location="English" ref="B646"/>
    <hyperlink r:id="rId1244" location="Japanese" ref="D646"/>
    <hyperlink r:id="rId1245" location="English" ref="B647"/>
    <hyperlink r:id="rId1246" location="Japanese" ref="D647"/>
    <hyperlink r:id="rId1247" location="English" ref="B648"/>
    <hyperlink r:id="rId1248" location="Japanese" ref="D648"/>
    <hyperlink r:id="rId1249" location="English" ref="B649"/>
    <hyperlink r:id="rId1250" location="Japanese" ref="D649"/>
    <hyperlink r:id="rId1251" location="English" ref="B650"/>
    <hyperlink r:id="rId1252" location="Japanese" ref="D650"/>
    <hyperlink r:id="rId1253" location="English" ref="B651"/>
    <hyperlink r:id="rId1254" location="Japanese" ref="D651"/>
    <hyperlink r:id="rId1255" location="English" ref="B652"/>
    <hyperlink r:id="rId1256" location="Japanese" ref="D652"/>
    <hyperlink r:id="rId1257" location="English" ref="B653"/>
    <hyperlink r:id="rId1258" location="Japanese" ref="D653"/>
    <hyperlink r:id="rId1259" location="English" ref="B654"/>
    <hyperlink r:id="rId1260" location="Japanese" ref="D654"/>
    <hyperlink r:id="rId1261" location="English" ref="B655"/>
    <hyperlink r:id="rId1262" location="Japanese" ref="D655"/>
    <hyperlink r:id="rId1263" location="English" ref="B656"/>
    <hyperlink r:id="rId1264" location="Japanese" ref="D656"/>
    <hyperlink r:id="rId1265" location="English" ref="B657"/>
    <hyperlink r:id="rId1266" location="English" ref="B658"/>
    <hyperlink r:id="rId1267" location="English" ref="B659"/>
    <hyperlink r:id="rId1268" location="Japanese" ref="D659"/>
    <hyperlink r:id="rId1269" location="English" ref="B660"/>
    <hyperlink r:id="rId1270" location="Japanese" ref="D660"/>
    <hyperlink r:id="rId1271" location="English" ref="B661"/>
    <hyperlink r:id="rId1272" location="Japanese" ref="D661"/>
    <hyperlink r:id="rId1273" location="English" ref="B662"/>
    <hyperlink r:id="rId1274" location="Japanese" ref="D662"/>
    <hyperlink r:id="rId1275" location="English" ref="B663"/>
    <hyperlink r:id="rId1276" location="Japanese" ref="D663"/>
    <hyperlink r:id="rId1277" location="English" ref="B664"/>
    <hyperlink r:id="rId1278" location="Japanese" ref="D664"/>
    <hyperlink r:id="rId1279" location="English" ref="B665"/>
    <hyperlink r:id="rId1280" location="Japanese" ref="D665"/>
    <hyperlink r:id="rId1281" location="English" ref="B666"/>
    <hyperlink r:id="rId1282" location="Japanese" ref="D666"/>
    <hyperlink r:id="rId1283" location="English" ref="B667"/>
    <hyperlink r:id="rId1284" location="Japanese" ref="D667"/>
    <hyperlink r:id="rId1285" location="English" ref="B668"/>
    <hyperlink r:id="rId1286" location="English" ref="B669"/>
    <hyperlink r:id="rId1287" location="Japanese" ref="D669"/>
    <hyperlink r:id="rId1288" location="English" ref="B670"/>
    <hyperlink r:id="rId1289" location="Japanese" ref="D670"/>
    <hyperlink r:id="rId1290" location="English" ref="B671"/>
    <hyperlink r:id="rId1291" location="Japanese" ref="D671"/>
    <hyperlink r:id="rId1292" location="English" ref="B672"/>
    <hyperlink r:id="rId1293" location="Japanese" ref="D672"/>
    <hyperlink r:id="rId1294" location="English" ref="B673"/>
    <hyperlink r:id="rId1295" location="English" ref="B674"/>
    <hyperlink r:id="rId1296" location="Japanese" ref="D674"/>
    <hyperlink r:id="rId1297" location="English" ref="B675"/>
    <hyperlink r:id="rId1298" location="Japanese" ref="D675"/>
    <hyperlink r:id="rId1299" location="English" ref="B676"/>
    <hyperlink r:id="rId1300" ref="D676"/>
    <hyperlink r:id="rId1301" location="English" ref="B677"/>
    <hyperlink r:id="rId1302" location="Japanese" ref="D677"/>
    <hyperlink r:id="rId1303" location="English" ref="B678"/>
    <hyperlink r:id="rId1304" location="Japanese" ref="D678"/>
    <hyperlink r:id="rId1305" location="English" ref="B679"/>
    <hyperlink r:id="rId1306" location="Japanese" ref="D679"/>
    <hyperlink r:id="rId1307" location="English" ref="B680"/>
    <hyperlink r:id="rId1308" location="Japanese" ref="D680"/>
    <hyperlink r:id="rId1309" location="English" ref="B681"/>
    <hyperlink r:id="rId1310" location="Japanese" ref="D681"/>
    <hyperlink r:id="rId1311" location="English" ref="B682"/>
    <hyperlink r:id="rId1312" location="English" ref="B683"/>
    <hyperlink r:id="rId1313" location="Japanese" ref="D683"/>
    <hyperlink r:id="rId1314" location="English" ref="B684"/>
    <hyperlink r:id="rId1315" location="Japanese" ref="D684"/>
    <hyperlink r:id="rId1316" location="English" ref="B685"/>
    <hyperlink r:id="rId1317" location="Japanese" ref="D685"/>
    <hyperlink r:id="rId1318" location="English" ref="B686"/>
    <hyperlink r:id="rId1319" location="Japanese" ref="D686"/>
    <hyperlink r:id="rId1320" location="English" ref="B687"/>
    <hyperlink r:id="rId1321" location="Japanese" ref="D687"/>
    <hyperlink r:id="rId1322" location="English" ref="B688"/>
    <hyperlink r:id="rId1323" location="Japanese" ref="D688"/>
    <hyperlink r:id="rId1324" location="English" ref="B689"/>
    <hyperlink r:id="rId1325" location="Japanese" ref="D689"/>
    <hyperlink r:id="rId1326" location="English" ref="B690"/>
    <hyperlink r:id="rId1327" location="Japanese" ref="D690"/>
    <hyperlink r:id="rId1328" location="English" ref="B691"/>
    <hyperlink r:id="rId1329" location="Japanese" ref="D691"/>
    <hyperlink r:id="rId1330" location="English" ref="B692"/>
    <hyperlink r:id="rId1331" location="Japanese" ref="D692"/>
    <hyperlink r:id="rId1332" location="English" ref="B693"/>
    <hyperlink r:id="rId1333" location="English" ref="B694"/>
    <hyperlink r:id="rId1334" location="English" ref="B695"/>
    <hyperlink r:id="rId1335" location="Japanese" ref="D695"/>
    <hyperlink r:id="rId1336" location="English" ref="B696"/>
    <hyperlink r:id="rId1337" location="Japanese" ref="D696"/>
    <hyperlink r:id="rId1338" location="English" ref="B697"/>
    <hyperlink r:id="rId1339" location="Japanese" ref="D697"/>
    <hyperlink r:id="rId1340" location="English" ref="B698"/>
    <hyperlink r:id="rId1341" location="Japanese" ref="D698"/>
    <hyperlink r:id="rId1342" location="English" ref="B699"/>
    <hyperlink r:id="rId1343" location="Japanese" ref="D699"/>
    <hyperlink r:id="rId1344" location="English" ref="B700"/>
    <hyperlink r:id="rId1345" location="Japanese" ref="D700"/>
    <hyperlink r:id="rId1346" location="English" ref="B701"/>
    <hyperlink r:id="rId1347" location="Japanese" ref="D701"/>
    <hyperlink r:id="rId1348" location="English" ref="B702"/>
    <hyperlink r:id="rId1349" location="Japanese" ref="D702"/>
    <hyperlink r:id="rId1350" location="English" ref="B703"/>
    <hyperlink r:id="rId1351" location="Japanese" ref="D703"/>
    <hyperlink r:id="rId1352" location="English" ref="B704"/>
    <hyperlink r:id="rId1353" location="Japanese" ref="D704"/>
    <hyperlink r:id="rId1354" location="English" ref="B705"/>
    <hyperlink r:id="rId1355" location="English" ref="B706"/>
    <hyperlink r:id="rId1356" location="Japanese" ref="D706"/>
    <hyperlink r:id="rId1357" location="English" ref="B707"/>
    <hyperlink r:id="rId1358" location="Japanese" ref="D707"/>
    <hyperlink r:id="rId1359" location="English" ref="B708"/>
    <hyperlink r:id="rId1360" location="Japanese" ref="D708"/>
    <hyperlink r:id="rId1361" location="English" ref="B709"/>
    <hyperlink r:id="rId1362" location="Japanese" ref="D709"/>
    <hyperlink r:id="rId1363" location="English" ref="B710"/>
    <hyperlink r:id="rId1364" location="Japanese" ref="D710"/>
    <hyperlink r:id="rId1365" location="English" ref="B711"/>
    <hyperlink r:id="rId1366" location="Japanese" ref="D711"/>
    <hyperlink r:id="rId1367" location="English" ref="B712"/>
    <hyperlink r:id="rId1368" location="Japanese" ref="D712"/>
    <hyperlink r:id="rId1369" location="English" ref="B713"/>
    <hyperlink r:id="rId1370" location="Japanese" ref="D713"/>
    <hyperlink r:id="rId1371" location="English" ref="B714"/>
    <hyperlink r:id="rId1372" location="Japanese" ref="D714"/>
    <hyperlink r:id="rId1373" location="English" ref="B715"/>
    <hyperlink r:id="rId1374" location="Japanese" ref="D715"/>
    <hyperlink r:id="rId1375" location="English" ref="B716"/>
    <hyperlink r:id="rId1376" location="Japanese" ref="D716"/>
    <hyperlink r:id="rId1377" location="English" ref="B717"/>
    <hyperlink r:id="rId1378" location="Japanese" ref="D717"/>
    <hyperlink r:id="rId1379" location="English" ref="B718"/>
    <hyperlink r:id="rId1380" location="Japanese" ref="D718"/>
    <hyperlink r:id="rId1381" location="English" ref="B719"/>
    <hyperlink r:id="rId1382" location="Japanese" ref="D719"/>
    <hyperlink r:id="rId1383" location="English" ref="B720"/>
    <hyperlink r:id="rId1384" location="Japanese" ref="D720"/>
    <hyperlink r:id="rId1385" location="English" ref="B721"/>
    <hyperlink r:id="rId1386" location="Japanese" ref="D721"/>
    <hyperlink r:id="rId1387" location="English" ref="B722"/>
    <hyperlink r:id="rId1388" location="Japanese" ref="D722"/>
    <hyperlink r:id="rId1389" location="English" ref="B723"/>
    <hyperlink r:id="rId1390" location="Japanese" ref="D723"/>
    <hyperlink r:id="rId1391" location="English" ref="B724"/>
    <hyperlink r:id="rId1392" location="Japanese" ref="D724"/>
    <hyperlink r:id="rId1393" location="English" ref="B725"/>
    <hyperlink r:id="rId1394" location="English" ref="B726"/>
    <hyperlink r:id="rId1395" location="Japanese" ref="D726"/>
    <hyperlink r:id="rId1396" location="English" ref="B727"/>
    <hyperlink r:id="rId1397" location="Japanese" ref="D727"/>
    <hyperlink r:id="rId1398" location="English" ref="B728"/>
    <hyperlink r:id="rId1399" location="Japanese" ref="D728"/>
    <hyperlink r:id="rId1400" location="English" ref="B729"/>
    <hyperlink r:id="rId1401" location="Japanese" ref="D729"/>
    <hyperlink r:id="rId1402" location="English" ref="B730"/>
    <hyperlink r:id="rId1403" location="Japanese" ref="D730"/>
    <hyperlink r:id="rId1404" location="English" ref="B731"/>
    <hyperlink r:id="rId1405" location="Japanese" ref="D731"/>
    <hyperlink r:id="rId1406" location="English" ref="B732"/>
    <hyperlink r:id="rId1407" location="English" ref="B733"/>
    <hyperlink r:id="rId1408" location="Japanese" ref="D733"/>
    <hyperlink r:id="rId1409" location="English" ref="B734"/>
    <hyperlink r:id="rId1410" location="Japanese" ref="D734"/>
    <hyperlink r:id="rId1411" location="English" ref="B735"/>
    <hyperlink r:id="rId1412" location="Japanese" ref="D735"/>
    <hyperlink r:id="rId1413" location="English" ref="B736"/>
    <hyperlink r:id="rId1414" location="Japanese" ref="D736"/>
    <hyperlink r:id="rId1415" location="English" ref="B737"/>
    <hyperlink r:id="rId1416" location="Japanese" ref="D737"/>
    <hyperlink r:id="rId1417" location="English" ref="B738"/>
    <hyperlink r:id="rId1418" location="Japanese" ref="D738"/>
    <hyperlink r:id="rId1419" location="English" ref="B739"/>
    <hyperlink r:id="rId1420" location="Japanese" ref="D739"/>
    <hyperlink r:id="rId1421" location="English" ref="B740"/>
    <hyperlink r:id="rId1422" location="Japanese" ref="D740"/>
    <hyperlink r:id="rId1423" location="English" ref="B741"/>
    <hyperlink r:id="rId1424" location="Japanese" ref="D741"/>
    <hyperlink r:id="rId1425" location="English" ref="B742"/>
    <hyperlink r:id="rId1426" location="Japanese" ref="D742"/>
    <hyperlink r:id="rId1427" location="English" ref="B743"/>
    <hyperlink r:id="rId1428" location="Japanese" ref="D743"/>
    <hyperlink r:id="rId1429" location="English" ref="B744"/>
    <hyperlink r:id="rId1430" location="Japanese" ref="D744"/>
    <hyperlink r:id="rId1431" location="English" ref="B745"/>
    <hyperlink r:id="rId1432" location="Japanese" ref="D745"/>
    <hyperlink r:id="rId1433" location="English" ref="B746"/>
    <hyperlink r:id="rId1434" location="Japanese" ref="D746"/>
    <hyperlink r:id="rId1435" location="English" ref="B747"/>
    <hyperlink r:id="rId1436" location="Japanese" ref="D747"/>
    <hyperlink r:id="rId1437" location="English" ref="B748"/>
    <hyperlink r:id="rId1438" location="Japanese" ref="D748"/>
    <hyperlink r:id="rId1439" location="English" ref="B749"/>
    <hyperlink r:id="rId1440" location="Japanese" ref="D749"/>
    <hyperlink r:id="rId1441" location="English" ref="B750"/>
    <hyperlink r:id="rId1442" location="Japanese" ref="D750"/>
    <hyperlink r:id="rId1443" location="English" ref="B751"/>
    <hyperlink r:id="rId1444" location="Japanese" ref="D751"/>
    <hyperlink r:id="rId1445" location="English" ref="B752"/>
    <hyperlink r:id="rId1446" location="English" ref="B753"/>
    <hyperlink r:id="rId1447" location="English" ref="B754"/>
    <hyperlink r:id="rId1448" location="English" ref="B755"/>
    <hyperlink r:id="rId1449" location="English" ref="B756"/>
    <hyperlink r:id="rId1450" location="English" ref="B757"/>
    <hyperlink r:id="rId1451" location="English" ref="B758"/>
    <hyperlink r:id="rId1452" location="English" ref="B759"/>
    <hyperlink r:id="rId1453" location="English" ref="B760"/>
    <hyperlink r:id="rId1454" location="English" ref="B761"/>
    <hyperlink r:id="rId1455" location="English" ref="B762"/>
    <hyperlink r:id="rId1456" location="English" ref="B763"/>
    <hyperlink r:id="rId1457" location="English" ref="B764"/>
    <hyperlink r:id="rId1458" location="English" ref="B765"/>
    <hyperlink r:id="rId1459" location="English" ref="B766"/>
    <hyperlink r:id="rId1460" location="English" ref="B767"/>
    <hyperlink r:id="rId1461" location="English" ref="B768"/>
    <hyperlink r:id="rId1462" location="English" ref="B769"/>
    <hyperlink r:id="rId1463" location="English" ref="B770"/>
    <hyperlink r:id="rId1464" location="English" ref="B771"/>
    <hyperlink r:id="rId1465" location="English" ref="B772"/>
    <hyperlink r:id="rId1466" location="English" ref="B773"/>
    <hyperlink r:id="rId1467" location="English" ref="B774"/>
    <hyperlink r:id="rId1468" location="English" ref="B775"/>
    <hyperlink r:id="rId1469" location="English" ref="B776"/>
    <hyperlink r:id="rId1470" location="English" ref="B777"/>
    <hyperlink r:id="rId1471" location="English" ref="B778"/>
    <hyperlink r:id="rId1472" location="English" ref="B779"/>
    <hyperlink r:id="rId1473" location="English" ref="B780"/>
    <hyperlink r:id="rId1474" location="English" ref="B781"/>
    <hyperlink r:id="rId1475" location="English" ref="B782"/>
    <hyperlink r:id="rId1476" location="English" ref="B783"/>
    <hyperlink r:id="rId1477" location="English" ref="B784"/>
    <hyperlink r:id="rId1478" location="English" ref="B785"/>
    <hyperlink r:id="rId1479" location="English" ref="B786"/>
    <hyperlink r:id="rId1480" location="English" ref="B787"/>
    <hyperlink r:id="rId1481" location="English" ref="B788"/>
    <hyperlink r:id="rId1482" location="English" ref="B789"/>
    <hyperlink r:id="rId1483" location="English" ref="B790"/>
    <hyperlink r:id="rId1484" location="English" ref="B791"/>
    <hyperlink r:id="rId1485" location="English" ref="B792"/>
    <hyperlink r:id="rId1486" location="English" ref="B793"/>
    <hyperlink r:id="rId1487" location="English" ref="B794"/>
    <hyperlink r:id="rId1488" location="English" ref="B795"/>
    <hyperlink r:id="rId1489" location="English" ref="B796"/>
    <hyperlink r:id="rId1490" location="English" ref="B797"/>
    <hyperlink r:id="rId1491" location="English" ref="B798"/>
    <hyperlink r:id="rId1492" location="English" ref="B799"/>
    <hyperlink r:id="rId1493" location="English" ref="B800"/>
    <hyperlink r:id="rId1494" location="English" ref="B801"/>
    <hyperlink r:id="rId1495" location="English" ref="B802"/>
    <hyperlink r:id="rId1496" location="English" ref="B803"/>
    <hyperlink r:id="rId1497" location="English" ref="B804"/>
    <hyperlink r:id="rId1498" location="English" ref="B805"/>
    <hyperlink r:id="rId1499" location="English" ref="B806"/>
    <hyperlink r:id="rId1500" location="English" ref="B807"/>
    <hyperlink r:id="rId1501" location="English" ref="B808"/>
    <hyperlink r:id="rId1502" location="English" ref="B809"/>
    <hyperlink r:id="rId1503" location="English" ref="B810"/>
    <hyperlink r:id="rId1504" location="English" ref="B811"/>
    <hyperlink r:id="rId1505" location="English" ref="B812"/>
    <hyperlink r:id="rId1506" location="English" ref="B813"/>
    <hyperlink r:id="rId1507" location="English" ref="B814"/>
    <hyperlink r:id="rId1508" location="English" ref="B815"/>
    <hyperlink r:id="rId1509" location="English" ref="B816"/>
    <hyperlink r:id="rId1510" location="English" ref="B817"/>
    <hyperlink r:id="rId1511" location="English" ref="B818"/>
    <hyperlink r:id="rId1512" location="English" ref="B819"/>
    <hyperlink r:id="rId1513" location="English" ref="B820"/>
    <hyperlink r:id="rId1514" location="English" ref="B821"/>
    <hyperlink r:id="rId1515" location="English" ref="B822"/>
    <hyperlink r:id="rId1516" location="English" ref="B823"/>
    <hyperlink r:id="rId1517" location="English" ref="B824"/>
    <hyperlink r:id="rId1518" location="English" ref="B825"/>
    <hyperlink r:id="rId1519" location="English" ref="B826"/>
    <hyperlink r:id="rId1520" location="English" ref="B827"/>
    <hyperlink r:id="rId1521" location="English" ref="B828"/>
    <hyperlink r:id="rId1522" location="English" ref="B829"/>
    <hyperlink r:id="rId1523" location="English" ref="B830"/>
    <hyperlink r:id="rId1524" location="English" ref="B831"/>
    <hyperlink r:id="rId1525" location="English" ref="B832"/>
    <hyperlink r:id="rId1526" location="English" ref="B833"/>
    <hyperlink r:id="rId1527" location="English" ref="B834"/>
    <hyperlink r:id="rId1528" location="English" ref="B835"/>
    <hyperlink r:id="rId1529" location="English" ref="B836"/>
    <hyperlink r:id="rId1530" location="English" ref="B837"/>
    <hyperlink r:id="rId1531" location="English" ref="B838"/>
    <hyperlink r:id="rId1532" location="English" ref="B839"/>
    <hyperlink r:id="rId1533" location="English" ref="B840"/>
    <hyperlink r:id="rId1534" location="English" ref="B841"/>
    <hyperlink r:id="rId1535" location="English" ref="B842"/>
    <hyperlink r:id="rId1536" location="English" ref="B843"/>
    <hyperlink r:id="rId1537" location="English" ref="B844"/>
    <hyperlink r:id="rId1538" location="English" ref="B845"/>
    <hyperlink r:id="rId1539" location="English" ref="B846"/>
    <hyperlink r:id="rId1540" location="English" ref="B847"/>
    <hyperlink r:id="rId1541" location="English" ref="B848"/>
    <hyperlink r:id="rId1542" location="English" ref="B849"/>
    <hyperlink r:id="rId1543" location="English" ref="B850"/>
    <hyperlink r:id="rId1544" location="English" ref="B851"/>
    <hyperlink r:id="rId1545" location="English" ref="B852"/>
    <hyperlink r:id="rId1546" location="English" ref="B853"/>
    <hyperlink r:id="rId1547" location="English" ref="B854"/>
    <hyperlink r:id="rId1548" location="English" ref="B855"/>
    <hyperlink r:id="rId1549" location="English" ref="B856"/>
    <hyperlink r:id="rId1550" location="English" ref="B857"/>
    <hyperlink r:id="rId1551" location="English" ref="B858"/>
    <hyperlink r:id="rId1552" location="English" ref="B859"/>
    <hyperlink r:id="rId1553" location="English" ref="B860"/>
    <hyperlink r:id="rId1554" location="English" ref="B861"/>
    <hyperlink r:id="rId1555" location="English" ref="B862"/>
    <hyperlink r:id="rId1556" location="English" ref="B863"/>
    <hyperlink r:id="rId1557" location="English" ref="B864"/>
    <hyperlink r:id="rId1558" location="English" ref="B865"/>
    <hyperlink r:id="rId1559" location="English" ref="B866"/>
    <hyperlink r:id="rId1560" location="English" ref="B867"/>
    <hyperlink r:id="rId1561" location="English" ref="B868"/>
    <hyperlink r:id="rId1562" location="English" ref="B869"/>
    <hyperlink r:id="rId1563" location="English" ref="B870"/>
    <hyperlink r:id="rId1564" location="English" ref="B871"/>
    <hyperlink r:id="rId1565" location="English" ref="B872"/>
    <hyperlink r:id="rId1566" location="English" ref="B873"/>
    <hyperlink r:id="rId1567" location="English" ref="B874"/>
    <hyperlink r:id="rId1568" location="English" ref="B875"/>
    <hyperlink r:id="rId1569" location="English" ref="B876"/>
    <hyperlink r:id="rId1570" location="English" ref="B877"/>
    <hyperlink r:id="rId1571" location="English" ref="B878"/>
    <hyperlink r:id="rId1572" location="English" ref="B879"/>
    <hyperlink r:id="rId1573" location="English" ref="B880"/>
    <hyperlink r:id="rId1574" location="English" ref="B881"/>
    <hyperlink r:id="rId1575" location="English" ref="B882"/>
    <hyperlink r:id="rId1576" location="English" ref="B883"/>
    <hyperlink r:id="rId1577" location="English" ref="B884"/>
    <hyperlink r:id="rId1578" location="English" ref="B885"/>
    <hyperlink r:id="rId1579" location="English" ref="B886"/>
    <hyperlink r:id="rId1580" location="English" ref="B887"/>
    <hyperlink r:id="rId1581" location="English" ref="B888"/>
    <hyperlink r:id="rId1582" location="English" ref="B889"/>
    <hyperlink r:id="rId1583" location="English" ref="B890"/>
    <hyperlink r:id="rId1584" location="English" ref="B891"/>
    <hyperlink r:id="rId1585" location="English" ref="B892"/>
    <hyperlink r:id="rId1586" location="English" ref="B893"/>
    <hyperlink r:id="rId1587" location="English" ref="B894"/>
    <hyperlink r:id="rId1588" location="English" ref="B895"/>
    <hyperlink r:id="rId1589" location="English" ref="B896"/>
    <hyperlink r:id="rId1590" location="English" ref="B897"/>
    <hyperlink r:id="rId1591" location="English" ref="B898"/>
    <hyperlink r:id="rId1592" location="English" ref="B899"/>
    <hyperlink r:id="rId1593" location="English" ref="B900"/>
    <hyperlink r:id="rId1594" location="English" ref="B901"/>
    <hyperlink r:id="rId1595" location="English" ref="B902"/>
    <hyperlink r:id="rId1596" location="English" ref="B903"/>
    <hyperlink r:id="rId1597" location="English" ref="B904"/>
    <hyperlink r:id="rId1598" location="English" ref="B905"/>
    <hyperlink r:id="rId1599" location="English" ref="B906"/>
    <hyperlink r:id="rId1600" location="English" ref="B907"/>
    <hyperlink r:id="rId1601" location="English" ref="B908"/>
    <hyperlink r:id="rId1602" location="English" ref="B909"/>
    <hyperlink r:id="rId1603" location="English" ref="B910"/>
    <hyperlink r:id="rId1604" location="English" ref="B911"/>
    <hyperlink r:id="rId1605" location="English" ref="B912"/>
    <hyperlink r:id="rId1606" location="English" ref="B913"/>
    <hyperlink r:id="rId1607" location="English" ref="B914"/>
    <hyperlink r:id="rId1608" location="English" ref="B915"/>
    <hyperlink r:id="rId1609" location="English" ref="B916"/>
    <hyperlink r:id="rId1610" location="English" ref="B917"/>
    <hyperlink r:id="rId1611" location="English" ref="B918"/>
    <hyperlink r:id="rId1612" location="English" ref="B919"/>
    <hyperlink r:id="rId1613" location="English" ref="B920"/>
    <hyperlink r:id="rId1614" location="English" ref="B921"/>
    <hyperlink r:id="rId1615" location="English" ref="B922"/>
    <hyperlink r:id="rId1616" location="English" ref="B923"/>
    <hyperlink r:id="rId1617" location="English" ref="B924"/>
    <hyperlink r:id="rId1618" location="English" ref="B925"/>
    <hyperlink r:id="rId1619" location="English" ref="B926"/>
    <hyperlink r:id="rId1620" location="English" ref="B927"/>
    <hyperlink r:id="rId1621" location="English" ref="B928"/>
    <hyperlink r:id="rId1622" location="English" ref="B929"/>
    <hyperlink r:id="rId1623" location="English" ref="B930"/>
    <hyperlink r:id="rId1624" location="English" ref="B931"/>
    <hyperlink r:id="rId1625" location="English" ref="B932"/>
    <hyperlink r:id="rId1626" location="English" ref="B933"/>
    <hyperlink r:id="rId1627" location="English" ref="B934"/>
    <hyperlink r:id="rId1628" location="English" ref="B935"/>
    <hyperlink r:id="rId1629" location="English" ref="B936"/>
    <hyperlink r:id="rId1630" location="English" ref="B937"/>
    <hyperlink r:id="rId1631" location="English" ref="B938"/>
    <hyperlink r:id="rId1632" location="English" ref="B939"/>
    <hyperlink r:id="rId1633" location="English" ref="B940"/>
    <hyperlink r:id="rId1634" location="English" ref="B941"/>
    <hyperlink r:id="rId1635" location="English" ref="B942"/>
    <hyperlink r:id="rId1636" location="English" ref="B943"/>
    <hyperlink r:id="rId1637" location="English" ref="B944"/>
    <hyperlink r:id="rId1638" location="English" ref="B945"/>
    <hyperlink r:id="rId1639" location="English" ref="B946"/>
    <hyperlink r:id="rId1640" location="English" ref="B947"/>
    <hyperlink r:id="rId1641" location="English" ref="B948"/>
    <hyperlink r:id="rId1642" location="English" ref="B949"/>
    <hyperlink r:id="rId1643" location="English" ref="B950"/>
    <hyperlink r:id="rId1644" location="English" ref="B951"/>
    <hyperlink r:id="rId1645" location="English" ref="B952"/>
    <hyperlink r:id="rId1646" location="English" ref="B953"/>
    <hyperlink r:id="rId1647" location="English" ref="B954"/>
    <hyperlink r:id="rId1648" location="English" ref="B955"/>
    <hyperlink r:id="rId1649" location="English" ref="B956"/>
    <hyperlink r:id="rId1650" location="English" ref="B957"/>
    <hyperlink r:id="rId1651" location="English" ref="B958"/>
    <hyperlink r:id="rId1652" location="English" ref="B959"/>
    <hyperlink r:id="rId1653" location="English" ref="B960"/>
    <hyperlink r:id="rId1654" location="English" ref="B961"/>
    <hyperlink r:id="rId1655" location="English" ref="B962"/>
    <hyperlink r:id="rId1656" location="English" ref="B963"/>
    <hyperlink r:id="rId1657" location="English" ref="B964"/>
    <hyperlink r:id="rId1658" location="English" ref="B965"/>
    <hyperlink r:id="rId1659" location="English" ref="B966"/>
    <hyperlink r:id="rId1660" location="English" ref="B967"/>
    <hyperlink r:id="rId1661" location="English" ref="B968"/>
    <hyperlink r:id="rId1662" location="English" ref="B969"/>
    <hyperlink r:id="rId1663" location="English" ref="B970"/>
    <hyperlink r:id="rId1664" location="English" ref="B971"/>
    <hyperlink r:id="rId1665" location="English" ref="B972"/>
    <hyperlink r:id="rId1666" location="English" ref="B973"/>
    <hyperlink r:id="rId1667" location="English" ref="B974"/>
    <hyperlink r:id="rId1668" location="English" ref="B975"/>
    <hyperlink r:id="rId1669" location="English" ref="B976"/>
    <hyperlink r:id="rId1670" location="English" ref="B977"/>
    <hyperlink r:id="rId1671" location="English" ref="B978"/>
    <hyperlink r:id="rId1672" location="English" ref="B979"/>
    <hyperlink r:id="rId1673" location="English" ref="B980"/>
    <hyperlink r:id="rId1674" location="English" ref="B981"/>
    <hyperlink r:id="rId1675" location="English" ref="B982"/>
    <hyperlink r:id="rId1676" location="English" ref="B983"/>
    <hyperlink r:id="rId1677" location="English" ref="B984"/>
    <hyperlink r:id="rId1678" location="English" ref="B985"/>
    <hyperlink r:id="rId1679" location="English" ref="B986"/>
    <hyperlink r:id="rId1680" location="English" ref="B987"/>
    <hyperlink r:id="rId1681" location="English" ref="B988"/>
    <hyperlink r:id="rId1682" location="English" ref="B989"/>
    <hyperlink r:id="rId1683" location="English" ref="B990"/>
    <hyperlink r:id="rId1684" location="English" ref="B991"/>
    <hyperlink r:id="rId1685" location="English" ref="B992"/>
    <hyperlink r:id="rId1686" location="English" ref="B993"/>
    <hyperlink r:id="rId1687" location="English" ref="B994"/>
    <hyperlink r:id="rId1688" location="English" ref="B995"/>
    <hyperlink r:id="rId1689" location="English" ref="B996"/>
    <hyperlink r:id="rId1690" location="English" ref="B997"/>
    <hyperlink r:id="rId1691" location="English" ref="B998"/>
    <hyperlink r:id="rId1692" location="English" ref="B999"/>
    <hyperlink r:id="rId1693" location="English" ref="B1000"/>
    <hyperlink r:id="rId1694" location="English" ref="B1001"/>
  </hyperlinks>
  <drawing r:id="rId16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1752</v>
      </c>
      <c r="B1" s="17" t="s">
        <v>1753</v>
      </c>
      <c r="C1" s="17" t="s">
        <v>1754</v>
      </c>
      <c r="D1" s="18" t="s">
        <v>2</v>
      </c>
    </row>
    <row r="2">
      <c r="A2" s="19">
        <v>1.0</v>
      </c>
      <c r="B2" s="19">
        <v>1.00210912E8</v>
      </c>
      <c r="C2" s="20" t="s">
        <v>1755</v>
      </c>
      <c r="D2" s="21" t="str">
        <f>IFERROR(__xludf.DUMMYFUNCTION("GOOGLETRANSLATE(C2,""ja"",""en"")"),"of")</f>
        <v>of</v>
      </c>
    </row>
    <row r="3">
      <c r="A3" s="19">
        <v>2.0</v>
      </c>
      <c r="B3" s="19">
        <v>4.848662E7</v>
      </c>
      <c r="C3" s="20" t="s">
        <v>1756</v>
      </c>
      <c r="D3" s="21" t="str">
        <f>IFERROR(__xludf.DUMMYFUNCTION("GOOGLETRANSLATE(C3,""ja"",""en"")"),"to")</f>
        <v>to</v>
      </c>
    </row>
    <row r="4">
      <c r="A4" s="19">
        <v>3.0</v>
      </c>
      <c r="B4" s="19">
        <v>4.5359475E7</v>
      </c>
      <c r="C4" s="20" t="s">
        <v>1757</v>
      </c>
      <c r="D4" s="21" t="str">
        <f>IFERROR(__xludf.DUMMYFUNCTION("GOOGLETRANSLATE(C4,""ja"",""en"")"),"of")</f>
        <v>of</v>
      </c>
    </row>
    <row r="5">
      <c r="A5" s="19">
        <v>4.0</v>
      </c>
      <c r="B5" s="19">
        <v>4.4889871E7</v>
      </c>
      <c r="C5" s="20" t="s">
        <v>1758</v>
      </c>
      <c r="D5" s="21" t="str">
        <f>IFERROR(__xludf.DUMMYFUNCTION("GOOGLETRANSLATE(C5,""ja"",""en"")"),"teeth")</f>
        <v>teeth</v>
      </c>
    </row>
    <row r="6">
      <c r="A6" s="19">
        <v>5.0</v>
      </c>
      <c r="B6" s="19">
        <v>3.6248501E7</v>
      </c>
      <c r="C6" s="20" t="s">
        <v>1759</v>
      </c>
      <c r="D6" s="21" t="str">
        <f>IFERROR(__xludf.DUMMYFUNCTION("GOOGLETRANSLATE(C6,""ja"",""en"")"),"Year")</f>
        <v>Year</v>
      </c>
    </row>
    <row r="7">
      <c r="A7" s="19">
        <v>6.0</v>
      </c>
      <c r="B7" s="19">
        <v>3.5947527E7</v>
      </c>
      <c r="C7" s="20" t="s">
        <v>1760</v>
      </c>
      <c r="D7" s="21" t="str">
        <f>IFERROR(__xludf.DUMMYFUNCTION("GOOGLETRANSLATE(C7,""ja"",""en"")"),"but")</f>
        <v>but</v>
      </c>
    </row>
    <row r="8">
      <c r="A8" s="19">
        <v>7.0</v>
      </c>
      <c r="B8" s="19">
        <v>3.3512205E7</v>
      </c>
      <c r="C8" s="20" t="s">
        <v>1761</v>
      </c>
      <c r="D8" s="21" t="str">
        <f>IFERROR(__xludf.DUMMYFUNCTION("GOOGLETRANSLATE(C8,""ja"",""en"")"),"Ta")</f>
        <v>Ta</v>
      </c>
    </row>
    <row r="9">
      <c r="A9" s="19">
        <v>8.0</v>
      </c>
      <c r="B9" s="19">
        <v>3.1990565E7</v>
      </c>
      <c r="C9" s="20" t="s">
        <v>1762</v>
      </c>
      <c r="D9" s="21" t="str">
        <f>IFERROR(__xludf.DUMMYFUNCTION("GOOGLETRANSLATE(C9,""ja"",""en"")"),"in")</f>
        <v>in</v>
      </c>
    </row>
    <row r="10">
      <c r="A10" s="19">
        <v>9.0</v>
      </c>
      <c r="B10" s="19">
        <v>3.0603437E7</v>
      </c>
      <c r="C10" s="20" t="s">
        <v>1763</v>
      </c>
      <c r="D10" s="21" t="str">
        <f>IFERROR(__xludf.DUMMYFUNCTION("GOOGLETRANSLATE(C10,""ja"",""en"")"),"hand")</f>
        <v>hand</v>
      </c>
    </row>
    <row r="11">
      <c r="A11" s="19">
        <v>10.0</v>
      </c>
      <c r="B11" s="19">
        <v>2.7106309E7</v>
      </c>
      <c r="C11" s="20" t="s">
        <v>1764</v>
      </c>
      <c r="D11" s="21" t="str">
        <f>IFERROR(__xludf.DUMMYFUNCTION("GOOGLETRANSLATE(C11,""ja"",""en"")"),"and")</f>
        <v>and</v>
      </c>
    </row>
    <row r="12">
      <c r="A12" s="19">
        <v>11.0</v>
      </c>
      <c r="B12" s="19">
        <v>2.5876681E7</v>
      </c>
      <c r="C12" s="20" t="s">
        <v>1765</v>
      </c>
      <c r="D12" s="21" t="str">
        <f>IFERROR(__xludf.DUMMYFUNCTION("GOOGLETRANSLATE(C12,""ja"",""en"")"),"death")</f>
        <v>death</v>
      </c>
    </row>
    <row r="13">
      <c r="A13" s="19">
        <v>12.0</v>
      </c>
      <c r="B13" s="19">
        <v>2.2100273E7</v>
      </c>
      <c r="C13" s="20" t="s">
        <v>1766</v>
      </c>
      <c r="D13" s="21" t="str">
        <f>IFERROR(__xludf.DUMMYFUNCTION("GOOGLETRANSLATE(C13,""ja"",""en"")"),"Month")</f>
        <v>Month</v>
      </c>
    </row>
    <row r="14">
      <c r="A14" s="19">
        <v>13.0</v>
      </c>
      <c r="B14" s="19">
        <v>1.9498084E7</v>
      </c>
      <c r="C14" s="20" t="s">
        <v>1767</v>
      </c>
      <c r="D14" s="21" t="str">
        <f>IFERROR(__xludf.DUMMYFUNCTION("GOOGLETRANSLATE(C14,""ja"",""en"")"),"Day")</f>
        <v>Day</v>
      </c>
    </row>
    <row r="15">
      <c r="A15" s="19">
        <v>14.0</v>
      </c>
      <c r="B15" s="19">
        <v>1.3622644E7</v>
      </c>
      <c r="C15" s="20" t="s">
        <v>1768</v>
      </c>
      <c r="D15" s="21" t="str">
        <f>IFERROR(__xludf.DUMMYFUNCTION("GOOGLETRANSLATE(C15,""ja"",""en"")"),"Re")</f>
        <v>Re</v>
      </c>
    </row>
    <row r="16">
      <c r="A16" s="19">
        <v>15.0</v>
      </c>
      <c r="B16" s="19">
        <v>1.3476266E7</v>
      </c>
      <c r="C16" s="20" t="s">
        <v>1769</v>
      </c>
      <c r="D16" s="21" t="str">
        <f>IFERROR(__xludf.DUMMYFUNCTION("GOOGLETRANSLATE(C16,""ja"",""en"")"),"difference")</f>
        <v>difference</v>
      </c>
    </row>
    <row r="17">
      <c r="A17" s="19">
        <v>16.0</v>
      </c>
      <c r="B17" s="19">
        <v>1.2525647E7</v>
      </c>
      <c r="C17" s="20" t="s">
        <v>1770</v>
      </c>
      <c r="D17" s="21" t="str">
        <f>IFERROR(__xludf.DUMMYFUNCTION("GOOGLETRANSLATE(C17,""ja"",""en"")"),"person")</f>
        <v>person</v>
      </c>
    </row>
    <row r="18">
      <c r="A18" s="19">
        <v>17.0</v>
      </c>
      <c r="B18" s="19">
        <v>1.1437408E7</v>
      </c>
      <c r="C18" s="20" t="s">
        <v>1771</v>
      </c>
      <c r="D18" s="21" t="str">
        <f>IFERROR(__xludf.DUMMYFUNCTION("GOOGLETRANSLATE(C18,""ja"",""en"")"),"do")</f>
        <v>do</v>
      </c>
    </row>
    <row r="19">
      <c r="A19" s="19">
        <v>18.0</v>
      </c>
      <c r="B19" s="19">
        <v>1.0751257E7</v>
      </c>
      <c r="C19" s="20" t="s">
        <v>1772</v>
      </c>
      <c r="D19" s="21" t="str">
        <f>IFERROR(__xludf.DUMMYFUNCTION("GOOGLETRANSLATE(C19,""ja"",""en"")"),"too")</f>
        <v>too</v>
      </c>
    </row>
    <row r="20">
      <c r="A20" s="19">
        <v>19.0</v>
      </c>
      <c r="B20" s="19">
        <v>1.0560217E7</v>
      </c>
      <c r="C20" s="20" t="s">
        <v>1773</v>
      </c>
      <c r="D20" s="21" t="str">
        <f>IFERROR(__xludf.DUMMYFUNCTION("GOOGLETRANSLATE(C20,""ja"",""en"")"),"Masu")</f>
        <v>Masu</v>
      </c>
    </row>
    <row r="21">
      <c r="A21" s="19">
        <v>20.0</v>
      </c>
      <c r="B21" s="19">
        <v>1.0474017E7</v>
      </c>
      <c r="C21" s="20" t="s">
        <v>1774</v>
      </c>
      <c r="D21" s="21" t="str">
        <f>IFERROR(__xludf.DUMMYFUNCTION("GOOGLETRANSLATE(C21,""ja"",""en"")"),"use")</f>
        <v>use</v>
      </c>
    </row>
    <row r="22">
      <c r="A22" s="19">
        <v>21.0</v>
      </c>
      <c r="B22" s="19">
        <v>8758344.0</v>
      </c>
      <c r="C22" s="20" t="s">
        <v>1775</v>
      </c>
      <c r="D22" s="21" t="str">
        <f>IFERROR(__xludf.DUMMYFUNCTION("GOOGLETRANSLATE(C22,""ja"",""en"")"),"thing")</f>
        <v>thing</v>
      </c>
    </row>
    <row r="23">
      <c r="A23" s="19">
        <v>22.0</v>
      </c>
      <c r="B23" s="19">
        <v>8719101.0</v>
      </c>
      <c r="C23" s="20" t="s">
        <v>1776</v>
      </c>
      <c r="D23" s="21" t="str">
        <f>IFERROR(__xludf.DUMMYFUNCTION("GOOGLETRANSLATE(C23,""ja"",""en"")"),"be")</f>
        <v>be</v>
      </c>
    </row>
    <row r="24">
      <c r="A24" s="19">
        <v>23.0</v>
      </c>
      <c r="B24" s="19">
        <v>8447518.0</v>
      </c>
      <c r="C24" s="20" t="s">
        <v>1777</v>
      </c>
      <c r="D24" s="21" t="str">
        <f>IFERROR(__xludf.DUMMYFUNCTION("GOOGLETRANSLATE(C24,""ja"",""en"")"),"There is")</f>
        <v>There is</v>
      </c>
    </row>
    <row r="25">
      <c r="A25" s="19">
        <v>24.0</v>
      </c>
      <c r="B25" s="19">
        <v>8403153.0</v>
      </c>
      <c r="C25" s="20" t="s">
        <v>1778</v>
      </c>
      <c r="D25" s="21" t="str">
        <f>IFERROR(__xludf.DUMMYFUNCTION("GOOGLETRANSLATE(C25,""ja"",""en"")"),"Na")</f>
        <v>Na</v>
      </c>
    </row>
    <row r="26">
      <c r="A26" s="19">
        <v>25.0</v>
      </c>
      <c r="B26" s="19">
        <v>7117470.0</v>
      </c>
      <c r="C26" s="20" t="s">
        <v>1779</v>
      </c>
      <c r="D26" s="21" t="str">
        <f>IFERROR(__xludf.DUMMYFUNCTION("GOOGLETRANSLATE(C26,""ja"",""en"")"),"from")</f>
        <v>from</v>
      </c>
    </row>
    <row r="27">
      <c r="A27" s="19">
        <v>26.0</v>
      </c>
      <c r="B27" s="19">
        <v>6821996.0</v>
      </c>
      <c r="C27" s="20" t="s">
        <v>1780</v>
      </c>
      <c r="D27" s="21" t="str">
        <f>IFERROR(__xludf.DUMMYFUNCTION("GOOGLETRANSLATE(C27,""ja"",""en"")"),"stomach")</f>
        <v>stomach</v>
      </c>
    </row>
    <row r="28">
      <c r="A28" s="19">
        <v>27.0</v>
      </c>
      <c r="B28" s="19">
        <v>6511289.0</v>
      </c>
      <c r="C28" s="20" t="s">
        <v>1781</v>
      </c>
      <c r="D28" s="21" t="str">
        <f>IFERROR(__xludf.DUMMYFUNCTION("GOOGLETRANSLATE(C28,""ja"",""en"")"),"do not have")</f>
        <v>do not have</v>
      </c>
    </row>
    <row r="29">
      <c r="A29" s="19">
        <v>28.0</v>
      </c>
      <c r="B29" s="19">
        <v>5975399.0</v>
      </c>
      <c r="C29" s="20" t="s">
        <v>1782</v>
      </c>
      <c r="D29" s="21" t="str">
        <f>IFERROR(__xludf.DUMMYFUNCTION("GOOGLETRANSLATE(C29,""ja"",""en"")"),"page")</f>
        <v>page</v>
      </c>
    </row>
    <row r="30">
      <c r="A30" s="19">
        <v>29.0</v>
      </c>
      <c r="B30" s="19">
        <v>5552379.0</v>
      </c>
      <c r="C30" s="20" t="s">
        <v>1783</v>
      </c>
      <c r="D30" s="21" t="str">
        <f>IFERROR(__xludf.DUMMYFUNCTION("GOOGLETRANSLATE(C30,""ja"",""en"")"),"No.")</f>
        <v>No.</v>
      </c>
    </row>
    <row r="31">
      <c r="A31" s="19">
        <v>30.0</v>
      </c>
      <c r="B31" s="19">
        <v>4915429.0</v>
      </c>
      <c r="C31" s="20" t="s">
        <v>1784</v>
      </c>
      <c r="D31" s="21" t="str">
        <f>IFERROR(__xludf.DUMMYFUNCTION("GOOGLETRANSLATE(C31,""ja"",""en"")"),"fart")</f>
        <v>fart</v>
      </c>
    </row>
    <row r="32">
      <c r="A32" s="19">
        <v>31.0</v>
      </c>
      <c r="B32" s="19">
        <v>4864865.0</v>
      </c>
      <c r="C32" s="20" t="s">
        <v>1785</v>
      </c>
      <c r="D32" s="21" t="str">
        <f>IFERROR(__xludf.DUMMYFUNCTION("GOOGLETRANSLATE(C32,""ja"",""en"")"),"or")</f>
        <v>or</v>
      </c>
    </row>
    <row r="33">
      <c r="A33" s="19">
        <v>32.0</v>
      </c>
      <c r="B33" s="19">
        <v>4802145.0</v>
      </c>
      <c r="C33" s="20" t="s">
        <v>1786</v>
      </c>
      <c r="D33" s="21" t="str">
        <f>IFERROR(__xludf.DUMMYFUNCTION("GOOGLETRANSLATE(C33,""ja"",""en"")"),"Japan")</f>
        <v>Japan</v>
      </c>
    </row>
    <row r="34">
      <c r="A34" s="19">
        <v>33.0</v>
      </c>
      <c r="B34" s="19">
        <v>4730669.0</v>
      </c>
      <c r="C34" s="20" t="s">
        <v>1787</v>
      </c>
      <c r="D34" s="21" t="str">
        <f>IFERROR(__xludf.DUMMYFUNCTION("GOOGLETRANSLATE(C34,""ja"",""en"")"),"as")</f>
        <v>as</v>
      </c>
    </row>
    <row r="35">
      <c r="A35" s="19">
        <v>34.0</v>
      </c>
      <c r="B35" s="19">
        <v>4603205.0</v>
      </c>
      <c r="C35" s="20" t="s">
        <v>1788</v>
      </c>
      <c r="D35" s="21" t="str">
        <f>IFERROR(__xludf.DUMMYFUNCTION("GOOGLETRANSLATE(C35,""ja"",""en"")"),"is")</f>
        <v>is</v>
      </c>
    </row>
    <row r="36">
      <c r="A36" s="19">
        <v>35.0</v>
      </c>
      <c r="B36" s="19">
        <v>4517292.0</v>
      </c>
      <c r="C36" s="20" t="s">
        <v>1789</v>
      </c>
      <c r="D36" s="21" t="str">
        <f>IFERROR(__xludf.DUMMYFUNCTION("GOOGLETRANSLATE(C36,""ja"",""en"")"),"mosquito")</f>
        <v>mosquito</v>
      </c>
    </row>
    <row r="37">
      <c r="A37" s="19">
        <v>36.0</v>
      </c>
      <c r="B37" s="19">
        <v>4511440.0</v>
      </c>
      <c r="C37" s="20" t="s">
        <v>1790</v>
      </c>
      <c r="D37" s="21" t="str">
        <f>IFERROR(__xludf.DUMMYFUNCTION("GOOGLETRANSLATE(C37,""ja"",""en"")"),"conversation")</f>
        <v>conversation</v>
      </c>
    </row>
    <row r="38">
      <c r="A38" s="19">
        <v>37.0</v>
      </c>
      <c r="B38" s="19">
        <v>4399572.0</v>
      </c>
      <c r="C38" s="20" t="s">
        <v>1791</v>
      </c>
      <c r="D38" s="21" t="str">
        <f>IFERROR(__xludf.DUMMYFUNCTION("GOOGLETRANSLATE(C38,""ja"",""en"")"),"delete")</f>
        <v>delete</v>
      </c>
    </row>
    <row r="39">
      <c r="A39" s="19">
        <v>38.0</v>
      </c>
      <c r="B39" s="19">
        <v>4319178.0</v>
      </c>
      <c r="C39" s="20" t="s">
        <v>1792</v>
      </c>
      <c r="D39" s="21" t="str">
        <f>IFERROR(__xludf.DUMMYFUNCTION("GOOGLETRANSLATE(C39,""ja"",""en"")"),"this")</f>
        <v>this</v>
      </c>
    </row>
    <row r="40">
      <c r="A40" s="19">
        <v>39.0</v>
      </c>
      <c r="B40" s="19">
        <v>4237886.0</v>
      </c>
      <c r="C40" s="20" t="s">
        <v>1793</v>
      </c>
      <c r="D40" s="21" t="str">
        <f>IFERROR(__xludf.DUMMYFUNCTION("GOOGLETRANSLATE(C40,""ja"",""en"")"),"city")</f>
        <v>city</v>
      </c>
    </row>
    <row r="41">
      <c r="A41" s="19">
        <v>40.0</v>
      </c>
      <c r="B41" s="19">
        <v>4172373.0</v>
      </c>
      <c r="C41" s="20" t="s">
        <v>1794</v>
      </c>
      <c r="D41" s="21" t="str">
        <f>IFERROR(__xludf.DUMMYFUNCTION("GOOGLETRANSLATE(C41,""ja"",""en"")"),"prefecture")</f>
        <v>prefecture</v>
      </c>
    </row>
    <row r="42">
      <c r="A42" s="19">
        <v>41.0</v>
      </c>
      <c r="B42" s="19">
        <v>4087004.0</v>
      </c>
      <c r="C42" s="20" t="s">
        <v>1795</v>
      </c>
      <c r="D42" s="21" t="str">
        <f>IFERROR(__xludf.DUMMYFUNCTION("GOOGLETRANSLATE(C42,""ja"",""en"")"),"be able to")</f>
        <v>be able to</v>
      </c>
    </row>
    <row r="43">
      <c r="A43" s="19">
        <v>42.0</v>
      </c>
      <c r="B43" s="19">
        <v>3994018.0</v>
      </c>
      <c r="C43" s="20" t="s">
        <v>1796</v>
      </c>
      <c r="D43" s="21" t="str">
        <f>IFERROR(__xludf.DUMMYFUNCTION("GOOGLETRANSLATE(C43,""ja"",""en"")"),"can be")</f>
        <v>can be</v>
      </c>
    </row>
    <row r="44">
      <c r="A44" s="19">
        <v>43.0</v>
      </c>
      <c r="B44" s="19">
        <v>3927661.0</v>
      </c>
      <c r="C44" s="20" t="s">
        <v>1797</v>
      </c>
      <c r="D44" s="21" t="str">
        <f>IFERROR(__xludf.DUMMYFUNCTION("GOOGLETRANSLATE(C44,""ja"",""en"")"),"yeah")</f>
        <v>yeah</v>
      </c>
    </row>
    <row r="45">
      <c r="A45" s="19">
        <v>44.0</v>
      </c>
      <c r="B45" s="19">
        <v>3592448.0</v>
      </c>
      <c r="C45" s="20" t="s">
        <v>1798</v>
      </c>
      <c r="D45" s="21" t="str">
        <f>IFERROR(__xludf.DUMMYFUNCTION("GOOGLETRANSLATE(C45,""ja"",""en"")"),"Yo")</f>
        <v>Yo</v>
      </c>
    </row>
    <row r="46">
      <c r="A46" s="19">
        <v>45.0</v>
      </c>
      <c r="B46" s="19">
        <v>3527457.0</v>
      </c>
      <c r="C46" s="20" t="s">
        <v>1799</v>
      </c>
      <c r="D46" s="21" t="str">
        <f>IFERROR(__xludf.DUMMYFUNCTION("GOOGLETRANSLATE(C46,""ja"",""en"")"),"For")</f>
        <v>For</v>
      </c>
    </row>
    <row r="47">
      <c r="A47" s="19">
        <v>46.0</v>
      </c>
      <c r="B47" s="19">
        <v>3512391.0</v>
      </c>
      <c r="C47" s="20" t="s">
        <v>1800</v>
      </c>
      <c r="D47" s="21" t="str">
        <f>IFERROR(__xludf.DUMMYFUNCTION("GOOGLETRANSLATE(C47,""ja"",""en"")"),"target")</f>
        <v>target</v>
      </c>
    </row>
    <row r="48">
      <c r="A48" s="19">
        <v>47.0</v>
      </c>
      <c r="B48" s="19">
        <v>3499589.0</v>
      </c>
      <c r="C48" s="20" t="s">
        <v>1801</v>
      </c>
      <c r="D48" s="21" t="str">
        <f>IFERROR(__xludf.DUMMYFUNCTION("GOOGLETRANSLATE(C48,""ja"",""en"")"),"edit")</f>
        <v>edit</v>
      </c>
    </row>
    <row r="49">
      <c r="A49" s="19">
        <v>48.0</v>
      </c>
      <c r="B49" s="19">
        <v>3487583.0</v>
      </c>
      <c r="C49" s="20" t="s">
        <v>1802</v>
      </c>
      <c r="D49" s="21" t="str">
        <f>IFERROR(__xludf.DUMMYFUNCTION("GOOGLETRANSLATE(C49,""ja"",""en"")"),"please")</f>
        <v>please</v>
      </c>
    </row>
    <row r="50">
      <c r="A50" s="19">
        <v>49.0</v>
      </c>
      <c r="B50" s="19">
        <v>3446854.0</v>
      </c>
      <c r="C50" s="20" t="s">
        <v>1803</v>
      </c>
      <c r="D50" s="21" t="str">
        <f>IFERROR(__xludf.DUMMYFUNCTION("GOOGLETRANSLATE(C50,""ja"",""en"")"),"Man")</f>
        <v>Man</v>
      </c>
    </row>
    <row r="51">
      <c r="A51" s="19">
        <v>50.0</v>
      </c>
      <c r="B51" s="19">
        <v>3393215.0</v>
      </c>
      <c r="C51" s="20" t="s">
        <v>1804</v>
      </c>
      <c r="D51" s="21" t="str">
        <f>IFERROR(__xludf.DUMMYFUNCTION("GOOGLETRANSLATE(C51,""ja"",""en"")"),"That's called")</f>
        <v>That's called</v>
      </c>
    </row>
    <row r="52">
      <c r="A52" s="19">
        <v>51.0</v>
      </c>
      <c r="B52" s="19">
        <v>3164644.0</v>
      </c>
      <c r="C52" s="20" t="s">
        <v>1805</v>
      </c>
      <c r="D52" s="21" t="str">
        <f>IFERROR(__xludf.DUMMYFUNCTION("GOOGLETRANSLATE(C52,""ja"",""en"")"),"Such")</f>
        <v>Such</v>
      </c>
    </row>
    <row r="53">
      <c r="A53" s="19">
        <v>52.0</v>
      </c>
      <c r="B53" s="19">
        <v>3077750.0</v>
      </c>
      <c r="C53" s="20" t="s">
        <v>1806</v>
      </c>
      <c r="D53" s="21" t="str">
        <f>IFERROR(__xludf.DUMMYFUNCTION("GOOGLETRANSLATE(C53,""ja"",""en"")"),"request")</f>
        <v>request</v>
      </c>
    </row>
    <row r="54">
      <c r="A54" s="19">
        <v>53.0</v>
      </c>
      <c r="B54" s="19">
        <v>3075241.0</v>
      </c>
      <c r="C54" s="22" t="s">
        <v>1807</v>
      </c>
      <c r="D54" s="21" t="str">
        <f>IFERROR(__xludf.DUMMYFUNCTION("GOOGLETRANSLATE(C54,""ja"",""en"")"),"What?")</f>
        <v>What?</v>
      </c>
    </row>
    <row r="55">
      <c r="A55" s="19">
        <v>54.0</v>
      </c>
      <c r="B55" s="19">
        <v>2915854.0</v>
      </c>
      <c r="C55" s="20" t="s">
        <v>1808</v>
      </c>
      <c r="D55" s="21" t="str">
        <f>IFERROR(__xludf.DUMMYFUNCTION("GOOGLETRANSLATE(C55,""ja"",""en"")"),"given name")</f>
        <v>given name</v>
      </c>
    </row>
    <row r="56">
      <c r="A56" s="19">
        <v>55.0</v>
      </c>
      <c r="B56" s="19">
        <v>2911015.0</v>
      </c>
      <c r="C56" s="20" t="s">
        <v>1809</v>
      </c>
      <c r="D56" s="21" t="str">
        <f>IFERROR(__xludf.DUMMYFUNCTION("GOOGLETRANSLATE(C56,""ja"",""en"")"),"edition")</f>
        <v>edition</v>
      </c>
    </row>
    <row r="57">
      <c r="A57" s="19">
        <v>56.0</v>
      </c>
      <c r="B57" s="19">
        <v>2899015.0</v>
      </c>
      <c r="C57" s="20" t="s">
        <v>1810</v>
      </c>
      <c r="D57" s="21" t="str">
        <f>IFERROR(__xludf.DUMMYFUNCTION("GOOGLETRANSLATE(C57,""ja"",""en"")"),"Can be done")</f>
        <v>Can be done</v>
      </c>
    </row>
    <row r="58">
      <c r="A58" s="19">
        <v>57.0</v>
      </c>
      <c r="B58" s="19">
        <v>2855370.0</v>
      </c>
      <c r="C58" s="22" t="s">
        <v>1811</v>
      </c>
      <c r="D58" s="21" t="str">
        <f>IFERROR(__xludf.DUMMYFUNCTION("GOOGLETRANSLATE(C58,""ja"",""en"")"),"Let's not")</f>
        <v>Let's not</v>
      </c>
    </row>
    <row r="59">
      <c r="A59" s="19">
        <v>58.0</v>
      </c>
      <c r="B59" s="19">
        <v>2841040.0</v>
      </c>
      <c r="C59" s="20" t="s">
        <v>1812</v>
      </c>
      <c r="D59" s="21" t="str">
        <f>IFERROR(__xludf.DUMMYFUNCTION("GOOGLETRANSLATE(C59,""ja"",""en"")"),"Link")</f>
        <v>Link</v>
      </c>
    </row>
    <row r="60">
      <c r="A60" s="19">
        <v>59.0</v>
      </c>
      <c r="B60" s="19">
        <v>2785996.0</v>
      </c>
      <c r="C60" s="20" t="s">
        <v>1813</v>
      </c>
      <c r="D60" s="21" t="str">
        <f>IFERROR(__xludf.DUMMYFUNCTION("GOOGLETRANSLATE(C60,""ja"",""en"")"),"station")</f>
        <v>station</v>
      </c>
    </row>
    <row r="61">
      <c r="A61" s="19">
        <v>60.0</v>
      </c>
      <c r="B61" s="19">
        <v>2618516.0</v>
      </c>
      <c r="C61" s="20" t="s">
        <v>1814</v>
      </c>
      <c r="D61" s="21" t="str">
        <f>IFERROR(__xludf.DUMMYFUNCTION("GOOGLETRANSLATE(C61,""ja"",""en"")"),"article")</f>
        <v>article</v>
      </c>
    </row>
    <row r="62">
      <c r="A62" s="19">
        <v>61.0</v>
      </c>
      <c r="B62" s="19">
        <v>2582555.0</v>
      </c>
      <c r="C62" s="20" t="s">
        <v>1815</v>
      </c>
      <c r="D62" s="21" t="str">
        <f>IFERROR(__xludf.DUMMYFUNCTION("GOOGLETRANSLATE(C62,""ja"",""en"")"),"-")</f>
        <v>-</v>
      </c>
    </row>
    <row r="63">
      <c r="A63" s="19">
        <v>62.0</v>
      </c>
      <c r="B63" s="19">
        <v>2580463.0</v>
      </c>
      <c r="C63" s="20" t="s">
        <v>1816</v>
      </c>
      <c r="D63" s="21" t="str">
        <f>IFERROR(__xludf.DUMMYFUNCTION("GOOGLETRANSLATE(C63,""ja"",""en"")"),"about")</f>
        <v>about</v>
      </c>
    </row>
    <row r="64">
      <c r="A64" s="19">
        <v>63.0</v>
      </c>
      <c r="B64" s="19">
        <v>2561249.0</v>
      </c>
      <c r="C64" s="20" t="s">
        <v>1817</v>
      </c>
      <c r="D64" s="21" t="str">
        <f>IFERROR(__xludf.DUMMYFUNCTION("GOOGLETRANSLATE(C64,""ja"",""en"")"),"cormorant")</f>
        <v>cormorant</v>
      </c>
    </row>
    <row r="65">
      <c r="A65" s="19">
        <v>64.0</v>
      </c>
      <c r="B65" s="19">
        <v>2478738.0</v>
      </c>
      <c r="C65" s="20" t="s">
        <v>1818</v>
      </c>
      <c r="D65" s="21" t="str">
        <f>IFERROR(__xludf.DUMMYFUNCTION("GOOGLETRANSLATE(C65,""ja"",""en"")"),"the")</f>
        <v>the</v>
      </c>
    </row>
    <row r="66">
      <c r="A66" s="19">
        <v>65.0</v>
      </c>
      <c r="B66" s="19">
        <v>2429116.0</v>
      </c>
      <c r="C66" s="20" t="s">
        <v>1819</v>
      </c>
      <c r="D66" s="21" t="str">
        <f>IFERROR(__xludf.DUMMYFUNCTION("GOOGLETRANSLATE(C66,""ja"",""en"")"),"thing")</f>
        <v>thing</v>
      </c>
    </row>
    <row r="67">
      <c r="A67" s="19">
        <v>66.0</v>
      </c>
      <c r="B67" s="19">
        <v>2427826.0</v>
      </c>
      <c r="C67" s="20" t="s">
        <v>1820</v>
      </c>
      <c r="D67" s="21" t="str">
        <f>IFERROR(__xludf.DUMMYFUNCTION("GOOGLETRANSLATE(C67,""ja"",""en"")"),"Post")</f>
        <v>Post</v>
      </c>
    </row>
    <row r="68">
      <c r="A68" s="19">
        <v>67.0</v>
      </c>
      <c r="B68" s="19">
        <v>2377443.0</v>
      </c>
      <c r="C68" s="20" t="s">
        <v>1821</v>
      </c>
      <c r="D68" s="21" t="str">
        <f>IFERROR(__xludf.DUMMYFUNCTION("GOOGLETRANSLATE(C68,""ja"",""en"")"),"Ba")</f>
        <v>Ba</v>
      </c>
    </row>
    <row r="69">
      <c r="A69" s="19">
        <v>68.0</v>
      </c>
      <c r="B69" s="19">
        <v>2324190.0</v>
      </c>
      <c r="C69" s="20" t="s">
        <v>1822</v>
      </c>
      <c r="D69" s="21" t="str">
        <f>IFERROR(__xludf.DUMMYFUNCTION("GOOGLETRANSLATE(C69,""ja"",""en"")"),"town")</f>
        <v>town</v>
      </c>
    </row>
    <row r="70">
      <c r="A70" s="19">
        <v>69.0</v>
      </c>
      <c r="B70" s="19">
        <v>2303818.0</v>
      </c>
      <c r="C70" s="20" t="s">
        <v>1823</v>
      </c>
      <c r="D70" s="21" t="str">
        <f>IFERROR(__xludf.DUMMYFUNCTION("GOOGLETRANSLATE(C70,""ja"",""en"")"),"Better")</f>
        <v>Better</v>
      </c>
    </row>
    <row r="71">
      <c r="A71" s="19">
        <v>70.0</v>
      </c>
      <c r="B71" s="19">
        <v>2202929.0</v>
      </c>
      <c r="C71" s="20" t="s">
        <v>1824</v>
      </c>
      <c r="D71" s="21" t="str">
        <f>IFERROR(__xludf.DUMMYFUNCTION("GOOGLETRANSLATE(C71,""ja"",""en"")"),"Become")</f>
        <v>Become</v>
      </c>
    </row>
    <row r="72">
      <c r="A72" s="19">
        <v>71.0</v>
      </c>
      <c r="B72" s="19">
        <v>2178072.0</v>
      </c>
      <c r="C72" s="20" t="s">
        <v>1825</v>
      </c>
      <c r="D72" s="21" t="str">
        <f>IFERROR(__xludf.DUMMYFUNCTION("GOOGLETRANSLATE(C72,""ja"",""en"")"),"case")</f>
        <v>case</v>
      </c>
    </row>
    <row r="73">
      <c r="A73" s="19">
        <v>72.0</v>
      </c>
      <c r="B73" s="19">
        <v>2114640.0</v>
      </c>
      <c r="C73" s="20" t="s">
        <v>1826</v>
      </c>
      <c r="D73" s="21" t="str">
        <f>IFERROR(__xludf.DUMMYFUNCTION("GOOGLETRANSLATE(C73,""ja"",""en"")"),"Ah")</f>
        <v>Ah</v>
      </c>
    </row>
    <row r="74">
      <c r="A74" s="19">
        <v>73.0</v>
      </c>
      <c r="B74" s="19">
        <v>2104611.0</v>
      </c>
      <c r="C74" s="20" t="s">
        <v>1827</v>
      </c>
      <c r="D74" s="21" t="str">
        <f>IFERROR(__xludf.DUMMYFUNCTION("GOOGLETRANSLATE(C74,""ja"",""en"")"),"Note")</f>
        <v>Note</v>
      </c>
    </row>
    <row r="75">
      <c r="A75" s="19">
        <v>74.0</v>
      </c>
      <c r="B75" s="19">
        <v>2071352.0</v>
      </c>
      <c r="C75" s="20" t="s">
        <v>1828</v>
      </c>
      <c r="D75" s="21" t="str">
        <f>IFERROR(__xludf.DUMMYFUNCTION("GOOGLETRANSLATE(C75,""ja"",""en"")"),"issue")</f>
        <v>issue</v>
      </c>
    </row>
    <row r="76">
      <c r="A76" s="19">
        <v>75.0</v>
      </c>
      <c r="B76" s="19">
        <v>2053308.0</v>
      </c>
      <c r="C76" s="20" t="s">
        <v>1829</v>
      </c>
      <c r="D76" s="21" t="str">
        <f>IFERROR(__xludf.DUMMYFUNCTION("GOOGLETRANSLATE(C76,""ja"",""en"")"),"policy")</f>
        <v>policy</v>
      </c>
    </row>
    <row r="77">
      <c r="A77" s="19">
        <v>76.0</v>
      </c>
      <c r="B77" s="19">
        <v>2030286.0</v>
      </c>
      <c r="C77" s="20" t="s">
        <v>1830</v>
      </c>
      <c r="D77" s="21" t="str">
        <f>IFERROR(__xludf.DUMMYFUNCTION("GOOGLETRANSLATE(C77,""ja"",""en"")"),"times")</f>
        <v>times</v>
      </c>
    </row>
    <row r="78">
      <c r="A78" s="19">
        <v>77.0</v>
      </c>
      <c r="B78" s="19">
        <v>2007230.0</v>
      </c>
      <c r="C78" s="20" t="s">
        <v>1831</v>
      </c>
      <c r="D78" s="21" t="str">
        <f>IFERROR(__xludf.DUMMYFUNCTION("GOOGLETRANSLATE(C78,""ja"",""en"")"),"Mr. Miss.")</f>
        <v>Mr. Miss.</v>
      </c>
    </row>
    <row r="79">
      <c r="A79" s="19">
        <v>78.0</v>
      </c>
      <c r="B79" s="19">
        <v>1984782.0</v>
      </c>
      <c r="C79" s="20" t="s">
        <v>1832</v>
      </c>
      <c r="D79" s="21" t="str">
        <f>IFERROR(__xludf.DUMMYFUNCTION("GOOGLETRANSLATE(C79,""ja"",""en"")"),"to")</f>
        <v>to</v>
      </c>
    </row>
    <row r="80">
      <c r="A80" s="19">
        <v>79.0</v>
      </c>
      <c r="B80" s="19">
        <v>1984114.0</v>
      </c>
      <c r="C80" s="20" t="s">
        <v>1833</v>
      </c>
      <c r="D80" s="21" t="str">
        <f>IFERROR(__xludf.DUMMYFUNCTION("GOOGLETRANSLATE(C80,""ja"",""en"")"),"is")</f>
        <v>is</v>
      </c>
    </row>
    <row r="81">
      <c r="A81" s="19">
        <v>80.0</v>
      </c>
      <c r="B81" s="19">
        <v>1955319.0</v>
      </c>
      <c r="C81" s="20" t="s">
        <v>1834</v>
      </c>
      <c r="D81" s="21" t="str">
        <f>IFERROR(__xludf.DUMMYFUNCTION("GOOGLETRANSLATE(C81,""ja"",""en"")"),"During ~")</f>
        <v>During ~</v>
      </c>
    </row>
    <row r="82">
      <c r="A82" s="19">
        <v>81.0</v>
      </c>
      <c r="B82" s="19">
        <v>1935849.0</v>
      </c>
      <c r="C82" s="20" t="s">
        <v>1835</v>
      </c>
      <c r="D82" s="21" t="str">
        <f>IFERROR(__xludf.DUMMYFUNCTION("GOOGLETRANSLATE(C82,""ja"",""en"")"),"So")</f>
        <v>So</v>
      </c>
    </row>
    <row r="83">
      <c r="A83" s="19">
        <v>82.0</v>
      </c>
      <c r="B83" s="19">
        <v>1930524.0</v>
      </c>
      <c r="C83" s="20" t="s">
        <v>1836</v>
      </c>
      <c r="D83" s="21" t="str">
        <f>IFERROR(__xludf.DUMMYFUNCTION("GOOGLETRANSLATE(C83,""ja"",""en"")"),"one")</f>
        <v>one</v>
      </c>
    </row>
    <row r="84">
      <c r="A84" s="19">
        <v>83.0</v>
      </c>
      <c r="B84" s="19">
        <v>1929684.0</v>
      </c>
      <c r="C84" s="20" t="s">
        <v>1837</v>
      </c>
      <c r="D84" s="21" t="str">
        <f>IFERROR(__xludf.DUMMYFUNCTION("GOOGLETRANSLATE(C84,""ja"",""en"")"),"broadcast")</f>
        <v>broadcast</v>
      </c>
    </row>
    <row r="85">
      <c r="A85" s="19">
        <v>84.0</v>
      </c>
      <c r="B85" s="19">
        <v>1895699.0</v>
      </c>
      <c r="C85" s="20" t="s">
        <v>1838</v>
      </c>
      <c r="D85" s="21" t="str">
        <f>IFERROR(__xludf.DUMMYFUNCTION("GOOGLETRANSLATE(C85,""ja"",""en"")"),"rear")</f>
        <v>rear</v>
      </c>
    </row>
    <row r="86">
      <c r="A86" s="19">
        <v>85.0</v>
      </c>
      <c r="B86" s="19">
        <v>1830729.0</v>
      </c>
      <c r="C86" s="20" t="s">
        <v>1839</v>
      </c>
      <c r="D86" s="21" t="str">
        <f>IFERROR(__xludf.DUMMYFUNCTION("GOOGLETRANSLATE(C86,""ja"",""en"")"),"cage")</f>
        <v>cage</v>
      </c>
    </row>
    <row r="87">
      <c r="A87" s="19">
        <v>86.0</v>
      </c>
      <c r="B87" s="19">
        <v>1823937.0</v>
      </c>
      <c r="C87" s="20" t="s">
        <v>1840</v>
      </c>
      <c r="D87" s="21" t="str">
        <f>IFERROR(__xludf.DUMMYFUNCTION("GOOGLETRANSLATE(C87,""ja"",""en"")"),"person")</f>
        <v>person</v>
      </c>
    </row>
    <row r="88">
      <c r="A88" s="19">
        <v>87.0</v>
      </c>
      <c r="B88" s="19">
        <v>1790311.0</v>
      </c>
      <c r="C88" s="20" t="s">
        <v>1841</v>
      </c>
      <c r="D88" s="21" t="str">
        <f>IFERROR(__xludf.DUMMYFUNCTION("GOOGLETRANSLATE(C88,""ja"",""en"")"),"signature")</f>
        <v>signature</v>
      </c>
    </row>
    <row r="89">
      <c r="A89" s="19">
        <v>88.0</v>
      </c>
      <c r="B89" s="19">
        <v>1770654.0</v>
      </c>
      <c r="C89" s="20" t="s">
        <v>1842</v>
      </c>
      <c r="D89" s="21" t="str">
        <f>IFERROR(__xludf.DUMMYFUNCTION("GOOGLETRANSLATE(C89,""ja"",""en"")"),"Book")</f>
        <v>Book</v>
      </c>
    </row>
    <row r="90">
      <c r="A90" s="19">
        <v>89.0</v>
      </c>
      <c r="B90" s="19">
        <v>1766401.0</v>
      </c>
      <c r="C90" s="22" t="s">
        <v>1843</v>
      </c>
      <c r="D90" s="21" t="str">
        <f>IFERROR(__xludf.DUMMYFUNCTION("GOOGLETRANSLATE(C90,""ja"",""en"")"),"in")</f>
        <v>in</v>
      </c>
    </row>
    <row r="91">
      <c r="A91" s="19">
        <v>90.0</v>
      </c>
      <c r="B91" s="19">
        <v>1754259.0</v>
      </c>
      <c r="C91" s="20" t="s">
        <v>1844</v>
      </c>
      <c r="D91" s="21" t="str">
        <f>IFERROR(__xludf.DUMMYFUNCTION("GOOGLETRANSLATE(C91,""ja"",""en"")"),"House")</f>
        <v>House</v>
      </c>
    </row>
    <row r="92">
      <c r="A92" s="19">
        <v>91.0</v>
      </c>
      <c r="B92" s="19">
        <v>1733749.0</v>
      </c>
      <c r="C92" s="22" t="s">
        <v>1845</v>
      </c>
      <c r="D92" s="21" t="str">
        <f>IFERROR(__xludf.DUMMYFUNCTION("GOOGLETRANSLATE(C92,""ja"",""en"")"),"Rare")</f>
        <v>Rare</v>
      </c>
    </row>
    <row r="93">
      <c r="A93" s="19">
        <v>92.0</v>
      </c>
      <c r="B93" s="19">
        <v>1703312.0</v>
      </c>
      <c r="C93" s="20" t="s">
        <v>1846</v>
      </c>
      <c r="D93" s="21" t="str">
        <f>IFERROR(__xludf.DUMMYFUNCTION("GOOGLETRANSLATE(C93,""ja"",""en"")"),"Also")</f>
        <v>Also</v>
      </c>
    </row>
    <row r="94">
      <c r="A94" s="19">
        <v>93.0</v>
      </c>
      <c r="B94" s="19">
        <v>1687559.0</v>
      </c>
      <c r="C94" s="20" t="s">
        <v>1847</v>
      </c>
      <c r="D94" s="21" t="str">
        <f>IFERROR(__xludf.DUMMYFUNCTION("GOOGLETRANSLATE(C94,""ja"",""en"")"),"player")</f>
        <v>player</v>
      </c>
    </row>
    <row r="95">
      <c r="A95" s="19">
        <v>94.0</v>
      </c>
      <c r="B95" s="19">
        <v>1683111.0</v>
      </c>
      <c r="C95" s="20" t="s">
        <v>1848</v>
      </c>
      <c r="D95" s="21" t="str">
        <f>IFERROR(__xludf.DUMMYFUNCTION("GOOGLETRANSLATE(C95,""ja"",""en"")"),"oh")</f>
        <v>oh</v>
      </c>
    </row>
    <row r="96">
      <c r="A96" s="19">
        <v>95.0</v>
      </c>
      <c r="B96" s="19">
        <v>1672746.0</v>
      </c>
      <c r="C96" s="20" t="s">
        <v>1849</v>
      </c>
      <c r="D96" s="21" t="str">
        <f>IFERROR(__xludf.DUMMYFUNCTION("GOOGLETRANSLATE(C96,""ja"",""en"")"),"activity")</f>
        <v>activity</v>
      </c>
    </row>
    <row r="97">
      <c r="A97" s="19">
        <v>96.0</v>
      </c>
      <c r="B97" s="19">
        <v>1639773.0</v>
      </c>
      <c r="C97" s="20" t="s">
        <v>1850</v>
      </c>
      <c r="D97" s="21" t="str">
        <f>IFERROR(__xludf.DUMMYFUNCTION("GOOGLETRANSLATE(C97,""ja"",""en"")"),"Tokyo")</f>
        <v>Tokyo</v>
      </c>
    </row>
    <row r="98">
      <c r="A98" s="19">
        <v>97.0</v>
      </c>
      <c r="B98" s="19">
        <v>1638303.0</v>
      </c>
      <c r="C98" s="20" t="s">
        <v>1851</v>
      </c>
      <c r="D98" s="21" t="str">
        <f>IFERROR(__xludf.DUMMYFUNCTION("GOOGLETRANSLATE(C98,""ja"",""en"")"),"image")</f>
        <v>image</v>
      </c>
    </row>
    <row r="99">
      <c r="A99" s="19">
        <v>98.0</v>
      </c>
      <c r="B99" s="19">
        <v>1602809.0</v>
      </c>
      <c r="C99" s="20" t="s">
        <v>1852</v>
      </c>
      <c r="D99" s="21" t="str">
        <f>IFERROR(__xludf.DUMMYFUNCTION("GOOGLETRANSLATE(C99,""ja"",""en"")"),"Association")</f>
        <v>Association</v>
      </c>
    </row>
    <row r="100">
      <c r="A100" s="19">
        <v>99.0</v>
      </c>
      <c r="B100" s="19">
        <v>1600836.0</v>
      </c>
      <c r="C100" s="20" t="s">
        <v>1853</v>
      </c>
      <c r="D100" s="21" t="str">
        <f>IFERROR(__xludf.DUMMYFUNCTION("GOOGLETRANSLATE(C100,""ja"",""en"")"),"school")</f>
        <v>school</v>
      </c>
    </row>
    <row r="101">
      <c r="A101" s="19">
        <v>100.0</v>
      </c>
      <c r="B101" s="19">
        <v>1595930.0</v>
      </c>
      <c r="C101" s="20" t="s">
        <v>1854</v>
      </c>
      <c r="D101" s="21" t="str">
        <f>IFERROR(__xludf.DUMMYFUNCTION("GOOGLETRANSLATE(C101,""ja"",""en"")"),"movie")</f>
        <v>movie</v>
      </c>
    </row>
    <row r="102">
      <c r="A102" s="19">
        <v>101.0</v>
      </c>
      <c r="B102" s="19">
        <v>1581916.0</v>
      </c>
      <c r="C102" s="20" t="s">
        <v>1855</v>
      </c>
      <c r="D102" s="21" t="str">
        <f>IFERROR(__xludf.DUMMYFUNCTION("GOOGLETRANSLATE(C102,""ja"",""en"")"),"Time")</f>
        <v>Time</v>
      </c>
    </row>
    <row r="103">
      <c r="A103" s="19">
        <v>102.0</v>
      </c>
      <c r="B103" s="19">
        <v>1579393.0</v>
      </c>
      <c r="C103" s="20" t="s">
        <v>1856</v>
      </c>
      <c r="D103" s="21" t="str">
        <f>IFERROR(__xludf.DUMMYFUNCTION("GOOGLETRANSLATE(C103,""ja"",""en"")"),"information")</f>
        <v>information</v>
      </c>
    </row>
    <row r="104">
      <c r="A104" s="19">
        <v>103.0</v>
      </c>
      <c r="B104" s="19">
        <v>1574457.0</v>
      </c>
      <c r="C104" s="20" t="s">
        <v>1857</v>
      </c>
      <c r="D104" s="21" t="str">
        <f>IFERROR(__xludf.DUMMYFUNCTION("GOOGLETRANSLATE(C104,""ja"",""en"")"),"sex")</f>
        <v>sex</v>
      </c>
    </row>
    <row r="105">
      <c r="A105" s="19">
        <v>104.0</v>
      </c>
      <c r="B105" s="19">
        <v>1570220.0</v>
      </c>
      <c r="C105" s="20" t="s">
        <v>1858</v>
      </c>
      <c r="D105" s="21" t="str">
        <f>IFERROR(__xludf.DUMMYFUNCTION("GOOGLETRANSLATE(C105,""ja"",""en"")"),"Department")</f>
        <v>Department</v>
      </c>
    </row>
    <row r="106">
      <c r="A106" s="19">
        <v>105.0</v>
      </c>
      <c r="B106" s="19">
        <v>1565260.0</v>
      </c>
      <c r="C106" s="20" t="s">
        <v>1859</v>
      </c>
      <c r="D106" s="21" t="str">
        <f>IFERROR(__xludf.DUMMYFUNCTION("GOOGLETRANSLATE(C106,""ja"",""en"")"),"Than")</f>
        <v>Than</v>
      </c>
    </row>
    <row r="107">
      <c r="A107" s="19">
        <v>106.0</v>
      </c>
      <c r="B107" s="19">
        <v>1563512.0</v>
      </c>
      <c r="C107" s="20" t="s">
        <v>1860</v>
      </c>
      <c r="D107" s="21" t="str">
        <f>IFERROR(__xludf.DUMMYFUNCTION("GOOGLETRANSLATE(C107,""ja"",""en"")"),"guidance")</f>
        <v>guidance</v>
      </c>
    </row>
    <row r="108">
      <c r="A108" s="19">
        <v>107.0</v>
      </c>
      <c r="B108" s="19">
        <v>1538836.0</v>
      </c>
      <c r="C108" s="20" t="s">
        <v>1861</v>
      </c>
      <c r="D108" s="21" t="str">
        <f>IFERROR(__xludf.DUMMYFUNCTION("GOOGLETRANSLATE(C108,""ja"",""en"")"),"question")</f>
        <v>question</v>
      </c>
    </row>
    <row r="109">
      <c r="A109" s="19">
        <v>108.0</v>
      </c>
      <c r="B109" s="19">
        <v>1525726.0</v>
      </c>
      <c r="C109" s="20" t="s">
        <v>1862</v>
      </c>
      <c r="D109" s="21" t="str">
        <f>IFERROR(__xludf.DUMMYFUNCTION("GOOGLETRANSLATE(C109,""ja"",""en"")"),"Ward")</f>
        <v>Ward</v>
      </c>
    </row>
    <row r="110">
      <c r="A110" s="19">
        <v>109.0</v>
      </c>
      <c r="B110" s="19">
        <v>1517455.0</v>
      </c>
      <c r="C110" s="20" t="s">
        <v>1863</v>
      </c>
      <c r="D110" s="21" t="str">
        <f>IFERROR(__xludf.DUMMYFUNCTION("GOOGLETRANSLATE(C110,""ja"",""en"")"),"Go")</f>
        <v>Go</v>
      </c>
    </row>
    <row r="111">
      <c r="A111" s="19">
        <v>110.0</v>
      </c>
      <c r="B111" s="19">
        <v>1481669.0</v>
      </c>
      <c r="C111" s="20" t="s">
        <v>1864</v>
      </c>
      <c r="D111" s="21" t="str">
        <f>IFERROR(__xludf.DUMMYFUNCTION("GOOGLETRANSLATE(C111,""ja"",""en"")"),"Big")</f>
        <v>Big</v>
      </c>
    </row>
    <row r="112">
      <c r="A112" s="19">
        <v>111.0</v>
      </c>
      <c r="B112" s="19">
        <v>1478919.0</v>
      </c>
      <c r="C112" s="20" t="s">
        <v>1865</v>
      </c>
      <c r="D112" s="21" t="str">
        <f>IFERROR(__xludf.DUMMYFUNCTION("GOOGLETRANSLATE(C112,""ja"",""en"")"),"Up")</f>
        <v>Up</v>
      </c>
    </row>
    <row r="113">
      <c r="A113" s="19">
        <v>112.0</v>
      </c>
      <c r="B113" s="19">
        <v>1427701.0</v>
      </c>
      <c r="C113" s="20" t="s">
        <v>1866</v>
      </c>
      <c r="D113" s="21" t="str">
        <f>IFERROR(__xludf.DUMMYFUNCTION("GOOGLETRANSLATE(C113,""ja"",""en"")"),"introduction")</f>
        <v>introduction</v>
      </c>
    </row>
    <row r="114">
      <c r="A114" s="19">
        <v>113.0</v>
      </c>
      <c r="B114" s="19">
        <v>1399991.0</v>
      </c>
      <c r="C114" s="20" t="s">
        <v>1867</v>
      </c>
      <c r="D114" s="21" t="str">
        <f>IFERROR(__xludf.DUMMYFUNCTION("GOOGLETRANSLATE(C114,""ja"",""en"")"),"create")</f>
        <v>create</v>
      </c>
    </row>
    <row r="115">
      <c r="A115" s="19">
        <v>114.0</v>
      </c>
      <c r="B115" s="19">
        <v>1381104.0</v>
      </c>
      <c r="C115" s="20" t="s">
        <v>1868</v>
      </c>
      <c r="D115" s="21" t="str">
        <f>IFERROR(__xludf.DUMMYFUNCTION("GOOGLETRANSLATE(C115,""ja"",""en"")"),"Japanese")</f>
        <v>Japanese</v>
      </c>
    </row>
    <row r="116">
      <c r="A116" s="19">
        <v>115.0</v>
      </c>
      <c r="B116" s="19">
        <v>1368506.0</v>
      </c>
      <c r="C116" s="20" t="s">
        <v>1869</v>
      </c>
      <c r="D116" s="21" t="str">
        <f>IFERROR(__xludf.DUMMYFUNCTION("GOOGLETRANSLATE(C116,""ja"",""en"")"),"this")</f>
        <v>this</v>
      </c>
    </row>
    <row r="117">
      <c r="A117" s="19">
        <v>116.0</v>
      </c>
      <c r="B117" s="19">
        <v>1362274.0</v>
      </c>
      <c r="C117" s="20" t="s">
        <v>1870</v>
      </c>
      <c r="D117" s="21" t="str">
        <f>IFERROR(__xludf.DUMMYFUNCTION("GOOGLETRANSLATE(C117,""ja"",""en"")"),"rank")</f>
        <v>rank</v>
      </c>
    </row>
    <row r="118">
      <c r="A118" s="19">
        <v>117.0</v>
      </c>
      <c r="B118" s="19">
        <v>1354365.0</v>
      </c>
      <c r="C118" s="20" t="s">
        <v>1871</v>
      </c>
      <c r="D118" s="21" t="str">
        <f>IFERROR(__xludf.DUMMYFUNCTION("GOOGLETRANSLATE(C118,""ja"",""en"")"),"Country")</f>
        <v>Country</v>
      </c>
    </row>
    <row r="119">
      <c r="A119" s="19">
        <v>118.0</v>
      </c>
      <c r="B119" s="19">
        <v>1353558.0</v>
      </c>
      <c r="C119" s="20" t="s">
        <v>1872</v>
      </c>
      <c r="D119" s="21" t="str">
        <f>IFERROR(__xludf.DUMMYFUNCTION("GOOGLETRANSLATE(C119,""ja"",""en"")"),"two")</f>
        <v>two</v>
      </c>
    </row>
    <row r="120">
      <c r="A120" s="19">
        <v>119.0</v>
      </c>
      <c r="B120" s="19">
        <v>1350292.0</v>
      </c>
      <c r="C120" s="20" t="s">
        <v>1873</v>
      </c>
      <c r="D120" s="21" t="str">
        <f>IFERROR(__xludf.DUMMYFUNCTION("GOOGLETRANSLATE(C120,""ja"",""en"")"),"List")</f>
        <v>List</v>
      </c>
    </row>
    <row r="121">
      <c r="A121" s="19">
        <v>120.0</v>
      </c>
      <c r="B121" s="19">
        <v>1338807.0</v>
      </c>
      <c r="C121" s="20" t="s">
        <v>1874</v>
      </c>
      <c r="D121" s="21" t="str">
        <f>IFERROR(__xludf.DUMMYFUNCTION("GOOGLETRANSLATE(C121,""ja"",""en"")"),"the work")</f>
        <v>the work</v>
      </c>
    </row>
    <row r="122">
      <c r="A122" s="19">
        <v>121.0</v>
      </c>
      <c r="B122" s="19">
        <v>1335698.0</v>
      </c>
      <c r="C122" s="20" t="s">
        <v>1875</v>
      </c>
      <c r="D122" s="21" t="str">
        <f>IFERROR(__xludf.DUMMYFUNCTION("GOOGLETRANSLATE(C122,""ja"",""en"")"),"welcome")</f>
        <v>welcome</v>
      </c>
    </row>
    <row r="123">
      <c r="A123" s="19">
        <v>122.0</v>
      </c>
      <c r="B123" s="19">
        <v>1333300.0</v>
      </c>
      <c r="C123" s="20" t="s">
        <v>1876</v>
      </c>
      <c r="D123" s="21" t="str">
        <f>IFERROR(__xludf.DUMMYFUNCTION("GOOGLETRANSLATE(C123,""ja"",""en"")"),"discussion")</f>
        <v>discussion</v>
      </c>
    </row>
    <row r="124">
      <c r="A124" s="19">
        <v>123.0</v>
      </c>
      <c r="B124" s="19">
        <v>1323486.0</v>
      </c>
      <c r="C124" s="20" t="s">
        <v>1877</v>
      </c>
      <c r="D124" s="21" t="str">
        <f>IFERROR(__xludf.DUMMYFUNCTION("GOOGLETRANSLATE(C124,""ja"",""en"")"),"use")</f>
        <v>use</v>
      </c>
    </row>
    <row r="125">
      <c r="A125" s="19">
        <v>124.0</v>
      </c>
      <c r="B125" s="19">
        <v>1316977.0</v>
      </c>
      <c r="C125" s="20" t="s">
        <v>1878</v>
      </c>
      <c r="D125" s="21" t="str">
        <f>IFERROR(__xludf.DUMMYFUNCTION("GOOGLETRANSLATE(C125,""ja"",""en"")"),"village")</f>
        <v>village</v>
      </c>
    </row>
    <row r="126">
      <c r="A126" s="19">
        <v>125.0</v>
      </c>
      <c r="B126" s="19">
        <v>1315020.0</v>
      </c>
      <c r="C126" s="20" t="s">
        <v>1879</v>
      </c>
      <c r="D126" s="21" t="str">
        <f>IFERROR(__xludf.DUMMYFUNCTION("GOOGLETRANSLATE(C126,""ja"",""en"")"),"source")</f>
        <v>source</v>
      </c>
    </row>
    <row r="127">
      <c r="A127" s="19">
        <v>126.0</v>
      </c>
      <c r="B127" s="19">
        <v>1313482.0</v>
      </c>
      <c r="C127" s="20" t="s">
        <v>1880</v>
      </c>
      <c r="D127" s="21" t="str">
        <f>IFERROR(__xludf.DUMMYFUNCTION("GOOGLETRANSLATE(C127,""ja"",""en"")"),"world")</f>
        <v>world</v>
      </c>
    </row>
    <row r="128">
      <c r="A128" s="19">
        <v>127.0</v>
      </c>
      <c r="B128" s="19">
        <v>1308850.0</v>
      </c>
      <c r="C128" s="20" t="s">
        <v>1881</v>
      </c>
      <c r="D128" s="21" t="str">
        <f>IFERROR(__xludf.DUMMYFUNCTION("GOOGLETRANSLATE(C128,""ja"",""en"")"),"tv set")</f>
        <v>tv set</v>
      </c>
    </row>
    <row r="129">
      <c r="A129" s="19">
        <v>128.0</v>
      </c>
      <c r="B129" s="19">
        <v>1302745.0</v>
      </c>
      <c r="C129" s="20" t="s">
        <v>1882</v>
      </c>
      <c r="D129" s="21" t="str">
        <f>IFERROR(__xludf.DUMMYFUNCTION("GOOGLETRANSLATE(C129,""ja"",""en"")"),"by")</f>
        <v>by</v>
      </c>
    </row>
    <row r="130">
      <c r="A130" s="19">
        <v>129.0</v>
      </c>
      <c r="B130" s="19">
        <v>1296057.0</v>
      </c>
      <c r="C130" s="20" t="s">
        <v>1883</v>
      </c>
      <c r="D130" s="21" t="str">
        <f>IFERROR(__xludf.DUMMYFUNCTION("GOOGLETRANSLATE(C130,""ja"",""en"")"),"state")</f>
        <v>state</v>
      </c>
    </row>
    <row r="131">
      <c r="A131" s="19">
        <v>130.0</v>
      </c>
      <c r="B131" s="19">
        <v>1294804.0</v>
      </c>
      <c r="C131" s="20" t="s">
        <v>1884</v>
      </c>
      <c r="D131" s="21" t="str">
        <f>IFERROR(__xludf.DUMMYFUNCTION("GOOGLETRANSLATE(C131,""ja"",""en"")"),"become")</f>
        <v>become</v>
      </c>
    </row>
    <row r="132">
      <c r="A132" s="19">
        <v>131.0</v>
      </c>
      <c r="B132" s="19">
        <v>1292933.0</v>
      </c>
      <c r="C132" s="20" t="s">
        <v>1885</v>
      </c>
      <c r="D132" s="21" t="str">
        <f>IFERROR(__xludf.DUMMYFUNCTION("GOOGLETRANSLATE(C132,""ja"",""en"")"),"three")</f>
        <v>three</v>
      </c>
    </row>
    <row r="133">
      <c r="A133" s="19">
        <v>132.0</v>
      </c>
      <c r="B133" s="19">
        <v>1290330.0</v>
      </c>
      <c r="C133" s="20" t="s">
        <v>1886</v>
      </c>
      <c r="D133" s="21" t="str">
        <f>IFERROR(__xludf.DUMMYFUNCTION("GOOGLETRANSLATE(C133,""ja"",""en"")"),"problem")</f>
        <v>problem</v>
      </c>
    </row>
    <row r="134">
      <c r="A134" s="19">
        <v>133.0</v>
      </c>
      <c r="B134" s="19">
        <v>1277358.0</v>
      </c>
      <c r="C134" s="20" t="s">
        <v>1887</v>
      </c>
      <c r="D134" s="21" t="str">
        <f>IFERROR(__xludf.DUMMYFUNCTION("GOOGLETRANSLATE(C134,""ja"",""en"")"),"Showa")</f>
        <v>Showa</v>
      </c>
    </row>
    <row r="135">
      <c r="A135" s="19">
        <v>134.0</v>
      </c>
      <c r="B135" s="19">
        <v>1268451.0</v>
      </c>
      <c r="C135" s="20" t="s">
        <v>1888</v>
      </c>
      <c r="D135" s="21" t="str">
        <f>IFERROR(__xludf.DUMMYFUNCTION("GOOGLETRANSLATE(C135,""ja"",""en"")"),"line")</f>
        <v>line</v>
      </c>
    </row>
    <row r="136">
      <c r="A136" s="19">
        <v>135.0</v>
      </c>
      <c r="B136" s="19">
        <v>1266391.0</v>
      </c>
      <c r="C136" s="20" t="s">
        <v>1889</v>
      </c>
      <c r="D136" s="21" t="str">
        <f>IFERROR(__xludf.DUMMYFUNCTION("GOOGLETRANSLATE(C136,""ja"",""en"")"),"county")</f>
        <v>county</v>
      </c>
    </row>
    <row r="137">
      <c r="A137" s="19">
        <v>136.0</v>
      </c>
      <c r="B137" s="19">
        <v>1259573.0</v>
      </c>
      <c r="C137" s="20" t="s">
        <v>1890</v>
      </c>
      <c r="D137" s="21" t="str">
        <f>IFERROR(__xludf.DUMMYFUNCTION("GOOGLETRANSLATE(C137,""ja"",""en"")"),"program")</f>
        <v>program</v>
      </c>
    </row>
    <row r="138">
      <c r="A138" s="19">
        <v>137.0</v>
      </c>
      <c r="B138" s="19">
        <v>1256470.0</v>
      </c>
      <c r="C138" s="20" t="s">
        <v>1891</v>
      </c>
      <c r="D138" s="21" t="str">
        <f>IFERROR(__xludf.DUMMYFUNCTION("GOOGLETRANSLATE(C138,""ja"",""en"")"),"File")</f>
        <v>File</v>
      </c>
    </row>
    <row r="139">
      <c r="A139" s="19">
        <v>138.0</v>
      </c>
      <c r="B139" s="19">
        <v>1249531.0</v>
      </c>
      <c r="C139" s="20" t="s">
        <v>1892</v>
      </c>
      <c r="D139" s="21" t="str">
        <f>IFERROR(__xludf.DUMMYFUNCTION("GOOGLETRANSLATE(C139,""ja"",""en"")"),"footnote")</f>
        <v>footnote</v>
      </c>
    </row>
    <row r="140">
      <c r="A140" s="19">
        <v>139.0</v>
      </c>
      <c r="B140" s="19">
        <v>1234773.0</v>
      </c>
      <c r="C140" s="20" t="s">
        <v>1893</v>
      </c>
      <c r="D140" s="21" t="str">
        <f>IFERROR(__xludf.DUMMYFUNCTION("GOOGLETRANSLATE(C140,""ja"",""en"")"),"award")</f>
        <v>award</v>
      </c>
    </row>
    <row r="141">
      <c r="A141" s="19">
        <v>140.0</v>
      </c>
      <c r="B141" s="19">
        <v>1226315.0</v>
      </c>
      <c r="C141" s="20" t="s">
        <v>1894</v>
      </c>
      <c r="D141" s="21" t="str">
        <f>IFERROR(__xludf.DUMMYFUNCTION("GOOGLETRANSLATE(C141,""ja"",""en"")"),"Without")</f>
        <v>Without</v>
      </c>
    </row>
    <row r="142">
      <c r="A142" s="19">
        <v>141.0</v>
      </c>
      <c r="B142" s="19">
        <v>1223724.0</v>
      </c>
      <c r="C142" s="20" t="s">
        <v>1895</v>
      </c>
      <c r="D142" s="21" t="str">
        <f>IFERROR(__xludf.DUMMYFUNCTION("GOOGLETRANSLATE(C142,""ja"",""en"")"),"If")</f>
        <v>If</v>
      </c>
    </row>
    <row r="143">
      <c r="A143" s="19">
        <v>142.0</v>
      </c>
      <c r="B143" s="19">
        <v>1210226.0</v>
      </c>
      <c r="C143" s="20" t="s">
        <v>1896</v>
      </c>
      <c r="D143" s="21" t="str">
        <f>IFERROR(__xludf.DUMMYFUNCTION("GOOGLETRANSLATE(C143,""ja"",""en"")"),"self")</f>
        <v>self</v>
      </c>
    </row>
    <row r="144">
      <c r="A144" s="19">
        <v>143.0</v>
      </c>
      <c r="B144" s="19">
        <v>1195373.0</v>
      </c>
      <c r="C144" s="20" t="s">
        <v>1897</v>
      </c>
      <c r="D144" s="21" t="str">
        <f>IFERROR(__xludf.DUMMYFUNCTION("GOOGLETRANSLATE(C144,""ja"",""en"")"),"Story")</f>
        <v>Story</v>
      </c>
    </row>
    <row r="145">
      <c r="A145" s="19">
        <v>144.0</v>
      </c>
      <c r="B145" s="19">
        <v>1187563.0</v>
      </c>
      <c r="C145" s="20" t="s">
        <v>1898</v>
      </c>
      <c r="D145" s="21" t="str">
        <f>IFERROR(__xludf.DUMMYFUNCTION("GOOGLETRANSLATE(C145,""ja"",""en"")"),"figure")</f>
        <v>figure</v>
      </c>
    </row>
    <row r="146">
      <c r="A146" s="19">
        <v>145.0</v>
      </c>
      <c r="B146" s="19">
        <v>1173356.0</v>
      </c>
      <c r="C146" s="20" t="s">
        <v>1899</v>
      </c>
      <c r="D146" s="21" t="str">
        <f>IFERROR(__xludf.DUMMYFUNCTION("GOOGLETRANSLATE(C146,""ja"",""en"")"),"by")</f>
        <v>by</v>
      </c>
    </row>
    <row r="147">
      <c r="A147" s="19">
        <v>146.0</v>
      </c>
      <c r="B147" s="19">
        <v>1161388.0</v>
      </c>
      <c r="C147" s="20" t="s">
        <v>1900</v>
      </c>
      <c r="D147" s="21" t="str">
        <f>IFERROR(__xludf.DUMMYFUNCTION("GOOGLETRANSLATE(C147,""ja"",""en"")"),"minutes")</f>
        <v>minutes</v>
      </c>
    </row>
    <row r="148">
      <c r="A148" s="19">
        <v>147.0</v>
      </c>
      <c r="B148" s="19">
        <v>1157920.0</v>
      </c>
      <c r="C148" s="20" t="s">
        <v>1901</v>
      </c>
      <c r="D148" s="21" t="str">
        <f>IFERROR(__xludf.DUMMYFUNCTION("GOOGLETRANSLATE(C148,""ja"",""en"")"),"Before")</f>
        <v>Before</v>
      </c>
    </row>
    <row r="149">
      <c r="A149" s="19">
        <v>148.0</v>
      </c>
      <c r="B149" s="19">
        <v>1152408.0</v>
      </c>
      <c r="C149" s="20" t="s">
        <v>1902</v>
      </c>
      <c r="D149" s="21" t="str">
        <f>IFERROR(__xludf.DUMMYFUNCTION("GOOGLETRANSLATE(C149,""ja"",""en"")"),"representative")</f>
        <v>representative</v>
      </c>
    </row>
    <row r="150">
      <c r="A150" s="19">
        <v>149.0</v>
      </c>
      <c r="B150" s="19">
        <v>1150255.0</v>
      </c>
      <c r="C150" s="20" t="s">
        <v>1903</v>
      </c>
      <c r="D150" s="21" t="str">
        <f>IFERROR(__xludf.DUMMYFUNCTION("GOOGLETRANSLATE(C150,""ja"",""en"")"),"Tara")</f>
        <v>Tara</v>
      </c>
    </row>
    <row r="151">
      <c r="A151" s="19">
        <v>150.0</v>
      </c>
      <c r="B151" s="19">
        <v>1148822.0</v>
      </c>
      <c r="C151" s="20" t="s">
        <v>1904</v>
      </c>
      <c r="D151" s="21" t="str">
        <f>IFERROR(__xludf.DUMMYFUNCTION("GOOGLETRANSLATE(C151,""ja"",""en"")"),"height")</f>
        <v>height</v>
      </c>
    </row>
    <row r="152">
      <c r="A152" s="19">
        <v>151.0</v>
      </c>
      <c r="B152" s="19">
        <v>1142394.0</v>
      </c>
      <c r="C152" s="20" t="s">
        <v>1905</v>
      </c>
      <c r="D152" s="21" t="str">
        <f>IFERROR(__xludf.DUMMYFUNCTION("GOOGLETRANSLATE(C152,""ja"",""en"")"),"transformation")</f>
        <v>transformation</v>
      </c>
    </row>
    <row r="153">
      <c r="A153" s="19">
        <v>152.0</v>
      </c>
      <c r="B153" s="19">
        <v>1140029.0</v>
      </c>
      <c r="C153" s="20" t="s">
        <v>1906</v>
      </c>
      <c r="D153" s="21" t="str">
        <f>IFERROR(__xludf.DUMMYFUNCTION("GOOGLETRANSLATE(C153,""ja"",""en"")"),"Heisei")</f>
        <v>Heisei</v>
      </c>
    </row>
    <row r="154">
      <c r="A154" s="19">
        <v>153.0</v>
      </c>
      <c r="B154" s="19">
        <v>1135681.0</v>
      </c>
      <c r="C154" s="22" t="s">
        <v>1907</v>
      </c>
      <c r="D154" s="21" t="str">
        <f>IFERROR(__xludf.DUMMYFUNCTION("GOOGLETRANSLATE(C154,""ja"",""en"")"),"related to")</f>
        <v>related to</v>
      </c>
    </row>
    <row r="155">
      <c r="A155" s="19">
        <v>154.0</v>
      </c>
      <c r="B155" s="19">
        <v>1127693.0</v>
      </c>
      <c r="C155" s="20" t="s">
        <v>1908</v>
      </c>
      <c r="D155" s="21" t="str">
        <f>IFERROR(__xludf.DUMMYFUNCTION("GOOGLETRANSLATE(C155,""ja"",""en"")"),"can")</f>
        <v>can</v>
      </c>
    </row>
    <row r="156">
      <c r="A156" s="19">
        <v>155.0</v>
      </c>
      <c r="B156" s="19">
        <v>1116960.0</v>
      </c>
      <c r="C156" s="20" t="s">
        <v>1909</v>
      </c>
      <c r="D156" s="21" t="str">
        <f>IFERROR(__xludf.DUMMYFUNCTION("GOOGLETRANSLATE(C156,""ja"",""en"")"),"Birthplace")</f>
        <v>Birthplace</v>
      </c>
    </row>
    <row r="157">
      <c r="A157" s="19">
        <v>156.0</v>
      </c>
      <c r="B157" s="19">
        <v>1116740.0</v>
      </c>
      <c r="C157" s="20" t="s">
        <v>1910</v>
      </c>
      <c r="D157" s="21" t="str">
        <f>IFERROR(__xludf.DUMMYFUNCTION("GOOGLETRANSLATE(C157,""ja"",""en"")"),"tentative")</f>
        <v>tentative</v>
      </c>
    </row>
    <row r="158">
      <c r="A158" s="19">
        <v>157.0</v>
      </c>
      <c r="B158" s="19">
        <v>1116515.0</v>
      </c>
      <c r="C158" s="20" t="s">
        <v>1911</v>
      </c>
      <c r="D158" s="21" t="str">
        <f>IFERROR(__xludf.DUMMYFUNCTION("GOOGLETRANSLATE(C158,""ja"",""en"")"),"style")</f>
        <v>style</v>
      </c>
    </row>
    <row r="159">
      <c r="A159" s="19">
        <v>158.0</v>
      </c>
      <c r="B159" s="19">
        <v>1116135.0</v>
      </c>
      <c r="C159" s="20" t="s">
        <v>1912</v>
      </c>
      <c r="D159" s="21" t="str">
        <f>IFERROR(__xludf.DUMMYFUNCTION("GOOGLETRANSLATE(C159,""ja"",""en"")"),"guidelines")</f>
        <v>guidelines</v>
      </c>
    </row>
    <row r="160">
      <c r="A160" s="19">
        <v>159.0</v>
      </c>
      <c r="B160" s="19">
        <v>1102001.0</v>
      </c>
      <c r="C160" s="20" t="s">
        <v>1913</v>
      </c>
      <c r="D160" s="21" t="str">
        <f>IFERROR(__xludf.DUMMYFUNCTION("GOOGLETRANSLATE(C160,""ja"",""en"")"),"thought")</f>
        <v>thought</v>
      </c>
    </row>
    <row r="161">
      <c r="A161" s="19">
        <v>160.0</v>
      </c>
      <c r="B161" s="19">
        <v>1095831.0</v>
      </c>
      <c r="C161" s="20" t="s">
        <v>1914</v>
      </c>
      <c r="D161" s="21" t="str">
        <f>IFERROR(__xludf.DUMMYFUNCTION("GOOGLETRANSLATE(C161,""ja"",""en"")"),"direction")</f>
        <v>direction</v>
      </c>
    </row>
    <row r="162">
      <c r="A162" s="19">
        <v>161.0</v>
      </c>
      <c r="B162" s="19">
        <v>1087057.0</v>
      </c>
      <c r="C162" s="20" t="s">
        <v>1915</v>
      </c>
      <c r="D162" s="21" t="str">
        <f>IFERROR(__xludf.DUMMYFUNCTION("GOOGLETRANSLATE(C162,""ja"",""en"")"),"external")</f>
        <v>external</v>
      </c>
    </row>
    <row r="163">
      <c r="A163" s="19">
        <v>162.0</v>
      </c>
      <c r="B163" s="19">
        <v>1082809.0</v>
      </c>
      <c r="C163" s="20" t="s">
        <v>1916</v>
      </c>
      <c r="D163" s="21" t="str">
        <f>IFERROR(__xludf.DUMMYFUNCTION("GOOGLETRANSLATE(C163,""ja"",""en"")"),"number")</f>
        <v>number</v>
      </c>
    </row>
    <row r="164">
      <c r="A164" s="19">
        <v>163.0</v>
      </c>
      <c r="B164" s="19">
        <v>1082067.0</v>
      </c>
      <c r="C164" s="20" t="s">
        <v>1917</v>
      </c>
      <c r="D164" s="21" t="str">
        <f>IFERROR(__xludf.DUMMYFUNCTION("GOOGLETRANSLATE(C164,""ja"",""en"")"),"Five")</f>
        <v>Five</v>
      </c>
    </row>
    <row r="165">
      <c r="A165" s="19">
        <v>164.0</v>
      </c>
      <c r="B165" s="19">
        <v>1080586.0</v>
      </c>
      <c r="C165" s="20" t="s">
        <v>1918</v>
      </c>
      <c r="D165" s="21" t="str">
        <f>IFERROR(__xludf.DUMMYFUNCTION("GOOGLETRANSLATE(C165,""ja"",""en"")"),"Content")</f>
        <v>Content</v>
      </c>
    </row>
    <row r="166">
      <c r="A166" s="19">
        <v>165.0</v>
      </c>
      <c r="B166" s="19">
        <v>1076772.0</v>
      </c>
      <c r="C166" s="20" t="s">
        <v>1919</v>
      </c>
      <c r="D166" s="21" t="str">
        <f>IFERROR(__xludf.DUMMYFUNCTION("GOOGLETRANSLATE(C166,""ja"",""en"")"),"children")</f>
        <v>children</v>
      </c>
    </row>
    <row r="167">
      <c r="A167" s="19">
        <v>166.0</v>
      </c>
      <c r="B167" s="19">
        <v>1072424.0</v>
      </c>
      <c r="C167" s="20" t="s">
        <v>1920</v>
      </c>
      <c r="D167" s="21" t="str">
        <f>IFERROR(__xludf.DUMMYFUNCTION("GOOGLETRANSLATE(C167,""ja"",""en"")"),"connection")</f>
        <v>connection</v>
      </c>
    </row>
    <row r="168">
      <c r="A168" s="19">
        <v>167.0</v>
      </c>
      <c r="B168" s="19">
        <v>1072012.0</v>
      </c>
      <c r="C168" s="20" t="s">
        <v>1921</v>
      </c>
      <c r="D168" s="21" t="str">
        <f>IFERROR(__xludf.DUMMYFUNCTION("GOOGLETRANSLATE(C168,""ja"",""en"")"),"help")</f>
        <v>help</v>
      </c>
    </row>
    <row r="169">
      <c r="A169" s="19">
        <v>168.0</v>
      </c>
      <c r="B169" s="19">
        <v>1070173.0</v>
      </c>
      <c r="C169" s="20" t="s">
        <v>1922</v>
      </c>
      <c r="D169" s="21" t="str">
        <f>IFERROR(__xludf.DUMMYFUNCTION("GOOGLETRANSLATE(C169,""ja"",""en"")"),"the current")</f>
        <v>the current</v>
      </c>
    </row>
    <row r="170">
      <c r="A170" s="19">
        <v>169.0</v>
      </c>
      <c r="B170" s="19">
        <v>1069553.0</v>
      </c>
      <c r="C170" s="20" t="s">
        <v>1923</v>
      </c>
      <c r="D170" s="21" t="str">
        <f>IFERROR(__xludf.DUMMYFUNCTION("GOOGLETRANSLATE(C170,""ja"",""en"")"),"era")</f>
        <v>era</v>
      </c>
    </row>
    <row r="171">
      <c r="A171" s="19">
        <v>170.0</v>
      </c>
      <c r="B171" s="19">
        <v>1068655.0</v>
      </c>
      <c r="C171" s="20" t="s">
        <v>1924</v>
      </c>
      <c r="D171" s="21" t="str">
        <f>IFERROR(__xludf.DUMMYFUNCTION("GOOGLETRANSLATE(C171,""ja"",""en"")"),"Former")</f>
        <v>Former</v>
      </c>
    </row>
    <row r="172">
      <c r="A172" s="19">
        <v>171.0</v>
      </c>
      <c r="B172" s="19">
        <v>1057447.0</v>
      </c>
      <c r="C172" s="20" t="s">
        <v>1925</v>
      </c>
      <c r="D172" s="21" t="str">
        <f>IFERROR(__xludf.DUMMYFUNCTION("GOOGLETRANSLATE(C172,""ja"",""en"")"),"that")</f>
        <v>that</v>
      </c>
    </row>
    <row r="173">
      <c r="A173" s="19">
        <v>172.0</v>
      </c>
      <c r="B173" s="19">
        <v>1049423.0</v>
      </c>
      <c r="C173" s="20" t="s">
        <v>1926</v>
      </c>
      <c r="D173" s="21" t="str">
        <f>IFERROR(__xludf.DUMMYFUNCTION("GOOGLETRANSLATE(C173,""ja"",""en"")"),"the study")</f>
        <v>the study</v>
      </c>
    </row>
    <row r="174">
      <c r="A174" s="19">
        <v>173.0</v>
      </c>
      <c r="B174" s="19">
        <v>1046962.0</v>
      </c>
      <c r="C174" s="20" t="s">
        <v>1927</v>
      </c>
      <c r="D174" s="21" t="str">
        <f>IFERROR(__xludf.DUMMYFUNCTION("GOOGLETRANSLATE(C174,""ja"",""en"")"),"new")</f>
        <v>new</v>
      </c>
    </row>
    <row r="175">
      <c r="A175" s="19">
        <v>174.0</v>
      </c>
      <c r="B175" s="19">
        <v>1046053.0</v>
      </c>
      <c r="C175" s="20" t="s">
        <v>1928</v>
      </c>
      <c r="D175" s="21" t="str">
        <f>IFERROR(__xludf.DUMMYFUNCTION("GOOGLETRANSLATE(C175,""ja"",""en"")"),"Note")</f>
        <v>Note</v>
      </c>
    </row>
    <row r="176">
      <c r="A176" s="19">
        <v>175.0</v>
      </c>
      <c r="B176" s="19">
        <v>1045860.0</v>
      </c>
      <c r="C176" s="20" t="s">
        <v>1929</v>
      </c>
      <c r="D176" s="21" t="str">
        <f>IFERROR(__xludf.DUMMYFUNCTION("GOOGLETRANSLATE(C176,""ja"",""en"")"),"other")</f>
        <v>other</v>
      </c>
    </row>
    <row r="177">
      <c r="A177" s="19">
        <v>176.0</v>
      </c>
      <c r="B177" s="19">
        <v>1045552.0</v>
      </c>
      <c r="C177" s="20" t="s">
        <v>1930</v>
      </c>
      <c r="D177" s="21" t="str">
        <f>IFERROR(__xludf.DUMMYFUNCTION("GOOGLETRANSLATE(C177,""ja"",""en"")"),"Money")</f>
        <v>Money</v>
      </c>
    </row>
    <row r="178">
      <c r="A178" s="19">
        <v>177.0</v>
      </c>
      <c r="B178" s="19">
        <v>1044486.0</v>
      </c>
      <c r="C178" s="20" t="s">
        <v>1931</v>
      </c>
      <c r="D178" s="21" t="str">
        <f>IFERROR(__xludf.DUMMYFUNCTION("GOOGLETRANSLATE(C178,""ja"",""en"")"),"station")</f>
        <v>station</v>
      </c>
    </row>
    <row r="179">
      <c r="A179" s="19">
        <v>178.0</v>
      </c>
      <c r="B179" s="19">
        <v>1041465.0</v>
      </c>
      <c r="C179" s="20" t="s">
        <v>1932</v>
      </c>
      <c r="D179" s="21" t="str">
        <f>IFERROR(__xludf.DUMMYFUNCTION("GOOGLETRANSLATE(C179,""ja"",""en"")"),"function")</f>
        <v>function</v>
      </c>
    </row>
    <row r="180">
      <c r="A180" s="19">
        <v>179.0</v>
      </c>
      <c r="B180" s="19">
        <v>1036602.0</v>
      </c>
      <c r="C180" s="20" t="s">
        <v>1933</v>
      </c>
      <c r="D180" s="21" t="str">
        <f>IFERROR(__xludf.DUMMYFUNCTION("GOOGLETRANSLATE(C180,""ja"",""en"")"),"you")</f>
        <v>you</v>
      </c>
    </row>
    <row r="181">
      <c r="A181" s="19">
        <v>180.0</v>
      </c>
      <c r="B181" s="19">
        <v>1035310.0</v>
      </c>
      <c r="C181" s="20" t="s">
        <v>1934</v>
      </c>
      <c r="D181" s="21" t="str">
        <f>IFERROR(__xludf.DUMMYFUNCTION("GOOGLETRANSLATE(C181,""ja"",""en"")"),"Removal")</f>
        <v>Removal</v>
      </c>
    </row>
    <row r="182">
      <c r="A182" s="19">
        <v>181.0</v>
      </c>
      <c r="B182" s="19">
        <v>1027993.0</v>
      </c>
      <c r="C182" s="20" t="s">
        <v>1935</v>
      </c>
      <c r="D182" s="21" t="str">
        <f>IFERROR(__xludf.DUMMYFUNCTION("GOOGLETRANSLATE(C182,""ja"",""en"")"),"railway")</f>
        <v>railway</v>
      </c>
    </row>
    <row r="183">
      <c r="A183" s="19">
        <v>182.0</v>
      </c>
      <c r="B183" s="19">
        <v>1023820.0</v>
      </c>
      <c r="C183" s="20" t="s">
        <v>1936</v>
      </c>
      <c r="D183" s="21" t="str">
        <f>IFERROR(__xludf.DUMMYFUNCTION("GOOGLETRANSLATE(C183,""ja"",""en"")"),"item")</f>
        <v>item</v>
      </c>
    </row>
    <row r="184">
      <c r="A184" s="19">
        <v>183.0</v>
      </c>
      <c r="B184" s="19">
        <v>1023454.0</v>
      </c>
      <c r="C184" s="20" t="s">
        <v>1937</v>
      </c>
      <c r="D184" s="21" t="str">
        <f>IFERROR(__xludf.DUMMYFUNCTION("GOOGLETRANSLATE(C184,""ja"",""en"")"),"]")</f>
        <v>]</v>
      </c>
    </row>
    <row r="185">
      <c r="A185" s="19">
        <v>184.0</v>
      </c>
      <c r="B185" s="19">
        <v>1022237.0</v>
      </c>
      <c r="C185" s="20" t="s">
        <v>1938</v>
      </c>
      <c r="D185" s="21" t="str">
        <f>IFERROR(__xludf.DUMMYFUNCTION("GOOGLETRANSLATE(C185,""ja"",""en"")"),"[")</f>
        <v>[</v>
      </c>
    </row>
    <row r="186">
      <c r="A186" s="19">
        <v>185.0</v>
      </c>
      <c r="B186" s="19">
        <v>1005563.0</v>
      </c>
      <c r="C186" s="20" t="s">
        <v>1939</v>
      </c>
      <c r="D186" s="21" t="str">
        <f>IFERROR(__xludf.DUMMYFUNCTION("GOOGLETRANSLATE(C186,""ja"",""en"")"),"eye")</f>
        <v>eye</v>
      </c>
    </row>
    <row r="187">
      <c r="A187" s="19">
        <v>186.0</v>
      </c>
      <c r="B187" s="19">
        <v>1003047.0</v>
      </c>
      <c r="C187" s="20" t="s">
        <v>1940</v>
      </c>
      <c r="D187" s="21" t="str">
        <f>IFERROR(__xludf.DUMMYFUNCTION("GOOGLETRANSLATE(C187,""ja"",""en"")"),"time")</f>
        <v>time</v>
      </c>
    </row>
    <row r="188">
      <c r="A188" s="19">
        <v>187.0</v>
      </c>
      <c r="B188" s="19">
        <v>1001072.0</v>
      </c>
      <c r="C188" s="20" t="s">
        <v>1941</v>
      </c>
      <c r="D188" s="21" t="str">
        <f>IFERROR(__xludf.DUMMYFUNCTION("GOOGLETRANSLATE(C188,""ja"",""en"")"),"for")</f>
        <v>for</v>
      </c>
    </row>
    <row r="189">
      <c r="A189" s="19">
        <v>188.0</v>
      </c>
      <c r="B189" s="19">
        <v>992390.0</v>
      </c>
      <c r="C189" s="20" t="s">
        <v>1942</v>
      </c>
      <c r="D189" s="21" t="str">
        <f>IFERROR(__xludf.DUMMYFUNCTION("GOOGLETRANSLATE(C189,""ja"",""en"")"),"song")</f>
        <v>song</v>
      </c>
    </row>
    <row r="190">
      <c r="A190" s="19">
        <v>189.0</v>
      </c>
      <c r="B190" s="19">
        <v>988200.0</v>
      </c>
      <c r="C190" s="20" t="s">
        <v>1943</v>
      </c>
      <c r="D190" s="21" t="str">
        <f>IFERROR(__xludf.DUMMYFUNCTION("GOOGLETRANSLATE(C190,""ja"",""en"")"),"company")</f>
        <v>company</v>
      </c>
    </row>
    <row r="191">
      <c r="A191" s="19">
        <v>190.0</v>
      </c>
      <c r="B191" s="19">
        <v>987547.0</v>
      </c>
      <c r="C191" s="22" t="s">
        <v>1944</v>
      </c>
      <c r="D191" s="21" t="str">
        <f>IFERROR(__xludf.DUMMYFUNCTION("GOOGLETRANSLATE(C191,""ja"",""en"")"),"How to use")</f>
        <v>How to use</v>
      </c>
    </row>
    <row r="192">
      <c r="A192" s="19">
        <v>191.0</v>
      </c>
      <c r="B192" s="19">
        <v>973655.0</v>
      </c>
      <c r="C192" s="20" t="s">
        <v>1945</v>
      </c>
      <c r="D192" s="21" t="str">
        <f>IFERROR(__xludf.DUMMYFUNCTION("GOOGLETRANSLATE(C192,""ja"",""en"")"),"need")</f>
        <v>need</v>
      </c>
    </row>
    <row r="193">
      <c r="A193" s="19">
        <v>192.0</v>
      </c>
      <c r="B193" s="19">
        <v>971572.0</v>
      </c>
      <c r="C193" s="20" t="s">
        <v>1946</v>
      </c>
      <c r="D193" s="21" t="str">
        <f>IFERROR(__xludf.DUMMYFUNCTION("GOOGLETRANSLATE(C193,""ja"",""en"")"),"explanation")</f>
        <v>explanation</v>
      </c>
    </row>
    <row r="194">
      <c r="A194" s="19">
        <v>193.0</v>
      </c>
      <c r="B194" s="19">
        <v>966733.0</v>
      </c>
      <c r="C194" s="20" t="s">
        <v>1947</v>
      </c>
      <c r="D194" s="21" t="str">
        <f>IFERROR(__xludf.DUMMYFUNCTION("GOOGLETRANSLATE(C194,""ja"",""en"")"),"basic")</f>
        <v>basic</v>
      </c>
    </row>
    <row r="195">
      <c r="A195" s="19">
        <v>194.0</v>
      </c>
      <c r="B195" s="19">
        <v>964460.0</v>
      </c>
      <c r="C195" s="20" t="s">
        <v>1948</v>
      </c>
      <c r="D195" s="21" t="str">
        <f>IFERROR(__xludf.DUMMYFUNCTION("GOOGLETRANSLATE(C195,""ja"",""en"")"),"by")</f>
        <v>by</v>
      </c>
    </row>
    <row r="196">
      <c r="A196" s="19">
        <v>195.0</v>
      </c>
      <c r="B196" s="19">
        <v>957096.0</v>
      </c>
      <c r="C196" s="20" t="s">
        <v>1949</v>
      </c>
      <c r="D196" s="21" t="str">
        <f>IFERROR(__xludf.DUMMYFUNCTION("GOOGLETRANSLATE(C196,""ja"",""en"")"),"university")</f>
        <v>university</v>
      </c>
    </row>
    <row r="197">
      <c r="A197" s="19">
        <v>196.0</v>
      </c>
      <c r="B197" s="19">
        <v>938353.0</v>
      </c>
      <c r="C197" s="20" t="s">
        <v>1950</v>
      </c>
      <c r="D197" s="21" t="str">
        <f>IFERROR(__xludf.DUMMYFUNCTION("GOOGLETRANSLATE(C197,""ja"",""en"")"),"change")</f>
        <v>change</v>
      </c>
    </row>
    <row r="198">
      <c r="A198" s="19">
        <v>197.0</v>
      </c>
      <c r="B198" s="19">
        <v>926059.0</v>
      </c>
      <c r="C198" s="20" t="s">
        <v>1951</v>
      </c>
      <c r="D198" s="21" t="str">
        <f>IFERROR(__xludf.DUMMYFUNCTION("GOOGLETRANSLATE(C198,""ja"",""en"")"),"water")</f>
        <v>water</v>
      </c>
    </row>
    <row r="199">
      <c r="A199" s="19">
        <v>198.0</v>
      </c>
      <c r="B199" s="19">
        <v>921207.0</v>
      </c>
      <c r="C199" s="20" t="s">
        <v>1952</v>
      </c>
      <c r="D199" s="21" t="str">
        <f>IFERROR(__xludf.DUMMYFUNCTION("GOOGLETRANSLATE(C199,""ja"",""en"")"),"new")</f>
        <v>new</v>
      </c>
    </row>
    <row r="200">
      <c r="A200" s="19">
        <v>199.0</v>
      </c>
      <c r="B200" s="19">
        <v>920913.0</v>
      </c>
      <c r="C200" s="20" t="s">
        <v>1953</v>
      </c>
      <c r="D200" s="21" t="str">
        <f>IFERROR(__xludf.DUMMYFUNCTION("GOOGLETRANSLATE(C200,""ja"",""en"")"),"team")</f>
        <v>team</v>
      </c>
    </row>
    <row r="201">
      <c r="A201" s="19">
        <v>200.0</v>
      </c>
      <c r="B201" s="19">
        <v>916280.0</v>
      </c>
      <c r="C201" s="20" t="s">
        <v>1954</v>
      </c>
      <c r="D201" s="21" t="str">
        <f>IFERROR(__xludf.DUMMYFUNCTION("GOOGLETRANSLATE(C201,""ja"",""en"")"),"writing")</f>
        <v>writing</v>
      </c>
    </row>
    <row r="202">
      <c r="A202" s="19">
        <v>201.0</v>
      </c>
      <c r="B202" s="19">
        <v>916124.0</v>
      </c>
      <c r="C202" s="20" t="s">
        <v>1955</v>
      </c>
      <c r="D202" s="21" t="str">
        <f>IFERROR(__xludf.DUMMYFUNCTION("GOOGLETRANSLATE(C202,""ja"",""en"")"),"road")</f>
        <v>road</v>
      </c>
    </row>
    <row r="203">
      <c r="A203" s="19">
        <v>202.0</v>
      </c>
      <c r="B203" s="19">
        <v>911491.0</v>
      </c>
      <c r="C203" s="20" t="s">
        <v>1956</v>
      </c>
      <c r="D203" s="21" t="str">
        <f>IFERROR(__xludf.DUMMYFUNCTION("GOOGLETRANSLATE(C203,""ja"",""en"")"),"while")</f>
        <v>while</v>
      </c>
    </row>
    <row r="204">
      <c r="A204" s="19">
        <v>203.0</v>
      </c>
      <c r="B204" s="19">
        <v>909909.0</v>
      </c>
      <c r="C204" s="20" t="s">
        <v>1957</v>
      </c>
      <c r="D204" s="21" t="str">
        <f>IFERROR(__xludf.DUMMYFUNCTION("GOOGLETRANSLATE(C204,""ja"",""en"")"),"mold")</f>
        <v>mold</v>
      </c>
    </row>
    <row r="205">
      <c r="A205" s="19">
        <v>204.0</v>
      </c>
      <c r="B205" s="19">
        <v>908169.0</v>
      </c>
      <c r="C205" s="20" t="s">
        <v>1958</v>
      </c>
      <c r="D205" s="21" t="str">
        <f>IFERROR(__xludf.DUMMYFUNCTION("GOOGLETRANSLATE(C205,""ja"",""en"")"),"right")</f>
        <v>right</v>
      </c>
    </row>
    <row r="206">
      <c r="A206" s="19">
        <v>205.0</v>
      </c>
      <c r="B206" s="19">
        <v>896912.0</v>
      </c>
      <c r="C206" s="20" t="s">
        <v>1959</v>
      </c>
      <c r="D206" s="21" t="str">
        <f>IFERROR(__xludf.DUMMYFUNCTION("GOOGLETRANSLATE(C206,""ja"",""en"")"),"soccer")</f>
        <v>soccer</v>
      </c>
    </row>
    <row r="207">
      <c r="A207" s="19">
        <v>206.0</v>
      </c>
      <c r="B207" s="19">
        <v>895408.0</v>
      </c>
      <c r="C207" s="20" t="s">
        <v>1960</v>
      </c>
      <c r="D207" s="21" t="str">
        <f>IFERROR(__xludf.DUMMYFUNCTION("GOOGLETRANSLATE(C207,""ja"",""en"")"),"tournament")</f>
        <v>tournament</v>
      </c>
    </row>
    <row r="208">
      <c r="A208" s="19">
        <v>207.0</v>
      </c>
      <c r="B208" s="19">
        <v>892842.0</v>
      </c>
      <c r="C208" s="20" t="s">
        <v>1961</v>
      </c>
      <c r="D208" s="21" t="str">
        <f>IFERROR(__xludf.DUMMYFUNCTION("GOOGLETRANSLATE(C208,""ja"",""en"")"),"Guidebook")</f>
        <v>Guidebook</v>
      </c>
    </row>
    <row r="209">
      <c r="A209" s="19">
        <v>208.0</v>
      </c>
      <c r="B209" s="19">
        <v>882129.0</v>
      </c>
      <c r="C209" s="20" t="s">
        <v>1962</v>
      </c>
      <c r="D209" s="21" t="str">
        <f>IFERROR(__xludf.DUMMYFUNCTION("GOOGLETRANSLATE(C209,""ja"",""en"")"),"earth")</f>
        <v>earth</v>
      </c>
    </row>
    <row r="210">
      <c r="A210" s="19">
        <v>209.0</v>
      </c>
      <c r="B210" s="19">
        <v>881973.0</v>
      </c>
      <c r="C210" s="20" t="s">
        <v>1963</v>
      </c>
      <c r="D210" s="21" t="str">
        <f>IFERROR(__xludf.DUMMYFUNCTION("GOOGLETRANSLATE(C210,""ja"",""en"")"),"only")</f>
        <v>only</v>
      </c>
    </row>
    <row r="211">
      <c r="A211" s="19">
        <v>210.0</v>
      </c>
      <c r="B211" s="19">
        <v>877495.0</v>
      </c>
      <c r="C211" s="20" t="s">
        <v>1964</v>
      </c>
      <c r="D211" s="21" t="str">
        <f>IFERROR(__xludf.DUMMYFUNCTION("GOOGLETRANSLATE(C211,""ja"",""en"")"),"fruit")</f>
        <v>fruit</v>
      </c>
    </row>
    <row r="212">
      <c r="A212" s="19">
        <v>211.0</v>
      </c>
      <c r="B212" s="19">
        <v>877199.0</v>
      </c>
      <c r="C212" s="22" t="s">
        <v>1965</v>
      </c>
      <c r="D212" s="21" t="str">
        <f>IFERROR(__xludf.DUMMYFUNCTION("GOOGLETRANSLATE(C212,""ja"",""en"")"),"Written")</f>
        <v>Written</v>
      </c>
    </row>
    <row r="213">
      <c r="A213" s="19">
        <v>212.0</v>
      </c>
      <c r="B213" s="19">
        <v>871249.0</v>
      </c>
      <c r="C213" s="20" t="s">
        <v>1966</v>
      </c>
      <c r="D213" s="21" t="str">
        <f>IFERROR(__xludf.DUMMYFUNCTION("GOOGLETRANSLATE(C213,""ja"",""en"")"),"should")</f>
        <v>should</v>
      </c>
    </row>
    <row r="214">
      <c r="A214" s="19">
        <v>213.0</v>
      </c>
      <c r="B214" s="19">
        <v>869955.0</v>
      </c>
      <c r="C214" s="20" t="s">
        <v>1967</v>
      </c>
      <c r="D214" s="21" t="str">
        <f>IFERROR(__xludf.DUMMYFUNCTION("GOOGLETRANSLATE(C214,""ja"",""en"")"),"Tari")</f>
        <v>Tari</v>
      </c>
    </row>
    <row r="215">
      <c r="A215" s="19">
        <v>214.0</v>
      </c>
      <c r="B215" s="19">
        <v>868784.0</v>
      </c>
      <c r="C215" s="20" t="s">
        <v>1968</v>
      </c>
      <c r="D215" s="21" t="str">
        <f>IFERROR(__xludf.DUMMYFUNCTION("GOOGLETRANSLATE(C215,""ja"",""en"")"),"block")</f>
        <v>block</v>
      </c>
    </row>
    <row r="216">
      <c r="A216" s="19">
        <v>215.0</v>
      </c>
      <c r="B216" s="19">
        <v>867807.0</v>
      </c>
      <c r="C216" s="20" t="s">
        <v>1969</v>
      </c>
      <c r="D216" s="21" t="str">
        <f>IFERROR(__xludf.DUMMYFUNCTION("GOOGLETRANSLATE(C216,""ja"",""en"")"),"I")</f>
        <v>I</v>
      </c>
    </row>
    <row r="217">
      <c r="A217" s="19">
        <v>216.0</v>
      </c>
      <c r="B217" s="19">
        <v>867139.0</v>
      </c>
      <c r="C217" s="20" t="s">
        <v>1970</v>
      </c>
      <c r="D217" s="21" t="str">
        <f>IFERROR(__xludf.DUMMYFUNCTION("GOOGLETRANSLATE(C217,""ja"",""en"")"),"war")</f>
        <v>war</v>
      </c>
    </row>
    <row r="218">
      <c r="A218" s="19">
        <v>217.0</v>
      </c>
      <c r="B218" s="19">
        <v>866192.0</v>
      </c>
      <c r="C218" s="20" t="s">
        <v>1971</v>
      </c>
      <c r="D218" s="21" t="str">
        <f>IFERROR(__xludf.DUMMYFUNCTION("GOOGLETRANSLATE(C218,""ja"",""en"")"),"official")</f>
        <v>official</v>
      </c>
    </row>
    <row r="219">
      <c r="A219" s="19">
        <v>218.0</v>
      </c>
      <c r="B219" s="19">
        <v>857571.0</v>
      </c>
      <c r="C219" s="20" t="s">
        <v>1972</v>
      </c>
      <c r="D219" s="21" t="str">
        <f>IFERROR(__xludf.DUMMYFUNCTION("GOOGLETRANSLATE(C219,""ja"",""en"")"),"Appearance")</f>
        <v>Appearance</v>
      </c>
    </row>
    <row r="220">
      <c r="A220" s="19">
        <v>219.0</v>
      </c>
      <c r="B220" s="19">
        <v>852548.0</v>
      </c>
      <c r="C220" s="20" t="s">
        <v>1973</v>
      </c>
      <c r="D220" s="21" t="str">
        <f>IFERROR(__xludf.DUMMYFUNCTION("GOOGLETRANSLATE(C220,""ja"",""en"")"),"Possible")</f>
        <v>Possible</v>
      </c>
    </row>
    <row r="221">
      <c r="A221" s="19">
        <v>220.0</v>
      </c>
      <c r="B221" s="19">
        <v>850347.0</v>
      </c>
      <c r="C221" s="20" t="s">
        <v>1974</v>
      </c>
      <c r="D221" s="21" t="str">
        <f>IFERROR(__xludf.DUMMYFUNCTION("GOOGLETRANSLATE(C221,""ja"",""en"")"),"Appearance")</f>
        <v>Appearance</v>
      </c>
    </row>
    <row r="222">
      <c r="A222" s="19">
        <v>221.0</v>
      </c>
      <c r="B222" s="19">
        <v>848832.0</v>
      </c>
      <c r="C222" s="20" t="s">
        <v>1975</v>
      </c>
      <c r="D222" s="21" t="str">
        <f>IFERROR(__xludf.DUMMYFUNCTION("GOOGLETRANSLATE(C222,""ja"",""en"")"),"etc")</f>
        <v>etc</v>
      </c>
    </row>
    <row r="223">
      <c r="A223" s="19">
        <v>222.0</v>
      </c>
      <c r="B223" s="19">
        <v>847282.0</v>
      </c>
      <c r="C223" s="20" t="s">
        <v>1976</v>
      </c>
      <c r="D223" s="21" t="str">
        <f>IFERROR(__xludf.DUMMYFUNCTION("GOOGLETRANSLATE(C223,""ja"",""en"")"),"system")</f>
        <v>system</v>
      </c>
    </row>
    <row r="224">
      <c r="A224" s="19">
        <v>223.0</v>
      </c>
      <c r="B224" s="19">
        <v>843537.0</v>
      </c>
      <c r="C224" s="20" t="s">
        <v>1977</v>
      </c>
      <c r="D224" s="21" t="str">
        <f>IFERROR(__xludf.DUMMYFUNCTION("GOOGLETRANSLATE(C224,""ja"",""en"")"),"special")</f>
        <v>special</v>
      </c>
    </row>
    <row r="225">
      <c r="A225" s="19">
        <v>224.0</v>
      </c>
      <c r="B225" s="19">
        <v>840711.0</v>
      </c>
      <c r="C225" s="20" t="s">
        <v>1978</v>
      </c>
      <c r="D225" s="21" t="str">
        <f>IFERROR(__xludf.DUMMYFUNCTION("GOOGLETRANSLATE(C225,""ja"",""en"")"),"director")</f>
        <v>director</v>
      </c>
    </row>
    <row r="226">
      <c r="A226" s="19">
        <v>225.0</v>
      </c>
      <c r="B226" s="19">
        <v>836560.0</v>
      </c>
      <c r="C226" s="20" t="s">
        <v>1979</v>
      </c>
      <c r="D226" s="21" t="str">
        <f>IFERROR(__xludf.DUMMYFUNCTION("GOOGLETRANSLATE(C226,""ja"",""en"")"),"Mr.")</f>
        <v>Mr.</v>
      </c>
    </row>
    <row r="227">
      <c r="A227" s="19">
        <v>226.0</v>
      </c>
      <c r="B227" s="19">
        <v>834502.0</v>
      </c>
      <c r="C227" s="20" t="s">
        <v>1980</v>
      </c>
      <c r="D227" s="21" t="str">
        <f>IFERROR(__xludf.DUMMYFUNCTION("GOOGLETRANSLATE(C227,""ja"",""en"")"),"Next")</f>
        <v>Next</v>
      </c>
    </row>
    <row r="228">
      <c r="A228" s="19">
        <v>227.0</v>
      </c>
      <c r="B228" s="19">
        <v>825961.0</v>
      </c>
      <c r="C228" s="22" t="s">
        <v>1981</v>
      </c>
      <c r="D228" s="21" t="str">
        <f>IFERROR(__xludf.DUMMYFUNCTION("GOOGLETRANSLATE(C228,""ja"",""en"")"),"That's it")</f>
        <v>That's it</v>
      </c>
    </row>
    <row r="229">
      <c r="A229" s="19">
        <v>228.0</v>
      </c>
      <c r="B229" s="19">
        <v>824560.0</v>
      </c>
      <c r="C229" s="20" t="s">
        <v>1982</v>
      </c>
      <c r="D229" s="21" t="str">
        <f>IFERROR(__xludf.DUMMYFUNCTION("GOOGLETRANSLATE(C229,""ja"",""en"")"),"high school")</f>
        <v>high school</v>
      </c>
    </row>
    <row r="230">
      <c r="A230" s="19">
        <v>229.0</v>
      </c>
      <c r="B230" s="19">
        <v>824252.0</v>
      </c>
      <c r="C230" s="20" t="s">
        <v>1983</v>
      </c>
      <c r="D230" s="21" t="str">
        <f>IFERROR(__xludf.DUMMYFUNCTION("GOOGLETRANSLATE(C230,""ja"",""en"")"),"time")</f>
        <v>time</v>
      </c>
    </row>
    <row r="231">
      <c r="A231" s="19">
        <v>230.0</v>
      </c>
      <c r="B231" s="19">
        <v>821769.0</v>
      </c>
      <c r="C231" s="20" t="s">
        <v>1984</v>
      </c>
      <c r="D231" s="21" t="str">
        <f>IFERROR(__xludf.DUMMYFUNCTION("GOOGLETRANSLATE(C231,""ja"",""en"")"),"tree")</f>
        <v>tree</v>
      </c>
    </row>
    <row r="232">
      <c r="A232" s="19">
        <v>231.0</v>
      </c>
      <c r="B232" s="19">
        <v>819632.0</v>
      </c>
      <c r="C232" s="20" t="s">
        <v>1985</v>
      </c>
      <c r="D232" s="21" t="str">
        <f>IFERROR(__xludf.DUMMYFUNCTION("GOOGLETRANSLATE(C232,""ja"",""en"")"),"～")</f>
        <v>～</v>
      </c>
    </row>
    <row r="233">
      <c r="A233" s="19">
        <v>232.0</v>
      </c>
      <c r="B233" s="19">
        <v>809599.0</v>
      </c>
      <c r="C233" s="20" t="s">
        <v>1986</v>
      </c>
      <c r="D233" s="21" t="str">
        <f>IFERROR(__xludf.DUMMYFUNCTION("GOOGLETRANSLATE(C233,""ja"",""en"")"),"Inside")</f>
        <v>Inside</v>
      </c>
    </row>
    <row r="234">
      <c r="A234" s="19">
        <v>233.0</v>
      </c>
      <c r="B234" s="19">
        <v>807338.0</v>
      </c>
      <c r="C234" s="20" t="s">
        <v>1987</v>
      </c>
      <c r="D234" s="21" t="str">
        <f>IFERROR(__xludf.DUMMYFUNCTION("GOOGLETRANSLATE(C234,""ja"",""en"")"),"music")</f>
        <v>music</v>
      </c>
    </row>
    <row r="235">
      <c r="A235" s="19">
        <v>234.0</v>
      </c>
      <c r="B235" s="19">
        <v>806029.0</v>
      </c>
      <c r="C235" s="20" t="s">
        <v>1988</v>
      </c>
      <c r="D235" s="21" t="str">
        <f>IFERROR(__xludf.DUMMYFUNCTION("GOOGLETRANSLATE(C235,""ja"",""en"")"),"history")</f>
        <v>history</v>
      </c>
    </row>
    <row r="236">
      <c r="A236" s="19">
        <v>235.0</v>
      </c>
      <c r="B236" s="19">
        <v>804117.0</v>
      </c>
      <c r="C236" s="20" t="s">
        <v>1989</v>
      </c>
      <c r="D236" s="21" t="str">
        <f>IFERROR(__xludf.DUMMYFUNCTION("GOOGLETRANSLATE(C236,""ja"",""en"")"),"place")</f>
        <v>place</v>
      </c>
    </row>
    <row r="237">
      <c r="A237" s="19">
        <v>236.0</v>
      </c>
      <c r="B237" s="19">
        <v>803801.0</v>
      </c>
      <c r="C237" s="20" t="s">
        <v>1990</v>
      </c>
      <c r="D237" s="21" t="str">
        <f>IFERROR(__xludf.DUMMYFUNCTION("GOOGLETRANSLATE(C237,""ja"",""en"")"),"Release")</f>
        <v>Release</v>
      </c>
    </row>
    <row r="238">
      <c r="A238" s="19">
        <v>237.0</v>
      </c>
      <c r="B238" s="19">
        <v>797767.0</v>
      </c>
      <c r="C238" s="20" t="s">
        <v>1991</v>
      </c>
      <c r="D238" s="21" t="str">
        <f>IFERROR(__xludf.DUMMYFUNCTION("GOOGLETRANSLATE(C238,""ja"",""en"")"),"only")</f>
        <v>only</v>
      </c>
    </row>
    <row r="239">
      <c r="A239" s="19">
        <v>238.0</v>
      </c>
      <c r="B239" s="19">
        <v>797671.0</v>
      </c>
      <c r="C239" s="20" t="s">
        <v>1992</v>
      </c>
      <c r="D239" s="21" t="str">
        <f>IFERROR(__xludf.DUMMYFUNCTION("GOOGLETRANSLATE(C239,""ja"",""en"")"),"word")</f>
        <v>word</v>
      </c>
    </row>
    <row r="240">
      <c r="A240" s="19">
        <v>239.0</v>
      </c>
      <c r="B240" s="19">
        <v>796984.0</v>
      </c>
      <c r="C240" s="22" t="s">
        <v>1993</v>
      </c>
      <c r="D240" s="21" t="str">
        <f>IFERROR(__xludf.DUMMYFUNCTION("GOOGLETRANSLATE(C240,""ja"",""en"")"),"None")</f>
        <v>None</v>
      </c>
    </row>
    <row r="241">
      <c r="A241" s="19">
        <v>240.0</v>
      </c>
      <c r="B241" s="19">
        <v>794355.0</v>
      </c>
      <c r="C241" s="20" t="s">
        <v>1994</v>
      </c>
      <c r="D241" s="21" t="str">
        <f>IFERROR(__xludf.DUMMYFUNCTION("GOOGLETRANSLATE(C241,""ja"",""en"")"),"box")</f>
        <v>box</v>
      </c>
    </row>
    <row r="242">
      <c r="A242" s="19">
        <v>241.0</v>
      </c>
      <c r="B242" s="19">
        <v>793229.0</v>
      </c>
      <c r="C242" s="20" t="s">
        <v>1995</v>
      </c>
      <c r="D242" s="21" t="str">
        <f>IFERROR(__xludf.DUMMYFUNCTION("GOOGLETRANSLATE(C242,""ja"",""en"")"),"student")</f>
        <v>student</v>
      </c>
    </row>
    <row r="243">
      <c r="A243" s="19">
        <v>242.0</v>
      </c>
      <c r="B243" s="19">
        <v>777650.0</v>
      </c>
      <c r="C243" s="20" t="s">
        <v>1996</v>
      </c>
      <c r="D243" s="21" t="str">
        <f>IFERROR(__xludf.DUMMYFUNCTION("GOOGLETRANSLATE(C243,""ja"",""en"")"),"studies")</f>
        <v>studies</v>
      </c>
    </row>
    <row r="244">
      <c r="A244" s="19">
        <v>243.0</v>
      </c>
      <c r="B244" s="19">
        <v>777453.0</v>
      </c>
      <c r="C244" s="20" t="s">
        <v>1997</v>
      </c>
      <c r="D244" s="21" t="str">
        <f>IFERROR(__xludf.DUMMYFUNCTION("GOOGLETRANSLATE(C244,""ja"",""en"")"),"record")</f>
        <v>record</v>
      </c>
    </row>
    <row r="245">
      <c r="A245" s="19">
        <v>244.0</v>
      </c>
      <c r="B245" s="19">
        <v>771854.0</v>
      </c>
      <c r="C245" s="20" t="s">
        <v>1998</v>
      </c>
      <c r="D245" s="21" t="str">
        <f>IFERROR(__xludf.DUMMYFUNCTION("GOOGLETRANSLATE(C245,""ja"",""en"")"),"army")</f>
        <v>army</v>
      </c>
    </row>
    <row r="246">
      <c r="A246" s="19">
        <v>245.0</v>
      </c>
      <c r="B246" s="19">
        <v>769695.0</v>
      </c>
      <c r="C246" s="20" t="s">
        <v>1999</v>
      </c>
      <c r="D246" s="21" t="str">
        <f>IFERROR(__xludf.DUMMYFUNCTION("GOOGLETRANSLATE(C246,""ja"",""en"")"),"Ten thousand")</f>
        <v>Ten thousand</v>
      </c>
    </row>
    <row r="247">
      <c r="A247" s="19">
        <v>246.0</v>
      </c>
      <c r="B247" s="19">
        <v>765820.0</v>
      </c>
      <c r="C247" s="20" t="s">
        <v>2000</v>
      </c>
      <c r="D247" s="21" t="str">
        <f>IFERROR(__xludf.DUMMYFUNCTION("GOOGLETRANSLATE(C247,""ja"",""en"")"),"!")</f>
        <v>!</v>
      </c>
    </row>
    <row r="248">
      <c r="A248" s="19">
        <v>247.0</v>
      </c>
      <c r="B248" s="19">
        <v>765704.0</v>
      </c>
      <c r="C248" s="20" t="s">
        <v>2001</v>
      </c>
      <c r="D248" s="21" t="str">
        <f>IFERROR(__xludf.DUMMYFUNCTION("GOOGLETRANSLATE(C248,""ja"",""en"")"),"place")</f>
        <v>place</v>
      </c>
    </row>
    <row r="249">
      <c r="A249" s="19">
        <v>248.0</v>
      </c>
      <c r="B249" s="19">
        <v>763556.0</v>
      </c>
      <c r="C249" s="20" t="s">
        <v>2002</v>
      </c>
      <c r="D249" s="21" t="str">
        <f>IFERROR(__xludf.DUMMYFUNCTION("GOOGLETRANSLATE(C249,""ja"",""en"")"),"all")</f>
        <v>all</v>
      </c>
    </row>
    <row r="250">
      <c r="A250" s="19">
        <v>249.0</v>
      </c>
      <c r="B250" s="19">
        <v>761971.0</v>
      </c>
      <c r="C250" s="20" t="s">
        <v>2003</v>
      </c>
      <c r="D250" s="21" t="str">
        <f>IFERROR(__xludf.DUMMYFUNCTION("GOOGLETRANSLATE(C250,""ja"",""en"")"),"another")</f>
        <v>another</v>
      </c>
    </row>
    <row r="251">
      <c r="A251" s="19">
        <v>250.0</v>
      </c>
      <c r="B251" s="19">
        <v>757600.0</v>
      </c>
      <c r="C251" s="20" t="s">
        <v>2004</v>
      </c>
      <c r="D251" s="21" t="str">
        <f>IFERROR(__xludf.DUMMYFUNCTION("GOOGLETRANSLATE(C251,""ja"",""en"")"),"first time")</f>
        <v>first time</v>
      </c>
    </row>
    <row r="252">
      <c r="A252" s="19">
        <v>251.0</v>
      </c>
      <c r="B252" s="19">
        <v>757096.0</v>
      </c>
      <c r="C252" s="20" t="s">
        <v>2005</v>
      </c>
      <c r="D252" s="21" t="str">
        <f>IFERROR(__xludf.DUMMYFUNCTION("GOOGLETRANSLATE(C252,""ja"",""en"")"),"series")</f>
        <v>series</v>
      </c>
    </row>
    <row r="253">
      <c r="A253" s="19">
        <v>252.0</v>
      </c>
      <c r="B253" s="19">
        <v>756662.0</v>
      </c>
      <c r="C253" s="20" t="s">
        <v>2006</v>
      </c>
      <c r="D253" s="21" t="str">
        <f>IFERROR(__xludf.DUMMYFUNCTION("GOOGLETRANSLATE(C253,""ja"",""en"")"),"soil")</f>
        <v>soil</v>
      </c>
    </row>
    <row r="254">
      <c r="A254" s="19">
        <v>253.0</v>
      </c>
      <c r="B254" s="19">
        <v>753039.0</v>
      </c>
      <c r="C254" s="20" t="s">
        <v>2007</v>
      </c>
      <c r="D254" s="21" t="str">
        <f>IFERROR(__xludf.DUMMYFUNCTION("GOOGLETRANSLATE(C254,""ja"",""en"")"),"wood")</f>
        <v>wood</v>
      </c>
    </row>
    <row r="255">
      <c r="A255" s="19">
        <v>254.0</v>
      </c>
      <c r="B255" s="19">
        <v>750709.0</v>
      </c>
      <c r="C255" s="20" t="s">
        <v>2008</v>
      </c>
      <c r="D255" s="21" t="str">
        <f>IFERROR(__xludf.DUMMYFUNCTION("GOOGLETRANSLATE(C255,""ja"",""en"")"),"comprehensive")</f>
        <v>comprehensive</v>
      </c>
    </row>
    <row r="256">
      <c r="A256" s="19">
        <v>255.0</v>
      </c>
      <c r="B256" s="19">
        <v>749709.0</v>
      </c>
      <c r="C256" s="20" t="s">
        <v>2009</v>
      </c>
      <c r="D256" s="21" t="str">
        <f>IFERROR(__xludf.DUMMYFUNCTION("GOOGLETRANSLATE(C256,""ja"",""en"")"),"what")</f>
        <v>what</v>
      </c>
    </row>
    <row r="257">
      <c r="A257" s="19">
        <v>256.0</v>
      </c>
      <c r="B257" s="19">
        <v>748926.0</v>
      </c>
      <c r="C257" s="22" t="s">
        <v>2010</v>
      </c>
      <c r="D257" s="21" t="str">
        <f>IFERROR(__xludf.DUMMYFUNCTION("GOOGLETRANSLATE(C257,""ja"",""en"")"),"go")</f>
        <v>go</v>
      </c>
    </row>
    <row r="258">
      <c r="A258" s="19">
        <v>257.0</v>
      </c>
      <c r="B258" s="19">
        <v>748250.0</v>
      </c>
      <c r="C258" s="20" t="s">
        <v>2011</v>
      </c>
      <c r="D258" s="21" t="str">
        <f>IFERROR(__xludf.DUMMYFUNCTION("GOOGLETRANSLATE(C258,""ja"",""en"")"),"game")</f>
        <v>game</v>
      </c>
    </row>
    <row r="259">
      <c r="A259" s="19">
        <v>258.0</v>
      </c>
      <c r="B259" s="19">
        <v>747011.0</v>
      </c>
      <c r="C259" s="20" t="s">
        <v>2012</v>
      </c>
      <c r="D259" s="21" t="str">
        <f>IFERROR(__xludf.DUMMYFUNCTION("GOOGLETRANSLATE(C259,""ja"",""en"")"),"site")</f>
        <v>site</v>
      </c>
    </row>
    <row r="260">
      <c r="A260" s="19">
        <v>259.0</v>
      </c>
      <c r="B260" s="19">
        <v>746953.0</v>
      </c>
      <c r="C260" s="20" t="s">
        <v>2013</v>
      </c>
      <c r="D260" s="21" t="str">
        <f>IFERROR(__xludf.DUMMYFUNCTION("GOOGLETRANSLATE(C260,""ja"",""en"")"),"relationship")</f>
        <v>relationship</v>
      </c>
    </row>
    <row r="261">
      <c r="A261" s="19">
        <v>260.0</v>
      </c>
      <c r="B261" s="19">
        <v>744523.0</v>
      </c>
      <c r="C261" s="20" t="s">
        <v>2014</v>
      </c>
      <c r="D261" s="21" t="str">
        <f>IFERROR(__xludf.DUMMYFUNCTION("GOOGLETRANSLATE(C261,""ja"",""en"")"),"be able to")</f>
        <v>be able to</v>
      </c>
    </row>
    <row r="262">
      <c r="A262" s="19">
        <v>261.0</v>
      </c>
      <c r="B262" s="19">
        <v>743466.0</v>
      </c>
      <c r="C262" s="20" t="s">
        <v>2015</v>
      </c>
      <c r="D262" s="21" t="str">
        <f>IFERROR(__xludf.DUMMYFUNCTION("GOOGLETRANSLATE(C262,""ja"",""en"")"),"please")</f>
        <v>please</v>
      </c>
    </row>
    <row r="263">
      <c r="A263" s="19">
        <v>262.0</v>
      </c>
      <c r="B263" s="19">
        <v>742226.0</v>
      </c>
      <c r="C263" s="20" t="s">
        <v>2016</v>
      </c>
      <c r="D263" s="21" t="str">
        <f>IFERROR(__xludf.DUMMYFUNCTION("GOOGLETRANSLATE(C263,""ja"",""en"")"),"same")</f>
        <v>same</v>
      </c>
    </row>
    <row r="264">
      <c r="A264" s="19">
        <v>263.0</v>
      </c>
      <c r="B264" s="19">
        <v>737968.0</v>
      </c>
      <c r="C264" s="20" t="s">
        <v>2017</v>
      </c>
      <c r="D264" s="21" t="str">
        <f>IFERROR(__xludf.DUMMYFUNCTION("GOOGLETRANSLATE(C264,""ja"",""en"")"),"sand")</f>
        <v>sand</v>
      </c>
    </row>
    <row r="265">
      <c r="A265" s="19">
        <v>264.0</v>
      </c>
      <c r="B265" s="19">
        <v>733087.0</v>
      </c>
      <c r="C265" s="20" t="s">
        <v>2018</v>
      </c>
      <c r="D265" s="21" t="str">
        <f>IFERROR(__xludf.DUMMYFUNCTION("GOOGLETRANSLATE(C265,""ja"",""en"")"),"One")</f>
        <v>One</v>
      </c>
    </row>
    <row r="266">
      <c r="A266" s="19">
        <v>265.0</v>
      </c>
      <c r="B266" s="19">
        <v>729892.0</v>
      </c>
      <c r="C266" s="20" t="s">
        <v>2019</v>
      </c>
      <c r="D266" s="21" t="str">
        <f>IFERROR(__xludf.DUMMYFUNCTION("GOOGLETRANSLATE(C266,""ja"",""en"")"),"thought")</f>
        <v>thought</v>
      </c>
    </row>
    <row r="267">
      <c r="A267" s="19">
        <v>266.0</v>
      </c>
      <c r="B267" s="19">
        <v>727968.0</v>
      </c>
      <c r="C267" s="20" t="s">
        <v>2020</v>
      </c>
      <c r="D267" s="21" t="str">
        <f>IFERROR(__xludf.DUMMYFUNCTION("GOOGLETRANSLATE(C267,""ja"",""en"")"),"look")</f>
        <v>look</v>
      </c>
    </row>
    <row r="268">
      <c r="A268" s="19">
        <v>267.0</v>
      </c>
      <c r="B268" s="19">
        <v>725205.0</v>
      </c>
      <c r="C268" s="20" t="s">
        <v>2021</v>
      </c>
      <c r="D268" s="21" t="str">
        <f>IFERROR(__xludf.DUMMYFUNCTION("GOOGLETRANSLATE(C268,""ja"",""en"")"),"fire")</f>
        <v>fire</v>
      </c>
    </row>
    <row r="269">
      <c r="A269" s="19">
        <v>268.0</v>
      </c>
      <c r="B269" s="19">
        <v>722260.0</v>
      </c>
      <c r="C269" s="20" t="s">
        <v>2022</v>
      </c>
      <c r="D269" s="21" t="str">
        <f>IFERROR(__xludf.DUMMYFUNCTION("GOOGLETRANSLATE(C269,""ja"",""en"")"),"album")</f>
        <v>album</v>
      </c>
    </row>
    <row r="270">
      <c r="A270" s="19">
        <v>269.0</v>
      </c>
      <c r="B270" s="19">
        <v>716209.0</v>
      </c>
      <c r="C270" s="20" t="s">
        <v>2023</v>
      </c>
      <c r="D270" s="21" t="str">
        <f>IFERROR(__xludf.DUMMYFUNCTION("GOOGLETRANSLATE(C270,""ja"",""en"")"),"point")</f>
        <v>point</v>
      </c>
    </row>
    <row r="271">
      <c r="A271" s="19">
        <v>270.0</v>
      </c>
      <c r="B271" s="19">
        <v>713820.0</v>
      </c>
      <c r="C271" s="20" t="s">
        <v>2024</v>
      </c>
      <c r="D271" s="21" t="str">
        <f>IFERROR(__xludf.DUMMYFUNCTION("GOOGLETRANSLATE(C271,""ja"",""en"")"),"machine")</f>
        <v>machine</v>
      </c>
    </row>
    <row r="272">
      <c r="A272" s="19">
        <v>271.0</v>
      </c>
      <c r="B272" s="19">
        <v>713094.0</v>
      </c>
      <c r="C272" s="20" t="s">
        <v>2025</v>
      </c>
      <c r="D272" s="21" t="str">
        <f>IFERROR(__xludf.DUMMYFUNCTION("GOOGLETRANSLATE(C272,""ja"",""en"")"),"anime")</f>
        <v>anime</v>
      </c>
    </row>
    <row r="273">
      <c r="A273" s="19">
        <v>272.0</v>
      </c>
      <c r="B273" s="19">
        <v>709712.0</v>
      </c>
      <c r="C273" s="20" t="s">
        <v>2026</v>
      </c>
      <c r="D273" s="21" t="str">
        <f>IFERROR(__xludf.DUMMYFUNCTION("GOOGLETRANSLATE(C273,""ja"",""en"")"),"international")</f>
        <v>international</v>
      </c>
    </row>
    <row r="274">
      <c r="A274" s="19">
        <v>273.0</v>
      </c>
      <c r="B274" s="19">
        <v>709688.0</v>
      </c>
      <c r="C274" s="20" t="s">
        <v>2027</v>
      </c>
      <c r="D274" s="21" t="str">
        <f>IFERROR(__xludf.DUMMYFUNCTION("GOOGLETRANSLATE(C274,""ja"",""en"")"),"law")</f>
        <v>law</v>
      </c>
    </row>
    <row r="275">
      <c r="A275" s="19">
        <v>274.0</v>
      </c>
      <c r="B275" s="19">
        <v>709588.0</v>
      </c>
      <c r="C275" s="20" t="s">
        <v>2028</v>
      </c>
      <c r="D275" s="21" t="str">
        <f>IFERROR(__xludf.DUMMYFUNCTION("GOOGLETRANSLATE(C275,""ja"",""en"")"),"Drama")</f>
        <v>Drama</v>
      </c>
    </row>
    <row r="276">
      <c r="A276" s="19">
        <v>275.0</v>
      </c>
      <c r="B276" s="19">
        <v>709142.0</v>
      </c>
      <c r="C276" s="20" t="s">
        <v>2029</v>
      </c>
      <c r="D276" s="21" t="str">
        <f>IFERROR(__xludf.DUMMYFUNCTION("GOOGLETRANSLATE(C276,""ja"",""en"")"),"Osaka")</f>
        <v>Osaka</v>
      </c>
    </row>
    <row r="277">
      <c r="A277" s="19">
        <v>276.0</v>
      </c>
      <c r="B277" s="19">
        <v>707676.0</v>
      </c>
      <c r="C277" s="20" t="s">
        <v>2030</v>
      </c>
      <c r="D277" s="21" t="str">
        <f>IFERROR(__xludf.DUMMYFUNCTION("GOOGLETRANSLATE(C277,""ja"",""en"")"),"however")</f>
        <v>however</v>
      </c>
    </row>
    <row r="278">
      <c r="A278" s="19">
        <v>277.0</v>
      </c>
      <c r="B278" s="19">
        <v>705412.0</v>
      </c>
      <c r="C278" s="22" t="s">
        <v>2031</v>
      </c>
      <c r="D278" s="21" t="str">
        <f>IFERROR(__xludf.DUMMYFUNCTION("GOOGLETRANSLATE(C278,""ja"",""en"")"),"done")</f>
        <v>done</v>
      </c>
    </row>
    <row r="279">
      <c r="A279" s="19">
        <v>278.0</v>
      </c>
      <c r="B279" s="19">
        <v>704547.0</v>
      </c>
      <c r="C279" s="20" t="s">
        <v>2032</v>
      </c>
      <c r="D279" s="21" t="str">
        <f>IFERROR(__xludf.DUMMYFUNCTION("GOOGLETRANSLATE(C279,""ja"",""en"")"),"tachi")</f>
        <v>tachi</v>
      </c>
    </row>
    <row r="280">
      <c r="A280" s="19">
        <v>279.0</v>
      </c>
      <c r="B280" s="19">
        <v>703296.0</v>
      </c>
      <c r="C280" s="20" t="s">
        <v>2033</v>
      </c>
      <c r="D280" s="21" t="str">
        <f>IFERROR(__xludf.DUMMYFUNCTION("GOOGLETRANSLATE(C280,""ja"",""en"")"),"pillar")</f>
        <v>pillar</v>
      </c>
    </row>
    <row r="281">
      <c r="A281" s="19">
        <v>280.0</v>
      </c>
      <c r="B281" s="19">
        <v>694919.0</v>
      </c>
      <c r="C281" s="20" t="s">
        <v>2034</v>
      </c>
      <c r="D281" s="21" t="str">
        <f>IFERROR(__xludf.DUMMYFUNCTION("GOOGLETRANSLATE(C281,""ja"",""en"")"),"manual")</f>
        <v>manual</v>
      </c>
    </row>
    <row r="282">
      <c r="A282" s="19">
        <v>281.0</v>
      </c>
      <c r="B282" s="19">
        <v>692638.0</v>
      </c>
      <c r="C282" s="20" t="s">
        <v>2035</v>
      </c>
      <c r="D282" s="21" t="str">
        <f>IFERROR(__xludf.DUMMYFUNCTION("GOOGLETRANSLATE(C282,""ja"",""en"")"),"league")</f>
        <v>league</v>
      </c>
    </row>
    <row r="283">
      <c r="A283" s="19">
        <v>282.0</v>
      </c>
      <c r="B283" s="19">
        <v>692238.0</v>
      </c>
      <c r="C283" s="20" t="s">
        <v>2036</v>
      </c>
      <c r="D283" s="21" t="str">
        <f>IFERROR(__xludf.DUMMYFUNCTION("GOOGLETRANSLATE(C283,""ja"",""en"")"),"comment")</f>
        <v>comment</v>
      </c>
    </row>
    <row r="284">
      <c r="A284" s="19">
        <v>283.0</v>
      </c>
      <c r="B284" s="19">
        <v>685733.0</v>
      </c>
      <c r="C284" s="20" t="s">
        <v>2037</v>
      </c>
      <c r="D284" s="21" t="str">
        <f>IFERROR(__xludf.DUMMYFUNCTION("GOOGLETRANSLATE(C284,""ja"",""en"")"),"education")</f>
        <v>education</v>
      </c>
    </row>
    <row r="285">
      <c r="A285" s="19">
        <v>284.0</v>
      </c>
      <c r="B285" s="19">
        <v>685032.0</v>
      </c>
      <c r="C285" s="20" t="s">
        <v>2038</v>
      </c>
      <c r="D285" s="21" t="str">
        <f>IFERROR(__xludf.DUMMYFUNCTION("GOOGLETRANSLATE(C285,""ja"",""en"")"),"baseball")</f>
        <v>baseball</v>
      </c>
    </row>
    <row r="286">
      <c r="A286" s="19">
        <v>285.0</v>
      </c>
      <c r="B286" s="19">
        <v>683949.0</v>
      </c>
      <c r="C286" s="20" t="s">
        <v>2039</v>
      </c>
      <c r="D286" s="21" t="str">
        <f>IFERROR(__xludf.DUMMYFUNCTION("GOOGLETRANSLATE(C286,""ja"",""en"")"),"Persons")</f>
        <v>Persons</v>
      </c>
    </row>
    <row r="287">
      <c r="A287" s="19">
        <v>286.0</v>
      </c>
      <c r="B287" s="19">
        <v>682216.0</v>
      </c>
      <c r="C287" s="20" t="s">
        <v>2040</v>
      </c>
      <c r="D287" s="21" t="str">
        <f>IFERROR(__xludf.DUMMYFUNCTION("GOOGLETRANSLATE(C287,""ja"",""en"")"),"confirmation")</f>
        <v>confirmation</v>
      </c>
    </row>
    <row r="288">
      <c r="A288" s="19">
        <v>287.0</v>
      </c>
      <c r="B288" s="19">
        <v>682188.0</v>
      </c>
      <c r="C288" s="20" t="s">
        <v>2041</v>
      </c>
      <c r="D288" s="21" t="str">
        <f>IFERROR(__xludf.DUMMYFUNCTION("GOOGLETRANSLATE(C288,""ja"",""en"")"),"role")</f>
        <v>role</v>
      </c>
    </row>
    <row r="289">
      <c r="A289" s="19">
        <v>288.0</v>
      </c>
      <c r="B289" s="19">
        <v>681805.0</v>
      </c>
      <c r="C289" s="20" t="s">
        <v>2042</v>
      </c>
      <c r="D289" s="21" t="str">
        <f>IFERROR(__xludf.DUMMYFUNCTION("GOOGLETRANSLATE(C289,""ja"",""en"")"),"Co., Ltd.")</f>
        <v>Co., Ltd.</v>
      </c>
    </row>
    <row r="290">
      <c r="A290" s="19">
        <v>289.0</v>
      </c>
      <c r="B290" s="19">
        <v>681494.0</v>
      </c>
      <c r="C290" s="20" t="s">
        <v>2043</v>
      </c>
      <c r="D290" s="21" t="str">
        <f>IFERROR(__xludf.DUMMYFUNCTION("GOOGLETRANSLATE(C290,""ja"",""en"")"),"same")</f>
        <v>same</v>
      </c>
    </row>
    <row r="291">
      <c r="A291" s="19">
        <v>290.0</v>
      </c>
      <c r="B291" s="19">
        <v>679434.0</v>
      </c>
      <c r="C291" s="20" t="s">
        <v>2044</v>
      </c>
      <c r="D291" s="21" t="str">
        <f>IFERROR(__xludf.DUMMYFUNCTION("GOOGLETRANSLATE(C291,""ja"",""en"")"),"Hello")</f>
        <v>Hello</v>
      </c>
    </row>
    <row r="292">
      <c r="A292" s="19">
        <v>291.0</v>
      </c>
      <c r="B292" s="19">
        <v>676634.0</v>
      </c>
      <c r="C292" s="20" t="s">
        <v>2045</v>
      </c>
      <c r="D292" s="21" t="str">
        <f>IFERROR(__xludf.DUMMYFUNCTION("GOOGLETRANSLATE(C292,""ja"",""en"")"),"write")</f>
        <v>write</v>
      </c>
    </row>
    <row r="293">
      <c r="A293" s="19">
        <v>292.0</v>
      </c>
      <c r="B293" s="19">
        <v>676397.0</v>
      </c>
      <c r="C293" s="20" t="s">
        <v>2046</v>
      </c>
      <c r="D293" s="21" t="str">
        <f>IFERROR(__xludf.DUMMYFUNCTION("GOOGLETRANSLATE(C293,""ja"",""en"")"),"long")</f>
        <v>long</v>
      </c>
    </row>
    <row r="294">
      <c r="A294" s="19">
        <v>293.0</v>
      </c>
      <c r="B294" s="19">
        <v>674695.0</v>
      </c>
      <c r="C294" s="20" t="s">
        <v>2047</v>
      </c>
      <c r="D294" s="21" t="str">
        <f>IFERROR(__xludf.DUMMYFUNCTION("GOOGLETRANSLATE(C294,""ja"",""en"")"),"Affiliation")</f>
        <v>Affiliation</v>
      </c>
    </row>
    <row r="295">
      <c r="A295" s="19">
        <v>294.0</v>
      </c>
      <c r="B295" s="19">
        <v>674579.0</v>
      </c>
      <c r="C295" s="20" t="s">
        <v>2048</v>
      </c>
      <c r="D295" s="21" t="str">
        <f>IFERROR(__xludf.DUMMYFUNCTION("GOOGLETRANSLATE(C295,""ja"",""en"")"),"start")</f>
        <v>start</v>
      </c>
    </row>
    <row r="296">
      <c r="A296" s="19">
        <v>295.0</v>
      </c>
      <c r="B296" s="19">
        <v>673022.0</v>
      </c>
      <c r="C296" s="20" t="s">
        <v>2049</v>
      </c>
      <c r="D296" s="21" t="str">
        <f>IFERROR(__xludf.DUMMYFUNCTION("GOOGLETRANSLATE(C296,""ja"",""en"")"),"main")</f>
        <v>main</v>
      </c>
    </row>
    <row r="297">
      <c r="A297" s="19">
        <v>296.0</v>
      </c>
      <c r="B297" s="19">
        <v>672643.0</v>
      </c>
      <c r="C297" s="20" t="s">
        <v>2050</v>
      </c>
      <c r="D297" s="21" t="str">
        <f>IFERROR(__xludf.DUMMYFUNCTION("GOOGLETRANSLATE(C297,""ja"",""en"")"),"shape")</f>
        <v>shape</v>
      </c>
    </row>
    <row r="298">
      <c r="A298" s="19">
        <v>297.0</v>
      </c>
      <c r="B298" s="19">
        <v>672212.0</v>
      </c>
      <c r="C298" s="20" t="s">
        <v>2051</v>
      </c>
      <c r="D298" s="21" t="str">
        <f>IFERROR(__xludf.DUMMYFUNCTION("GOOGLETRANSLATE(C298,""ja"",""en"")"),"America")</f>
        <v>America</v>
      </c>
    </row>
    <row r="299">
      <c r="A299" s="19">
        <v>298.0</v>
      </c>
      <c r="B299" s="19">
        <v>662185.0</v>
      </c>
      <c r="C299" s="20" t="s">
        <v>2052</v>
      </c>
      <c r="D299" s="21" t="str">
        <f>IFERROR(__xludf.DUMMYFUNCTION("GOOGLETRANSLATE(C299,""ja"",""en"")"),"=")</f>
        <v>=</v>
      </c>
    </row>
    <row r="300">
      <c r="A300" s="19">
        <v>299.0</v>
      </c>
      <c r="B300" s="19">
        <v>661509.0</v>
      </c>
      <c r="C300" s="20" t="s">
        <v>2053</v>
      </c>
      <c r="D300" s="21" t="str">
        <f>IFERROR(__xludf.DUMMYFUNCTION("GOOGLETRANSLATE(C300,""ja"",""en"")"),"account")</f>
        <v>account</v>
      </c>
    </row>
    <row r="301">
      <c r="A301" s="19">
        <v>300.0</v>
      </c>
      <c r="B301" s="19">
        <v>661470.0</v>
      </c>
      <c r="C301" s="20" t="s">
        <v>2054</v>
      </c>
      <c r="D301" s="21" t="str">
        <f>IFERROR(__xludf.DUMMYFUNCTION("GOOGLETRANSLATE(C301,""ja"",""en"")"),"here")</f>
        <v>here</v>
      </c>
    </row>
    <row r="302">
      <c r="A302" s="19">
        <v>301.0</v>
      </c>
      <c r="B302" s="19">
        <v>661402.0</v>
      </c>
      <c r="C302" s="20" t="s">
        <v>2055</v>
      </c>
      <c r="D302" s="21" t="str">
        <f>IFERROR(__xludf.DUMMYFUNCTION("GOOGLETRANSLATE(C302,""ja"",""en"")"),"championship")</f>
        <v>championship</v>
      </c>
    </row>
    <row r="303">
      <c r="A303" s="19">
        <v>302.0</v>
      </c>
      <c r="B303" s="19">
        <v>660288.0</v>
      </c>
      <c r="C303" s="20" t="s">
        <v>2056</v>
      </c>
      <c r="D303" s="21" t="str">
        <f>IFERROR(__xludf.DUMMYFUNCTION("GOOGLETRANSLATE(C303,""ja"",""en"")"),"Participation")</f>
        <v>Participation</v>
      </c>
    </row>
    <row r="304">
      <c r="A304" s="19">
        <v>303.0</v>
      </c>
      <c r="B304" s="19">
        <v>657404.0</v>
      </c>
      <c r="C304" s="20" t="s">
        <v>2057</v>
      </c>
      <c r="D304" s="21" t="str">
        <f>IFERROR(__xludf.DUMMYFUNCTION("GOOGLETRANSLATE(C304,""ja"",""en"")"),"sea ​​bream")</f>
        <v>sea ​​bream</v>
      </c>
    </row>
    <row r="305">
      <c r="A305" s="19">
        <v>304.0</v>
      </c>
      <c r="B305" s="19">
        <v>655937.0</v>
      </c>
      <c r="C305" s="20" t="s">
        <v>2058</v>
      </c>
      <c r="D305" s="21" t="str">
        <f>IFERROR(__xludf.DUMMYFUNCTION("GOOGLETRANSLATE(C305,""ja"",""en"")"),"existence")</f>
        <v>existence</v>
      </c>
    </row>
    <row r="306">
      <c r="A306" s="19">
        <v>305.0</v>
      </c>
      <c r="B306" s="19">
        <v>653706.0</v>
      </c>
      <c r="C306" s="20" t="s">
        <v>2059</v>
      </c>
      <c r="D306" s="21" t="str">
        <f>IFERROR(__xludf.DUMMYFUNCTION("GOOGLETRANSLATE(C306,""ja"",""en"")"),"ten")</f>
        <v>ten</v>
      </c>
    </row>
    <row r="307">
      <c r="A307" s="19">
        <v>306.0</v>
      </c>
      <c r="B307" s="19">
        <v>650283.0</v>
      </c>
      <c r="C307" s="20" t="s">
        <v>2060</v>
      </c>
      <c r="D307" s="21" t="str">
        <f>IFERROR(__xludf.DUMMYFUNCTION("GOOGLETRANSLATE(C307,""ja"",""en"")"),"description")</f>
        <v>description</v>
      </c>
    </row>
    <row r="308">
      <c r="A308" s="19">
        <v>307.0</v>
      </c>
      <c r="B308" s="19">
        <v>649642.0</v>
      </c>
      <c r="C308" s="20" t="s">
        <v>2061</v>
      </c>
      <c r="D308" s="21" t="str">
        <f>IFERROR(__xludf.DUMMYFUNCTION("GOOGLETRANSLATE(C308,""ja"",""en"")"),"edge")</f>
        <v>edge</v>
      </c>
    </row>
    <row r="309">
      <c r="A309" s="19">
        <v>308.0</v>
      </c>
      <c r="B309" s="19">
        <v>647877.0</v>
      </c>
      <c r="C309" s="20" t="s">
        <v>2062</v>
      </c>
      <c r="D309" s="21" t="str">
        <f>IFERROR(__xludf.DUMMYFUNCTION("GOOGLETRANSLATE(C309,""ja"",""en"")"),"reference")</f>
        <v>reference</v>
      </c>
    </row>
    <row r="310">
      <c r="A310" s="19">
        <v>309.0</v>
      </c>
      <c r="B310" s="19">
        <v>643658.0</v>
      </c>
      <c r="C310" s="20" t="s">
        <v>2063</v>
      </c>
      <c r="D310" s="21" t="str">
        <f>IFERROR(__xludf.DUMMYFUNCTION("GOOGLETRANSLATE(C310,""ja"",""en"")"),"encyclopedia")</f>
        <v>encyclopedia</v>
      </c>
    </row>
    <row r="311">
      <c r="A311" s="19">
        <v>310.0</v>
      </c>
      <c r="B311" s="19">
        <v>643538.0</v>
      </c>
      <c r="C311" s="20" t="s">
        <v>2064</v>
      </c>
      <c r="D311" s="21" t="str">
        <f>IFERROR(__xludf.DUMMYFUNCTION("GOOGLETRANSLATE(C311,""ja"",""en"")"),"and others")</f>
        <v>and others</v>
      </c>
    </row>
    <row r="312">
      <c r="A312" s="19">
        <v>311.0</v>
      </c>
      <c r="B312" s="19">
        <v>642199.0</v>
      </c>
      <c r="C312" s="20" t="s">
        <v>2065</v>
      </c>
      <c r="D312" s="21" t="str">
        <f>IFERROR(__xludf.DUMMYFUNCTION("GOOGLETRANSLATE(C312,""ja"",""en"")"),"history")</f>
        <v>history</v>
      </c>
    </row>
    <row r="313">
      <c r="A313" s="19">
        <v>312.0</v>
      </c>
      <c r="B313" s="19">
        <v>636276.0</v>
      </c>
      <c r="C313" s="20" t="s">
        <v>2066</v>
      </c>
      <c r="D313" s="21" t="str">
        <f>IFERROR(__xludf.DUMMYFUNCTION("GOOGLETRANSLATE(C313,""ja"",""en"")"),"that's all")</f>
        <v>that's all</v>
      </c>
    </row>
    <row r="314">
      <c r="A314" s="19">
        <v>313.0</v>
      </c>
      <c r="B314" s="19">
        <v>631691.0</v>
      </c>
      <c r="C314" s="20" t="s">
        <v>2067</v>
      </c>
      <c r="D314" s="21" t="str">
        <f>IFERROR(__xludf.DUMMYFUNCTION("GOOGLETRANSLATE(C314,""ja"",""en"")"),"below")</f>
        <v>below</v>
      </c>
    </row>
    <row r="315">
      <c r="A315" s="19">
        <v>314.0</v>
      </c>
      <c r="B315" s="19">
        <v>629953.0</v>
      </c>
      <c r="C315" s="20" t="s">
        <v>2068</v>
      </c>
      <c r="D315" s="21" t="str">
        <f>IFERROR(__xludf.DUMMYFUNCTION("GOOGLETRANSLATE(C315,""ja"",""en"")"),"Made by")</f>
        <v>Made by</v>
      </c>
    </row>
    <row r="316">
      <c r="A316" s="19">
        <v>315.0</v>
      </c>
      <c r="B316" s="19">
        <v>629309.0</v>
      </c>
      <c r="C316" s="20" t="s">
        <v>2069</v>
      </c>
      <c r="D316" s="21" t="str">
        <f>IFERROR(__xludf.DUMMYFUNCTION("GOOGLETRANSLATE(C316,""ja"",""en"")"),"competition")</f>
        <v>competition</v>
      </c>
    </row>
    <row r="317">
      <c r="A317" s="19">
        <v>316.0</v>
      </c>
      <c r="B317" s="19">
        <v>627686.0</v>
      </c>
      <c r="C317" s="20" t="s">
        <v>2070</v>
      </c>
      <c r="D317" s="21" t="str">
        <f>IFERROR(__xludf.DUMMYFUNCTION("GOOGLETRANSLATE(C317,""ja"",""en"")"),"Method")</f>
        <v>Method</v>
      </c>
    </row>
    <row r="318">
      <c r="A318" s="19">
        <v>317.0</v>
      </c>
      <c r="B318" s="19">
        <v>625995.0</v>
      </c>
      <c r="C318" s="20" t="s">
        <v>2071</v>
      </c>
      <c r="D318" s="21" t="str">
        <f>IFERROR(__xludf.DUMMYFUNCTION("GOOGLETRANSLATE(C318,""ja"",""en"")"),"result")</f>
        <v>result</v>
      </c>
    </row>
    <row r="319">
      <c r="A319" s="19">
        <v>318.0</v>
      </c>
      <c r="B319" s="19">
        <v>624346.0</v>
      </c>
      <c r="C319" s="20" t="s">
        <v>2072</v>
      </c>
      <c r="D319" s="21" t="str">
        <f>IFERROR(__xludf.DUMMYFUNCTION("GOOGLETRANSLATE(C319,""ja"",""en"")"),"world")</f>
        <v>world</v>
      </c>
    </row>
    <row r="320">
      <c r="A320" s="19">
        <v>319.0</v>
      </c>
      <c r="B320" s="19">
        <v>623782.0</v>
      </c>
      <c r="C320" s="22" t="s">
        <v>2073</v>
      </c>
      <c r="D320" s="21" t="str">
        <f>IFERROR(__xludf.DUMMYFUNCTION("GOOGLETRANSLATE(C320,""ja"",""en"")"),"continue")</f>
        <v>continue</v>
      </c>
    </row>
    <row r="321">
      <c r="A321" s="19">
        <v>320.0</v>
      </c>
      <c r="B321" s="19">
        <v>623250.0</v>
      </c>
      <c r="C321" s="22" t="s">
        <v>2074</v>
      </c>
      <c r="D321" s="21" t="str">
        <f>IFERROR(__xludf.DUMMYFUNCTION("GOOGLETRANSLATE(C321,""ja"",""en"")"),"in")</f>
        <v>in</v>
      </c>
    </row>
    <row r="322">
      <c r="A322" s="19">
        <v>321.0</v>
      </c>
      <c r="B322" s="19">
        <v>619648.0</v>
      </c>
      <c r="C322" s="20" t="s">
        <v>2075</v>
      </c>
      <c r="D322" s="21" t="str">
        <f>IFERROR(__xludf.DUMMYFUNCTION("GOOGLETRANSLATE(C322,""ja"",""en"")"),"age")</f>
        <v>age</v>
      </c>
    </row>
    <row r="323">
      <c r="A323" s="19">
        <v>322.0</v>
      </c>
      <c r="B323" s="19">
        <v>619633.0</v>
      </c>
      <c r="C323" s="20" t="s">
        <v>2076</v>
      </c>
      <c r="D323" s="21" t="str">
        <f>IFERROR(__xludf.DUMMYFUNCTION("GOOGLETRANSLATE(C323,""ja"",""en"")"),"system")</f>
        <v>system</v>
      </c>
    </row>
    <row r="324">
      <c r="A324" s="19">
        <v>323.0</v>
      </c>
      <c r="B324" s="19">
        <v>616899.0</v>
      </c>
      <c r="C324" s="20" t="s">
        <v>2077</v>
      </c>
      <c r="D324" s="21" t="str">
        <f>IFERROR(__xludf.DUMMYFUNCTION("GOOGLETRANSLATE(C324,""ja"",""en"")"),"and")</f>
        <v>and</v>
      </c>
    </row>
    <row r="325">
      <c r="A325" s="19">
        <v>324.0</v>
      </c>
      <c r="B325" s="19">
        <v>614459.0</v>
      </c>
      <c r="C325" s="20" t="s">
        <v>2078</v>
      </c>
      <c r="D325" s="21" t="str">
        <f>IFERROR(__xludf.DUMMYFUNCTION("GOOGLETRANSLATE(C325,""ja"",""en"")"),"Department")</f>
        <v>Department</v>
      </c>
    </row>
    <row r="326">
      <c r="A326" s="19">
        <v>325.0</v>
      </c>
      <c r="B326" s="19">
        <v>611356.0</v>
      </c>
      <c r="C326" s="20" t="s">
        <v>2079</v>
      </c>
      <c r="D326" s="21" t="str">
        <f>IFERROR(__xludf.DUMMYFUNCTION("GOOGLETRANSLATE(C326,""ja"",""en"")"),"right")</f>
        <v>right</v>
      </c>
    </row>
    <row r="327">
      <c r="A327" s="19">
        <v>326.0</v>
      </c>
      <c r="B327" s="19">
        <v>609940.0</v>
      </c>
      <c r="C327" s="20" t="s">
        <v>2080</v>
      </c>
      <c r="D327" s="21" t="str">
        <f>IFERROR(__xludf.DUMMYFUNCTION("GOOGLETRANSLATE(C327,""ja"",""en"")"),"participation")</f>
        <v>participation</v>
      </c>
    </row>
    <row r="328">
      <c r="A328" s="19">
        <v>327.0</v>
      </c>
      <c r="B328" s="19">
        <v>606502.0</v>
      </c>
      <c r="C328" s="20" t="s">
        <v>2081</v>
      </c>
      <c r="D328" s="21" t="str">
        <f>IFERROR(__xludf.DUMMYFUNCTION("GOOGLETRANSLATE(C328,""ja"",""en"")"),"car")</f>
        <v>car</v>
      </c>
    </row>
    <row r="329">
      <c r="A329" s="19">
        <v>328.0</v>
      </c>
      <c r="B329" s="19">
        <v>606133.0</v>
      </c>
      <c r="C329" s="20" t="s">
        <v>2082</v>
      </c>
      <c r="D329" s="21" t="str">
        <f>IFERROR(__xludf.DUMMYFUNCTION("GOOGLETRANSLATE(C329,""ja"",""en"")"),"region")</f>
        <v>region</v>
      </c>
    </row>
    <row r="330">
      <c r="A330" s="19">
        <v>329.0</v>
      </c>
      <c r="B330" s="19">
        <v>605962.0</v>
      </c>
      <c r="C330" s="20" t="s">
        <v>2083</v>
      </c>
      <c r="D330" s="21" t="str">
        <f>IFERROR(__xludf.DUMMYFUNCTION("GOOGLETRANSLATE(C330,""ja"",""en"")"),"committee member")</f>
        <v>committee member</v>
      </c>
    </row>
    <row r="331">
      <c r="A331" s="19">
        <v>330.0</v>
      </c>
      <c r="B331" s="19">
        <v>601752.0</v>
      </c>
      <c r="C331" s="20" t="s">
        <v>2084</v>
      </c>
      <c r="D331" s="21" t="str">
        <f>IFERROR(__xludf.DUMMYFUNCTION("GOOGLETRANSLATE(C331,""ja"",""en"")"),"after that")</f>
        <v>after that</v>
      </c>
    </row>
    <row r="332">
      <c r="A332" s="19">
        <v>331.0</v>
      </c>
      <c r="B332" s="19">
        <v>599897.0</v>
      </c>
      <c r="C332" s="20" t="s">
        <v>2085</v>
      </c>
      <c r="D332" s="21" t="str">
        <f>IFERROR(__xludf.DUMMYFUNCTION("GOOGLETRANSLATE(C332,""ja"",""en"")"),"high")</f>
        <v>high</v>
      </c>
    </row>
    <row r="333">
      <c r="A333" s="19">
        <v>332.0</v>
      </c>
      <c r="B333" s="19">
        <v>599358.0</v>
      </c>
      <c r="C333" s="20" t="s">
        <v>2086</v>
      </c>
      <c r="D333" s="21" t="str">
        <f>IFERROR(__xludf.DUMMYFUNCTION("GOOGLETRANSLATE(C333,""ja"",""en"")"),"club")</f>
        <v>club</v>
      </c>
    </row>
    <row r="334">
      <c r="A334" s="19">
        <v>333.0</v>
      </c>
      <c r="B334" s="19">
        <v>596652.0</v>
      </c>
      <c r="C334" s="20" t="s">
        <v>2087</v>
      </c>
      <c r="D334" s="21" t="str">
        <f>IFERROR(__xludf.DUMMYFUNCTION("GOOGLETRANSLATE(C334,""ja"",""en"")"),"business")</f>
        <v>business</v>
      </c>
    </row>
    <row r="335">
      <c r="A335" s="19">
        <v>334.0</v>
      </c>
      <c r="B335" s="19">
        <v>596007.0</v>
      </c>
      <c r="C335" s="20" t="s">
        <v>2088</v>
      </c>
      <c r="D335" s="21" t="str">
        <f>IFERROR(__xludf.DUMMYFUNCTION("GOOGLETRANSLATE(C335,""ja"",""en"")"),"capital")</f>
        <v>capital</v>
      </c>
    </row>
    <row r="336">
      <c r="A336" s="19">
        <v>335.0</v>
      </c>
      <c r="B336" s="19">
        <v>595730.0</v>
      </c>
      <c r="C336" s="20" t="s">
        <v>2089</v>
      </c>
      <c r="D336" s="21" t="str">
        <f>IFERROR(__xludf.DUMMYFUNCTION("GOOGLETRANSLATE(C336,""ja"",""en"")"),"from now on")</f>
        <v>from now on</v>
      </c>
    </row>
    <row r="337">
      <c r="A337" s="19">
        <v>336.0</v>
      </c>
      <c r="B337" s="19">
        <v>595558.0</v>
      </c>
      <c r="C337" s="20" t="s">
        <v>2090</v>
      </c>
      <c r="D337" s="21" t="str">
        <f>IFERROR(__xludf.DUMMYFUNCTION("GOOGLETRANSLATE(C337,""ja"",""en"")"),"name")</f>
        <v>name</v>
      </c>
    </row>
    <row r="338">
      <c r="A338" s="19">
        <v>337.0</v>
      </c>
      <c r="B338" s="19">
        <v>594862.0</v>
      </c>
      <c r="C338" s="20" t="s">
        <v>2091</v>
      </c>
      <c r="D338" s="21" t="str">
        <f>IFERROR(__xludf.DUMMYFUNCTION("GOOGLETRANSLATE(C338,""ja"",""en"")"),"often")</f>
        <v>often</v>
      </c>
    </row>
    <row r="339">
      <c r="A339" s="19">
        <v>338.0</v>
      </c>
      <c r="B339" s="19">
        <v>594500.0</v>
      </c>
      <c r="C339" s="20" t="s">
        <v>2092</v>
      </c>
      <c r="D339" s="21" t="str">
        <f>IFERROR(__xludf.DUMMYFUNCTION("GOOGLETRANSLATE(C339,""ja"",""en"")"),"formula")</f>
        <v>formula</v>
      </c>
    </row>
    <row r="340">
      <c r="A340" s="19">
        <v>339.0</v>
      </c>
      <c r="B340" s="19">
        <v>591978.0</v>
      </c>
      <c r="C340" s="20" t="s">
        <v>2093</v>
      </c>
      <c r="D340" s="21" t="str">
        <f>IFERROR(__xludf.DUMMYFUNCTION("GOOGLETRANSLATE(C340,""ja"",""en"")"),"primary school")</f>
        <v>primary school</v>
      </c>
    </row>
    <row r="341">
      <c r="A341" s="19">
        <v>340.0</v>
      </c>
      <c r="B341" s="19">
        <v>591236.0</v>
      </c>
      <c r="C341" s="20" t="s">
        <v>2094</v>
      </c>
      <c r="D341" s="21" t="str">
        <f>IFERROR(__xludf.DUMMYFUNCTION("GOOGLETRANSLATE(C341,""ja"",""en"")"),"Every time")</f>
        <v>Every time</v>
      </c>
    </row>
    <row r="342">
      <c r="A342" s="19">
        <v>341.0</v>
      </c>
      <c r="B342" s="19">
        <v>590909.0</v>
      </c>
      <c r="C342" s="20" t="s">
        <v>2095</v>
      </c>
      <c r="D342" s="21" t="str">
        <f>IFERROR(__xludf.DUMMYFUNCTION("GOOGLETRANSLATE(C342,""ja"",""en"")"),"period")</f>
        <v>period</v>
      </c>
    </row>
    <row r="343">
      <c r="A343" s="19">
        <v>342.0</v>
      </c>
      <c r="B343" s="19">
        <v>589187.0</v>
      </c>
      <c r="C343" s="20" t="s">
        <v>2096</v>
      </c>
      <c r="D343" s="21" t="str">
        <f>IFERROR(__xludf.DUMMYFUNCTION("GOOGLETRANSLATE(C343,""ja"",""en"")"),"Composition")</f>
        <v>Composition</v>
      </c>
    </row>
    <row r="344">
      <c r="A344" s="19">
        <v>343.0</v>
      </c>
      <c r="B344" s="19">
        <v>588853.0</v>
      </c>
      <c r="C344" s="20" t="s">
        <v>2097</v>
      </c>
      <c r="D344" s="21" t="str">
        <f>IFERROR(__xludf.DUMMYFUNCTION("GOOGLETRANSLATE(C344,""ja"",""en"")"),"roll")</f>
        <v>roll</v>
      </c>
    </row>
    <row r="345">
      <c r="A345" s="19">
        <v>344.0</v>
      </c>
      <c r="B345" s="19">
        <v>586350.0</v>
      </c>
      <c r="C345" s="20" t="s">
        <v>2098</v>
      </c>
      <c r="D345" s="21" t="str">
        <f>IFERROR(__xludf.DUMMYFUNCTION("GOOGLETRANSLATE(C345,""ja"",""en"")"),"comment")</f>
        <v>comment</v>
      </c>
    </row>
    <row r="346">
      <c r="A346" s="19">
        <v>345.0</v>
      </c>
      <c r="B346" s="19">
        <v>586167.0</v>
      </c>
      <c r="C346" s="20" t="s">
        <v>2099</v>
      </c>
      <c r="D346" s="21" t="str">
        <f>IFERROR(__xludf.DUMMYFUNCTION("GOOGLETRANSLATE(C346,""ja"",""en"")"),"collection")</f>
        <v>collection</v>
      </c>
    </row>
    <row r="347">
      <c r="A347" s="19">
        <v>346.0</v>
      </c>
      <c r="B347" s="19">
        <v>585393.0</v>
      </c>
      <c r="C347" s="20" t="s">
        <v>2100</v>
      </c>
      <c r="D347" s="21" t="str">
        <f>IFERROR(__xludf.DUMMYFUNCTION("GOOGLETRANSLATE(C347,""ja"",""en"")"),"Japanese book")</f>
        <v>Japanese book</v>
      </c>
    </row>
    <row r="348">
      <c r="A348" s="19">
        <v>347.0</v>
      </c>
      <c r="B348" s="19">
        <v>584734.0</v>
      </c>
      <c r="C348" s="20" t="s">
        <v>2101</v>
      </c>
      <c r="D348" s="21" t="str">
        <f>IFERROR(__xludf.DUMMYFUNCTION("GOOGLETRANSLATE(C348,""ja"",""en"")"),"king")</f>
        <v>king</v>
      </c>
    </row>
    <row r="349">
      <c r="A349" s="19">
        <v>348.0</v>
      </c>
      <c r="B349" s="19">
        <v>584026.0</v>
      </c>
      <c r="C349" s="20" t="s">
        <v>2102</v>
      </c>
      <c r="D349" s="21" t="str">
        <f>IFERROR(__xludf.DUMMYFUNCTION("GOOGLETRANSLATE(C349,""ja"",""en"")"),"sort")</f>
        <v>sort</v>
      </c>
    </row>
    <row r="350">
      <c r="A350" s="19">
        <v>349.0</v>
      </c>
      <c r="B350" s="19">
        <v>583015.0</v>
      </c>
      <c r="C350" s="20" t="s">
        <v>2103</v>
      </c>
      <c r="D350" s="21" t="str">
        <f>IFERROR(__xludf.DUMMYFUNCTION("GOOGLETRANSLATE(C350,""ja"",""en"")"),"bus")</f>
        <v>bus</v>
      </c>
    </row>
    <row r="351">
      <c r="A351" s="19">
        <v>350.0</v>
      </c>
      <c r="B351" s="19">
        <v>582160.0</v>
      </c>
      <c r="C351" s="20" t="s">
        <v>2104</v>
      </c>
      <c r="D351" s="21" t="str">
        <f>IFERROR(__xludf.DUMMYFUNCTION("GOOGLETRANSLATE(C351,""ja"",""en"")"),"part")</f>
        <v>part</v>
      </c>
    </row>
    <row r="352">
      <c r="A352" s="19">
        <v>351.0</v>
      </c>
      <c r="B352" s="19">
        <v>580965.0</v>
      </c>
      <c r="C352" s="20" t="s">
        <v>2105</v>
      </c>
      <c r="D352" s="21" t="str">
        <f>IFERROR(__xludf.DUMMYFUNCTION("GOOGLETRANSLATE(C352,""ja"",""en"")"),"but")</f>
        <v>but</v>
      </c>
    </row>
    <row r="353">
      <c r="A353" s="19">
        <v>352.0</v>
      </c>
      <c r="B353" s="19">
        <v>573047.0</v>
      </c>
      <c r="C353" s="20" t="s">
        <v>2106</v>
      </c>
      <c r="D353" s="21" t="str">
        <f>IFERROR(__xludf.DUMMYFUNCTION("GOOGLETRANSLATE(C353,""ja"",""en"")"),"?")</f>
        <v>?</v>
      </c>
    </row>
    <row r="354">
      <c r="A354" s="19">
        <v>353.0</v>
      </c>
      <c r="B354" s="19">
        <v>572532.0</v>
      </c>
      <c r="C354" s="20" t="s">
        <v>2107</v>
      </c>
      <c r="D354" s="21" t="str">
        <f>IFERROR(__xludf.DUMMYFUNCTION("GOOGLETRANSLATE(C354,""ja"",""en"")"),"case")</f>
        <v>case</v>
      </c>
    </row>
    <row r="355">
      <c r="A355" s="19">
        <v>354.0</v>
      </c>
      <c r="B355" s="19">
        <v>567564.0</v>
      </c>
      <c r="C355" s="20" t="s">
        <v>2108</v>
      </c>
      <c r="D355" s="21" t="str">
        <f>IFERROR(__xludf.DUMMYFUNCTION("GOOGLETRANSLATE(C355,""ja"",""en"")"),"many")</f>
        <v>many</v>
      </c>
    </row>
    <row r="356">
      <c r="A356" s="19">
        <v>355.0</v>
      </c>
      <c r="B356" s="19">
        <v>565390.0</v>
      </c>
      <c r="C356" s="20" t="s">
        <v>2109</v>
      </c>
      <c r="D356" s="21" t="str">
        <f>IFERROR(__xludf.DUMMYFUNCTION("GOOGLETRANSLATE(C356,""ja"",""en"")"),"At")</f>
        <v>At</v>
      </c>
    </row>
    <row r="357">
      <c r="A357" s="19">
        <v>356.0</v>
      </c>
      <c r="B357" s="19">
        <v>564384.0</v>
      </c>
      <c r="C357" s="20" t="s">
        <v>2110</v>
      </c>
      <c r="D357" s="21" t="str">
        <f>IFERROR(__xludf.DUMMYFUNCTION("GOOGLETRANSLATE(C357,""ja"",""en"")"),"held")</f>
        <v>held</v>
      </c>
    </row>
    <row r="358">
      <c r="A358" s="19">
        <v>357.0</v>
      </c>
      <c r="B358" s="19">
        <v>562398.0</v>
      </c>
      <c r="C358" s="20" t="s">
        <v>2111</v>
      </c>
      <c r="D358" s="21" t="str">
        <f>IFERROR(__xludf.DUMMYFUNCTION("GOOGLETRANSLATE(C358,""ja"",""en"")"),"development")</f>
        <v>development</v>
      </c>
    </row>
    <row r="359">
      <c r="A359" s="19">
        <v>358.0</v>
      </c>
      <c r="B359" s="19">
        <v>561779.0</v>
      </c>
      <c r="C359" s="20" t="s">
        <v>2112</v>
      </c>
      <c r="D359" s="21" t="str">
        <f>IFERROR(__xludf.DUMMYFUNCTION("GOOGLETRANSLATE(C359,""ja"",""en"")"),"Default")</f>
        <v>Default</v>
      </c>
    </row>
    <row r="360">
      <c r="A360" s="19">
        <v>359.0</v>
      </c>
      <c r="B360" s="19">
        <v>561153.0</v>
      </c>
      <c r="C360" s="20" t="s">
        <v>2113</v>
      </c>
      <c r="D360" s="21" t="str">
        <f>IFERROR(__xludf.DUMMYFUNCTION("GOOGLETRANSLATE(C360,""ja"",""en"")"),"Please")</f>
        <v>Please</v>
      </c>
    </row>
    <row r="361">
      <c r="A361" s="19">
        <v>360.0</v>
      </c>
      <c r="B361" s="19">
        <v>559728.0</v>
      </c>
      <c r="C361" s="20" t="s">
        <v>2114</v>
      </c>
      <c r="D361" s="21" t="str">
        <f>IFERROR(__xludf.DUMMYFUNCTION("GOOGLETRANSLATE(C361,""ja"",""en"")"),"In addition")</f>
        <v>In addition</v>
      </c>
    </row>
    <row r="362">
      <c r="A362" s="19">
        <v>361.0</v>
      </c>
      <c r="B362" s="19">
        <v>559163.0</v>
      </c>
      <c r="C362" s="20" t="s">
        <v>2115</v>
      </c>
      <c r="D362" s="21" t="str">
        <f>IFERROR(__xludf.DUMMYFUNCTION("GOOGLETRANSLATE(C362,""ja"",""en"")"),"encyclopedia")</f>
        <v>encyclopedia</v>
      </c>
    </row>
    <row r="363">
      <c r="A363" s="19">
        <v>362.0</v>
      </c>
      <c r="B363" s="19">
        <v>554212.0</v>
      </c>
      <c r="C363" s="20" t="s">
        <v>2116</v>
      </c>
      <c r="D363" s="21" t="str">
        <f>IFERROR(__xludf.DUMMYFUNCTION("GOOGLETRANSLATE(C363,""ja"",""en"")"),"freedom")</f>
        <v>freedom</v>
      </c>
    </row>
    <row r="364">
      <c r="A364" s="19">
        <v>363.0</v>
      </c>
      <c r="B364" s="19">
        <v>553435.0</v>
      </c>
      <c r="C364" s="20" t="s">
        <v>2117</v>
      </c>
      <c r="D364" s="21" t="str">
        <f>IFERROR(__xludf.DUMMYFUNCTION("GOOGLETRANSLATE(C364,""ja"",""en"")"),"company")</f>
        <v>company</v>
      </c>
    </row>
    <row r="365">
      <c r="A365" s="19">
        <v>364.0</v>
      </c>
      <c r="B365" s="19">
        <v>553360.0</v>
      </c>
      <c r="C365" s="20" t="s">
        <v>2118</v>
      </c>
      <c r="D365" s="21" t="str">
        <f>IFERROR(__xludf.DUMMYFUNCTION("GOOGLETRANSLATE(C365,""ja"",""en"")"),"God")</f>
        <v>God</v>
      </c>
    </row>
    <row r="366">
      <c r="A366" s="19">
        <v>365.0</v>
      </c>
      <c r="B366" s="19">
        <v>552723.0</v>
      </c>
      <c r="C366" s="20" t="s">
        <v>2119</v>
      </c>
      <c r="D366" s="21" t="str">
        <f>IFERROR(__xludf.DUMMYFUNCTION("GOOGLETRANSLATE(C366,""ja"",""en"")"),"work")</f>
        <v>work</v>
      </c>
    </row>
    <row r="367">
      <c r="A367" s="19">
        <v>366.0</v>
      </c>
      <c r="B367" s="19">
        <v>551824.0</v>
      </c>
      <c r="C367" s="20" t="s">
        <v>2120</v>
      </c>
      <c r="D367" s="21" t="str">
        <f>IFERROR(__xludf.DUMMYFUNCTION("GOOGLETRANSLATE(C367,""ja"",""en"")"),"reading")</f>
        <v>reading</v>
      </c>
    </row>
    <row r="368">
      <c r="A368" s="19">
        <v>367.0</v>
      </c>
      <c r="B368" s="19">
        <v>551614.0</v>
      </c>
      <c r="C368" s="20" t="s">
        <v>2121</v>
      </c>
      <c r="D368" s="21" t="str">
        <f>IFERROR(__xludf.DUMMYFUNCTION("GOOGLETRANSLATE(C368,""ja"",""en"")"),"under")</f>
        <v>under</v>
      </c>
    </row>
    <row r="369">
      <c r="A369" s="19">
        <v>368.0</v>
      </c>
      <c r="B369" s="19">
        <v>551350.0</v>
      </c>
      <c r="C369" s="20" t="s">
        <v>2122</v>
      </c>
      <c r="D369" s="21" t="str">
        <f>IFERROR(__xludf.DUMMYFUNCTION("GOOGLETRANSLATE(C369,""ja"",""en"")"),"Edited")</f>
        <v>Edited</v>
      </c>
    </row>
    <row r="370">
      <c r="A370" s="19">
        <v>369.0</v>
      </c>
      <c r="B370" s="19">
        <v>551139.0</v>
      </c>
      <c r="C370" s="20" t="s">
        <v>2123</v>
      </c>
      <c r="D370" s="21" t="str">
        <f>IFERROR(__xludf.DUMMYFUNCTION("GOOGLETRANSLATE(C370,""ja"",""en"")"),"south")</f>
        <v>south</v>
      </c>
    </row>
    <row r="371">
      <c r="A371" s="19">
        <v>370.0</v>
      </c>
      <c r="B371" s="19">
        <v>549811.0</v>
      </c>
      <c r="C371" s="20" t="s">
        <v>2124</v>
      </c>
      <c r="D371" s="21" t="str">
        <f>IFERROR(__xludf.DUMMYFUNCTION("GOOGLETRANSLATE(C371,""ja"",""en"")"),"incident")</f>
        <v>incident</v>
      </c>
    </row>
    <row r="372">
      <c r="A372" s="19">
        <v>371.0</v>
      </c>
      <c r="B372" s="19">
        <v>549807.0</v>
      </c>
      <c r="C372" s="20" t="s">
        <v>2125</v>
      </c>
      <c r="D372" s="21" t="str">
        <f>IFERROR(__xludf.DUMMYFUNCTION("GOOGLETRANSLATE(C372,""ja"",""en"")"),"received")</f>
        <v>received</v>
      </c>
    </row>
    <row r="373">
      <c r="A373" s="19">
        <v>372.0</v>
      </c>
      <c r="B373" s="19">
        <v>549609.0</v>
      </c>
      <c r="C373" s="22" t="s">
        <v>2126</v>
      </c>
      <c r="D373" s="21" t="str">
        <f>IFERROR(__xludf.DUMMYFUNCTION("GOOGLETRANSLATE(C373,""ja"",""en"")"),"Regarding")</f>
        <v>Regarding</v>
      </c>
    </row>
    <row r="374">
      <c r="A374" s="19">
        <v>373.0</v>
      </c>
      <c r="B374" s="19">
        <v>549476.0</v>
      </c>
      <c r="C374" s="20" t="s">
        <v>2127</v>
      </c>
      <c r="D374" s="21" t="str">
        <f>IFERROR(__xludf.DUMMYFUNCTION("GOOGLETRANSLATE(C374,""ja"",""en"")"),"century")</f>
        <v>century</v>
      </c>
    </row>
    <row r="375">
      <c r="A375" s="19">
        <v>374.0</v>
      </c>
      <c r="B375" s="19">
        <v>549456.0</v>
      </c>
      <c r="C375" s="20" t="s">
        <v>2128</v>
      </c>
      <c r="D375" s="21" t="str">
        <f>IFERROR(__xludf.DUMMYFUNCTION("GOOGLETRANSLATE(C375,""ja"",""en"")"),"category")</f>
        <v>category</v>
      </c>
    </row>
    <row r="376">
      <c r="A376" s="19">
        <v>375.0</v>
      </c>
      <c r="B376" s="19">
        <v>547095.0</v>
      </c>
      <c r="C376" s="20" t="s">
        <v>2129</v>
      </c>
      <c r="D376" s="21" t="str">
        <f>IFERROR(__xludf.DUMMYFUNCTION("GOOGLETRANSLATE(C376,""ja"",""en"")"),"past")</f>
        <v>past</v>
      </c>
    </row>
    <row r="377">
      <c r="A377" s="19">
        <v>376.0</v>
      </c>
      <c r="B377" s="19">
        <v>546637.0</v>
      </c>
      <c r="C377" s="20" t="s">
        <v>2130</v>
      </c>
      <c r="D377" s="21" t="str">
        <f>IFERROR(__xludf.DUMMYFUNCTION("GOOGLETRANSLATE(C377,""ja"",""en"")"),"teenager")</f>
        <v>teenager</v>
      </c>
    </row>
    <row r="378">
      <c r="A378" s="19">
        <v>377.0</v>
      </c>
      <c r="B378" s="19">
        <v>544564.0</v>
      </c>
      <c r="C378" s="22" t="s">
        <v>2131</v>
      </c>
      <c r="D378" s="21" t="str">
        <f>IFERROR(__xludf.DUMMYFUNCTION("GOOGLETRANSLATE(C378,""ja"",""en"")"),"Shima")</f>
        <v>Shima</v>
      </c>
    </row>
    <row r="379">
      <c r="A379" s="19">
        <v>378.0</v>
      </c>
      <c r="B379" s="19">
        <v>543170.0</v>
      </c>
      <c r="C379" s="20" t="s">
        <v>2132</v>
      </c>
      <c r="D379" s="21" t="str">
        <f>IFERROR(__xludf.DUMMYFUNCTION("GOOGLETRANSLATE(C379,""ja"",""en"")"),"Notation")</f>
        <v>Notation</v>
      </c>
    </row>
    <row r="380">
      <c r="A380" s="19">
        <v>379.0</v>
      </c>
      <c r="B380" s="19">
        <v>541911.0</v>
      </c>
      <c r="C380" s="20" t="s">
        <v>2133</v>
      </c>
      <c r="D380" s="21" t="str">
        <f>IFERROR(__xludf.DUMMYFUNCTION("GOOGLETRANSLATE(C380,""ja"",""en"")"),"center")</f>
        <v>center</v>
      </c>
    </row>
    <row r="381">
      <c r="A381" s="19">
        <v>380.0</v>
      </c>
      <c r="B381" s="19">
        <v>540879.0</v>
      </c>
      <c r="C381" s="20" t="s">
        <v>2134</v>
      </c>
      <c r="D381" s="21" t="str">
        <f>IFERROR(__xludf.DUMMYFUNCTION("GOOGLETRANSLATE(C381,""ja"",""en"")"),"Victory")</f>
        <v>Victory</v>
      </c>
    </row>
    <row r="382">
      <c r="A382" s="19">
        <v>381.0</v>
      </c>
      <c r="B382" s="19">
        <v>539342.0</v>
      </c>
      <c r="C382" s="20" t="s">
        <v>2135</v>
      </c>
      <c r="D382" s="21" t="str">
        <f>IFERROR(__xludf.DUMMYFUNCTION("GOOGLETRANSLATE(C382,""ja"",""en"")"),"onwards")</f>
        <v>onwards</v>
      </c>
    </row>
    <row r="383">
      <c r="A383" s="19">
        <v>382.0</v>
      </c>
      <c r="B383" s="19">
        <v>538378.0</v>
      </c>
      <c r="C383" s="20" t="s">
        <v>2136</v>
      </c>
      <c r="D383" s="21" t="str">
        <f>IFERROR(__xludf.DUMMYFUNCTION("GOOGLETRANSLATE(C383,""ja"",""en"")"),"Meiji")</f>
        <v>Meiji</v>
      </c>
    </row>
    <row r="384">
      <c r="A384" s="19">
        <v>383.0</v>
      </c>
      <c r="B384" s="19">
        <v>538247.0</v>
      </c>
      <c r="C384" s="20" t="s">
        <v>2137</v>
      </c>
      <c r="D384" s="21" t="str">
        <f>IFERROR(__xludf.DUMMYFUNCTION("GOOGLETRANSLATE(C384,""ja"",""en"")"),"each")</f>
        <v>each</v>
      </c>
    </row>
    <row r="385">
      <c r="A385" s="19">
        <v>384.0</v>
      </c>
      <c r="B385" s="19">
        <v>535958.0</v>
      </c>
      <c r="C385" s="20" t="s">
        <v>2138</v>
      </c>
      <c r="D385" s="21" t="str">
        <f>IFERROR(__xludf.DUMMYFUNCTION("GOOGLETRANSLATE(C385,""ja"",""en"")"),"hey")</f>
        <v>hey</v>
      </c>
    </row>
    <row r="386">
      <c r="A386" s="19">
        <v>385.0</v>
      </c>
      <c r="B386" s="19">
        <v>535727.0</v>
      </c>
      <c r="C386" s="20" t="s">
        <v>2139</v>
      </c>
      <c r="D386" s="21" t="str">
        <f>IFERROR(__xludf.DUMMYFUNCTION("GOOGLETRANSLATE(C386,""ja"",""en"")"),"election")</f>
        <v>election</v>
      </c>
    </row>
    <row r="387">
      <c r="A387" s="19">
        <v>386.0</v>
      </c>
      <c r="B387" s="19">
        <v>535173.0</v>
      </c>
      <c r="C387" s="20" t="s">
        <v>2140</v>
      </c>
      <c r="D387" s="21" t="str">
        <f>IFERROR(__xludf.DUMMYFUNCTION("GOOGLETRANSLATE(C387,""ja"",""en"")"),"publication")</f>
        <v>publication</v>
      </c>
    </row>
    <row r="388">
      <c r="A388" s="19">
        <v>387.0</v>
      </c>
      <c r="B388" s="19">
        <v>533970.0</v>
      </c>
      <c r="C388" s="20" t="s">
        <v>2141</v>
      </c>
      <c r="D388" s="21" t="str">
        <f>IFERROR(__xludf.DUMMYFUNCTION("GOOGLETRANSLATE(C388,""ja"",""en"")"),"North")</f>
        <v>North</v>
      </c>
    </row>
    <row r="389">
      <c r="A389" s="19">
        <v>388.0</v>
      </c>
      <c r="B389" s="19">
        <v>533628.0</v>
      </c>
      <c r="C389" s="20" t="s">
        <v>2142</v>
      </c>
      <c r="D389" s="21" t="str">
        <f>IFERROR(__xludf.DUMMYFUNCTION("GOOGLETRANSLATE(C389,""ja"",""en"")"),"sentence")</f>
        <v>sentence</v>
      </c>
    </row>
    <row r="390">
      <c r="A390" s="19">
        <v>389.0</v>
      </c>
      <c r="B390" s="19">
        <v>532277.0</v>
      </c>
      <c r="C390" s="20" t="s">
        <v>2143</v>
      </c>
      <c r="D390" s="21" t="str">
        <f>IFERROR(__xludf.DUMMYFUNCTION("GOOGLETRANSLATE(C390,""ja"",""en"")"),"announcement")</f>
        <v>announcement</v>
      </c>
    </row>
    <row r="391">
      <c r="A391" s="19">
        <v>390.0</v>
      </c>
      <c r="B391" s="19">
        <v>529661.0</v>
      </c>
      <c r="C391" s="20" t="s">
        <v>2144</v>
      </c>
      <c r="D391" s="21" t="str">
        <f>IFERROR(__xludf.DUMMYFUNCTION("GOOGLETRANSLATE(C391,""ja"",""en"")"),"China")</f>
        <v>China</v>
      </c>
    </row>
    <row r="392">
      <c r="A392" s="19">
        <v>391.0</v>
      </c>
      <c r="B392" s="19">
        <v>529651.0</v>
      </c>
      <c r="C392" s="20" t="s">
        <v>2145</v>
      </c>
      <c r="D392" s="21" t="str">
        <f>IFERROR(__xludf.DUMMYFUNCTION("GOOGLETRANSLATE(C392,""ja"",""en"")"),"united states of america")</f>
        <v>united states of america</v>
      </c>
    </row>
    <row r="393">
      <c r="A393" s="19">
        <v>392.0</v>
      </c>
      <c r="B393" s="19">
        <v>529369.0</v>
      </c>
      <c r="C393" s="20" t="s">
        <v>2146</v>
      </c>
      <c r="D393" s="21" t="str">
        <f>IFERROR(__xludf.DUMMYFUNCTION("GOOGLETRANSLATE(C393,""ja"",""en"")"),"year")</f>
        <v>year</v>
      </c>
    </row>
    <row r="394">
      <c r="A394" s="19">
        <v>393.0</v>
      </c>
      <c r="B394" s="19">
        <v>529310.0</v>
      </c>
      <c r="C394" s="20" t="s">
        <v>2147</v>
      </c>
      <c r="D394" s="21" t="str">
        <f>IFERROR(__xludf.DUMMYFUNCTION("GOOGLETRANSLATE(C394,""ja"",""en"")"),"…")</f>
        <v>…</v>
      </c>
    </row>
    <row r="395">
      <c r="A395" s="19">
        <v>394.0</v>
      </c>
      <c r="B395" s="19">
        <v>525381.0</v>
      </c>
      <c r="C395" s="20" t="s">
        <v>2148</v>
      </c>
      <c r="D395" s="21" t="str">
        <f>IFERROR(__xludf.DUMMYFUNCTION("GOOGLETRANSLATE(C395,""ja"",""en"")"),"→")</f>
        <v>→</v>
      </c>
    </row>
    <row r="396">
      <c r="A396" s="19">
        <v>395.0</v>
      </c>
      <c r="B396" s="19">
        <v>520049.0</v>
      </c>
      <c r="C396" s="20" t="s">
        <v>2149</v>
      </c>
      <c r="D396" s="21" t="str">
        <f>IFERROR(__xludf.DUMMYFUNCTION("GOOGLETRANSLATE(C396,""ja"",""en"")"),"circle")</f>
        <v>circle</v>
      </c>
    </row>
    <row r="397">
      <c r="A397" s="19">
        <v>396.0</v>
      </c>
      <c r="B397" s="19">
        <v>518793.0</v>
      </c>
      <c r="C397" s="20" t="s">
        <v>2150</v>
      </c>
      <c r="D397" s="21" t="str">
        <f>IFERROR(__xludf.DUMMYFUNCTION("GOOGLETRANSLATE(C397,""ja"",""en"")"),"association")</f>
        <v>association</v>
      </c>
    </row>
    <row r="398">
      <c r="A398" s="19">
        <v>397.0</v>
      </c>
      <c r="B398" s="19">
        <v>516581.0</v>
      </c>
      <c r="C398" s="20" t="s">
        <v>2151</v>
      </c>
      <c r="D398" s="21" t="str">
        <f>IFERROR(__xludf.DUMMYFUNCTION("GOOGLETRANSLATE(C398,""ja"",""en"")"),"municipal")</f>
        <v>municipal</v>
      </c>
    </row>
    <row r="399">
      <c r="A399" s="19">
        <v>398.0</v>
      </c>
      <c r="B399" s="19">
        <v>515842.0</v>
      </c>
      <c r="C399" s="20" t="s">
        <v>2152</v>
      </c>
      <c r="D399" s="21" t="str">
        <f>IFERROR(__xludf.DUMMYFUNCTION("GOOGLETRANSLATE(C399,""ja"",""en"")"),"old")</f>
        <v>old</v>
      </c>
    </row>
    <row r="400">
      <c r="A400" s="19">
        <v>399.0</v>
      </c>
      <c r="B400" s="19">
        <v>515081.0</v>
      </c>
      <c r="C400" s="20" t="s">
        <v>2153</v>
      </c>
      <c r="D400" s="21" t="str">
        <f>IFERROR(__xludf.DUMMYFUNCTION("GOOGLETRANSLATE(C400,""ja"",""en"")"),"English")</f>
        <v>English</v>
      </c>
    </row>
    <row r="401">
      <c r="A401" s="19">
        <v>400.0</v>
      </c>
      <c r="B401" s="19">
        <v>515035.0</v>
      </c>
      <c r="C401" s="20" t="s">
        <v>2154</v>
      </c>
      <c r="D401" s="21" t="str">
        <f>IFERROR(__xludf.DUMMYFUNCTION("GOOGLETRANSLATE(C401,""ja"",""en"")"),"institution")</f>
        <v>institution</v>
      </c>
    </row>
    <row r="402">
      <c r="A402" s="19">
        <v>401.0</v>
      </c>
      <c r="B402" s="19">
        <v>514809.0</v>
      </c>
      <c r="C402" s="20" t="s">
        <v>2155</v>
      </c>
      <c r="D402" s="21" t="str">
        <f>IFERROR(__xludf.DUMMYFUNCTION("GOOGLETRANSLATE(C402,""ja"",""en"")"),"Recording")</f>
        <v>Recording</v>
      </c>
    </row>
    <row r="403">
      <c r="A403" s="19">
        <v>402.0</v>
      </c>
      <c r="B403" s="19">
        <v>513384.0</v>
      </c>
      <c r="C403" s="20" t="s">
        <v>2156</v>
      </c>
      <c r="D403" s="21" t="str">
        <f>IFERROR(__xludf.DUMMYFUNCTION("GOOGLETRANSLATE(C403,""ja"",""en"")"),"sports")</f>
        <v>sports</v>
      </c>
    </row>
    <row r="404">
      <c r="A404" s="19">
        <v>403.0</v>
      </c>
      <c r="B404" s="19">
        <v>512110.0</v>
      </c>
      <c r="C404" s="20" t="s">
        <v>2157</v>
      </c>
      <c r="D404" s="21" t="str">
        <f>IFERROR(__xludf.DUMMYFUNCTION("GOOGLETRANSLATE(C404,""ja"",""en"")"),"grade")</f>
        <v>grade</v>
      </c>
    </row>
    <row r="405">
      <c r="A405" s="19">
        <v>404.0</v>
      </c>
      <c r="B405" s="19">
        <v>511960.0</v>
      </c>
      <c r="C405" s="20" t="s">
        <v>2158</v>
      </c>
      <c r="D405" s="21" t="str">
        <f>IFERROR(__xludf.DUMMYFUNCTION("GOOGLETRANSLATE(C405,""ja"",""en"")"),"vinegar")</f>
        <v>vinegar</v>
      </c>
    </row>
    <row r="406">
      <c r="A406" s="19">
        <v>405.0</v>
      </c>
      <c r="B406" s="19">
        <v>511484.0</v>
      </c>
      <c r="C406" s="20" t="s">
        <v>2159</v>
      </c>
      <c r="D406" s="21" t="str">
        <f>IFERROR(__xludf.DUMMYFUNCTION("GOOGLETRANSLATE(C406,""ja"",""en"")"),"about")</f>
        <v>about</v>
      </c>
    </row>
    <row r="407">
      <c r="A407" s="19">
        <v>406.0</v>
      </c>
      <c r="B407" s="19">
        <v>511124.0</v>
      </c>
      <c r="C407" s="20" t="s">
        <v>2160</v>
      </c>
      <c r="D407" s="21" t="str">
        <f>IFERROR(__xludf.DUMMYFUNCTION("GOOGLETRANSLATE(C407,""ja"",""en"")"),"in charge")</f>
        <v>in charge</v>
      </c>
    </row>
    <row r="408">
      <c r="A408" s="19">
        <v>407.0</v>
      </c>
      <c r="B408" s="19">
        <v>508332.0</v>
      </c>
      <c r="C408" s="20" t="s">
        <v>2161</v>
      </c>
      <c r="D408" s="21" t="str">
        <f>IFERROR(__xludf.DUMMYFUNCTION("GOOGLETRANSLATE(C408,""ja"",""en"")"),"as well as")</f>
        <v>as well as</v>
      </c>
    </row>
    <row r="409">
      <c r="A409" s="19">
        <v>408.0</v>
      </c>
      <c r="B409" s="19">
        <v>508320.0</v>
      </c>
      <c r="C409" s="20" t="s">
        <v>2162</v>
      </c>
      <c r="D409" s="21" t="str">
        <f>IFERROR(__xludf.DUMMYFUNCTION("GOOGLETRANSLATE(C409,""ja"",""en"")"),"east")</f>
        <v>east</v>
      </c>
    </row>
    <row r="410">
      <c r="A410" s="19">
        <v>409.0</v>
      </c>
      <c r="B410" s="19">
        <v>506905.0</v>
      </c>
      <c r="C410" s="20" t="s">
        <v>2163</v>
      </c>
      <c r="D410" s="21" t="str">
        <f>IFERROR(__xludf.DUMMYFUNCTION("GOOGLETRANSLATE(C410,""ja"",""en"")"),"general")</f>
        <v>general</v>
      </c>
    </row>
    <row r="411">
      <c r="A411" s="19">
        <v>410.0</v>
      </c>
      <c r="B411" s="19">
        <v>506786.0</v>
      </c>
      <c r="C411" s="20" t="s">
        <v>2164</v>
      </c>
      <c r="D411" s="21" t="str">
        <f>IFERROR(__xludf.DUMMYFUNCTION("GOOGLETRANSLATE(C411,""ja"",""en"")"),"Germany")</f>
        <v>Germany</v>
      </c>
    </row>
    <row r="412">
      <c r="A412" s="19">
        <v>411.0</v>
      </c>
      <c r="B412" s="19">
        <v>505941.0</v>
      </c>
      <c r="C412" s="20" t="s">
        <v>2165</v>
      </c>
      <c r="D412" s="21" t="str">
        <f>IFERROR(__xludf.DUMMYFUNCTION("GOOGLETRANSLATE(C412,""ja"",""en"")"),"Works")</f>
        <v>Works</v>
      </c>
    </row>
    <row r="413">
      <c r="A413" s="19">
        <v>412.0</v>
      </c>
      <c r="B413" s="19">
        <v>505902.0</v>
      </c>
      <c r="C413" s="20" t="s">
        <v>2166</v>
      </c>
      <c r="D413" s="21" t="str">
        <f>IFERROR(__xludf.DUMMYFUNCTION("GOOGLETRANSLATE(C413,""ja"",""en"")"),"at that time")</f>
        <v>at that time</v>
      </c>
    </row>
    <row r="414">
      <c r="A414" s="19">
        <v>413.0</v>
      </c>
      <c r="B414" s="19">
        <v>505543.0</v>
      </c>
      <c r="C414" s="20" t="s">
        <v>2167</v>
      </c>
      <c r="D414" s="21" t="str">
        <f>IFERROR(__xludf.DUMMYFUNCTION("GOOGLETRANSLATE(C414,""ja"",""en"")"),"myself")</f>
        <v>myself</v>
      </c>
    </row>
    <row r="415">
      <c r="A415" s="19">
        <v>414.0</v>
      </c>
      <c r="B415" s="19">
        <v>502755.0</v>
      </c>
      <c r="C415" s="20" t="s">
        <v>2168</v>
      </c>
      <c r="D415" s="21" t="str">
        <f>IFERROR(__xludf.DUMMYFUNCTION("GOOGLETRANSLATE(C415,""ja"",""en"")"),"culture")</f>
        <v>culture</v>
      </c>
    </row>
    <row r="416">
      <c r="A416" s="19">
        <v>415.0</v>
      </c>
      <c r="B416" s="19">
        <v>499556.0</v>
      </c>
      <c r="C416" s="20" t="s">
        <v>2169</v>
      </c>
      <c r="D416" s="21" t="str">
        <f>IFERROR(__xludf.DUMMYFUNCTION("GOOGLETRANSLATE(C416,""ja"",""en"")"),"designation")</f>
        <v>designation</v>
      </c>
    </row>
    <row r="417">
      <c r="A417" s="19">
        <v>416.0</v>
      </c>
      <c r="B417" s="19">
        <v>498062.0</v>
      </c>
      <c r="C417" s="20" t="s">
        <v>2170</v>
      </c>
      <c r="D417" s="21" t="str">
        <f>IFERROR(__xludf.DUMMYFUNCTION("GOOGLETRANSLATE(C417,""ja"",""en"")"),"region")</f>
        <v>region</v>
      </c>
    </row>
    <row r="418">
      <c r="A418" s="19">
        <v>417.0</v>
      </c>
      <c r="B418" s="19">
        <v>497971.0</v>
      </c>
      <c r="C418" s="20" t="s">
        <v>2171</v>
      </c>
      <c r="D418" s="21" t="str">
        <f>IFERROR(__xludf.DUMMYFUNCTION("GOOGLETRANSLATE(C418,""ja"",""en"")"),"thing")</f>
        <v>thing</v>
      </c>
    </row>
    <row r="419">
      <c r="A419" s="19">
        <v>418.0</v>
      </c>
      <c r="B419" s="19">
        <v>497873.0</v>
      </c>
      <c r="C419" s="20" t="s">
        <v>2172</v>
      </c>
      <c r="D419" s="21" t="str">
        <f>IFERROR(__xludf.DUMMYFUNCTION("GOOGLETRANSLATE(C419,""ja"",""en"")"),"reference")</f>
        <v>reference</v>
      </c>
    </row>
    <row r="420">
      <c r="A420" s="19">
        <v>419.0</v>
      </c>
      <c r="B420" s="19">
        <v>497081.0</v>
      </c>
      <c r="C420" s="20" t="s">
        <v>2173</v>
      </c>
      <c r="D420" s="21" t="str">
        <f>IFERROR(__xludf.DUMMYFUNCTION("GOOGLETRANSLATE(C420,""ja"",""en"")"),"himself")</f>
        <v>himself</v>
      </c>
    </row>
    <row r="421">
      <c r="A421" s="19">
        <v>420.0</v>
      </c>
      <c r="B421" s="19">
        <v>495789.0</v>
      </c>
      <c r="C421" s="20" t="s">
        <v>2174</v>
      </c>
      <c r="D421" s="21" t="str">
        <f>IFERROR(__xludf.DUMMYFUNCTION("GOOGLETRANSLATE(C421,""ja"",""en"")"),"grade")</f>
        <v>grade</v>
      </c>
    </row>
    <row r="422">
      <c r="A422" s="19">
        <v>421.0</v>
      </c>
      <c r="B422" s="19">
        <v>495043.0</v>
      </c>
      <c r="C422" s="20" t="s">
        <v>2175</v>
      </c>
      <c r="D422" s="21" t="str">
        <f>IFERROR(__xludf.DUMMYFUNCTION("GOOGLETRANSLATE(C422,""ja"",""en"")"),"management")</f>
        <v>management</v>
      </c>
    </row>
    <row r="423">
      <c r="A423" s="19">
        <v>422.0</v>
      </c>
      <c r="B423" s="19">
        <v>494160.0</v>
      </c>
      <c r="C423" s="20" t="s">
        <v>2176</v>
      </c>
      <c r="D423" s="21" t="str">
        <f>IFERROR(__xludf.DUMMYFUNCTION("GOOGLETRANSLATE(C423,""ja"",""en"")"),"production")</f>
        <v>production</v>
      </c>
    </row>
    <row r="424">
      <c r="A424" s="19">
        <v>423.0</v>
      </c>
      <c r="B424" s="19">
        <v>493705.0</v>
      </c>
      <c r="C424" s="20" t="s">
        <v>2177</v>
      </c>
      <c r="D424" s="21" t="str">
        <f>IFERROR(__xludf.DUMMYFUNCTION("GOOGLETRANSLATE(C424,""ja"",""en"")"),"student")</f>
        <v>student</v>
      </c>
    </row>
    <row r="425">
      <c r="A425" s="19">
        <v>424.0</v>
      </c>
      <c r="B425" s="19">
        <v>493016.0</v>
      </c>
      <c r="C425" s="22" t="s">
        <v>2178</v>
      </c>
      <c r="D425" s="21" t="str">
        <f>IFERROR(__xludf.DUMMYFUNCTION("GOOGLETRANSLATE(C425,""ja"",""en"")"),"use")</f>
        <v>use</v>
      </c>
    </row>
    <row r="426">
      <c r="A426" s="19">
        <v>425.0</v>
      </c>
      <c r="B426" s="19">
        <v>492404.0</v>
      </c>
      <c r="C426" s="20" t="s">
        <v>2179</v>
      </c>
      <c r="D426" s="21" t="str">
        <f>IFERROR(__xludf.DUMMYFUNCTION("GOOGLETRANSLATE(C426,""ja"",""en"")"),"company")</f>
        <v>company</v>
      </c>
    </row>
    <row r="427">
      <c r="A427" s="19">
        <v>426.0</v>
      </c>
      <c r="B427" s="19">
        <v>492105.0</v>
      </c>
      <c r="C427" s="20" t="s">
        <v>2180</v>
      </c>
      <c r="D427" s="21" t="str">
        <f>IFERROR(__xludf.DUMMYFUNCTION("GOOGLETRANSLATE(C427,""ja"",""en"")"),"end")</f>
        <v>end</v>
      </c>
    </row>
    <row r="428">
      <c r="A428" s="19">
        <v>427.0</v>
      </c>
      <c r="B428" s="19">
        <v>491345.0</v>
      </c>
      <c r="C428" s="20" t="s">
        <v>2181</v>
      </c>
      <c r="D428" s="21" t="str">
        <f>IFERROR(__xludf.DUMMYFUNCTION("GOOGLETRANSLATE(C428,""ja"",""en"")"),"City")</f>
        <v>City</v>
      </c>
    </row>
    <row r="429">
      <c r="A429" s="19">
        <v>428.0</v>
      </c>
      <c r="B429" s="19">
        <v>491261.0</v>
      </c>
      <c r="C429" s="20" t="s">
        <v>2182</v>
      </c>
      <c r="D429" s="21" t="str">
        <f>IFERROR(__xludf.DUMMYFUNCTION("GOOGLETRANSLATE(C429,""ja"",""en"")"),"Passed")</f>
        <v>Passed</v>
      </c>
    </row>
    <row r="430">
      <c r="A430" s="19">
        <v>429.0</v>
      </c>
      <c r="B430" s="19">
        <v>491143.0</v>
      </c>
      <c r="C430" s="20" t="s">
        <v>2183</v>
      </c>
      <c r="D430" s="21" t="str">
        <f>IFERROR(__xludf.DUMMYFUNCTION("GOOGLETRANSLATE(C430,""ja"",""en"")"),"name")</f>
        <v>name</v>
      </c>
    </row>
    <row r="431">
      <c r="A431" s="19">
        <v>430.0</v>
      </c>
      <c r="B431" s="19">
        <v>489403.0</v>
      </c>
      <c r="C431" s="20" t="s">
        <v>2184</v>
      </c>
      <c r="D431" s="21" t="str">
        <f>IFERROR(__xludf.DUMMYFUNCTION("GOOGLETRANSLATE(C431,""ja"",""en"")"),"seconds")</f>
        <v>seconds</v>
      </c>
    </row>
    <row r="432">
      <c r="A432" s="19">
        <v>431.0</v>
      </c>
      <c r="B432" s="19">
        <v>488636.0</v>
      </c>
      <c r="C432" s="20" t="s">
        <v>2185</v>
      </c>
      <c r="D432" s="21" t="str">
        <f>IFERROR(__xludf.DUMMYFUNCTION("GOOGLETRANSLATE(C432,""ja"",""en"")"),"writing")</f>
        <v>writing</v>
      </c>
    </row>
    <row r="433">
      <c r="A433" s="19">
        <v>432.0</v>
      </c>
      <c r="B433" s="19">
        <v>486777.0</v>
      </c>
      <c r="C433" s="20" t="s">
        <v>2186</v>
      </c>
      <c r="D433" s="21" t="str">
        <f>IFERROR(__xludf.DUMMYFUNCTION("GOOGLETRANSLATE(C433,""ja"",""en"")"),"society")</f>
        <v>society</v>
      </c>
    </row>
    <row r="434">
      <c r="A434" s="19">
        <v>433.0</v>
      </c>
      <c r="B434" s="19">
        <v>485909.0</v>
      </c>
      <c r="C434" s="20" t="s">
        <v>2187</v>
      </c>
      <c r="D434" s="21" t="str">
        <f>IFERROR(__xludf.DUMMYFUNCTION("GOOGLETRANSLATE(C434,""ja"",""en"")"),"abolition")</f>
        <v>abolition</v>
      </c>
    </row>
    <row r="435">
      <c r="A435" s="19">
        <v>434.0</v>
      </c>
      <c r="B435" s="19">
        <v>485664.0</v>
      </c>
      <c r="C435" s="20" t="s">
        <v>2188</v>
      </c>
      <c r="D435" s="21" t="str">
        <f>IFERROR(__xludf.DUMMYFUNCTION("GOOGLETRANSLATE(C435,""ja"",""en"")"),"suggestion")</f>
        <v>suggestion</v>
      </c>
    </row>
    <row r="436">
      <c r="A436" s="19">
        <v>435.0</v>
      </c>
      <c r="B436" s="19">
        <v>480843.0</v>
      </c>
      <c r="C436" s="20" t="s">
        <v>2189</v>
      </c>
      <c r="D436" s="21" t="str">
        <f>IFERROR(__xludf.DUMMYFUNCTION("GOOGLETRANSLATE(C436,""ja"",""en"")"),"group")</f>
        <v>group</v>
      </c>
    </row>
    <row r="437">
      <c r="A437" s="19">
        <v>436.0</v>
      </c>
      <c r="B437" s="19">
        <v>480518.0</v>
      </c>
      <c r="C437" s="20" t="s">
        <v>2190</v>
      </c>
      <c r="D437" s="21" t="str">
        <f>IFERROR(__xludf.DUMMYFUNCTION("GOOGLETRANSLATE(C437,""ja"",""en"")"),"comics")</f>
        <v>comics</v>
      </c>
    </row>
    <row r="438">
      <c r="A438" s="19">
        <v>437.0</v>
      </c>
      <c r="B438" s="19">
        <v>480391.0</v>
      </c>
      <c r="C438" s="20" t="s">
        <v>2191</v>
      </c>
      <c r="D438" s="21" t="str">
        <f>IFERROR(__xludf.DUMMYFUNCTION("GOOGLETRANSLATE(C438,""ja"",""en"")"),"Center")</f>
        <v>Center</v>
      </c>
    </row>
    <row r="439">
      <c r="A439" s="19">
        <v>438.0</v>
      </c>
      <c r="B439" s="19">
        <v>476368.0</v>
      </c>
      <c r="C439" s="20" t="s">
        <v>2192</v>
      </c>
      <c r="D439" s="21" t="str">
        <f>IFERROR(__xludf.DUMMYFUNCTION("GOOGLETRANSLATE(C439,""ja"",""en"")"),"girls")</f>
        <v>girls</v>
      </c>
    </row>
    <row r="440">
      <c r="A440" s="19">
        <v>439.0</v>
      </c>
      <c r="B440" s="19">
        <v>473140.0</v>
      </c>
      <c r="C440" s="20" t="s">
        <v>2193</v>
      </c>
      <c r="D440" s="21" t="str">
        <f>IFERROR(__xludf.DUMMYFUNCTION("GOOGLETRANSLATE(C440,""ja"",""en"")"),"decision")</f>
        <v>decision</v>
      </c>
    </row>
    <row r="441">
      <c r="A441" s="19">
        <v>440.0</v>
      </c>
      <c r="B441" s="19">
        <v>472380.0</v>
      </c>
      <c r="C441" s="20" t="s">
        <v>2194</v>
      </c>
      <c r="D441" s="21" t="str">
        <f>IFERROR(__xludf.DUMMYFUNCTION("GOOGLETRANSLATE(C441,""ja"",""en"")"),"woman")</f>
        <v>woman</v>
      </c>
    </row>
    <row r="442">
      <c r="A442" s="19">
        <v>441.0</v>
      </c>
      <c r="B442" s="19">
        <v>469757.0</v>
      </c>
      <c r="C442" s="20" t="s">
        <v>2195</v>
      </c>
      <c r="D442" s="21" t="str">
        <f>IFERROR(__xludf.DUMMYFUNCTION("GOOGLETRANSLATE(C442,""ja"",""en"")"),"Yo")</f>
        <v>Yo</v>
      </c>
    </row>
    <row r="443">
      <c r="A443" s="19">
        <v>442.0</v>
      </c>
      <c r="B443" s="19">
        <v>469625.0</v>
      </c>
      <c r="C443" s="20" t="s">
        <v>2196</v>
      </c>
      <c r="D443" s="21" t="str">
        <f>IFERROR(__xludf.DUMMYFUNCTION("GOOGLETRANSLATE(C443,""ja"",""en"")"),"four")</f>
        <v>four</v>
      </c>
    </row>
    <row r="444">
      <c r="A444" s="19">
        <v>443.0</v>
      </c>
      <c r="B444" s="19">
        <v>464650.0</v>
      </c>
      <c r="C444" s="20" t="s">
        <v>2197</v>
      </c>
      <c r="D444" s="21" t="str">
        <f>IFERROR(__xludf.DUMMYFUNCTION("GOOGLETRANSLATE(C444,""ja"",""en"")"),"Child")</f>
        <v>Child</v>
      </c>
    </row>
    <row r="445">
      <c r="A445" s="19">
        <v>444.0</v>
      </c>
      <c r="B445" s="19">
        <v>464508.0</v>
      </c>
      <c r="C445" s="20" t="s">
        <v>2198</v>
      </c>
      <c r="D445" s="21" t="str">
        <f>IFERROR(__xludf.DUMMYFUNCTION("GOOGLETRANSLATE(C445,""ja"",""en"")"),"Kyoto")</f>
        <v>Kyoto</v>
      </c>
    </row>
    <row r="446">
      <c r="A446" s="19">
        <v>445.0</v>
      </c>
      <c r="B446" s="19">
        <v>463499.0</v>
      </c>
      <c r="C446" s="20" t="s">
        <v>2199</v>
      </c>
      <c r="D446" s="21" t="str">
        <f>IFERROR(__xludf.DUMMYFUNCTION("GOOGLETRANSLATE(C446,""ja"",""en"")"),"reason")</f>
        <v>reason</v>
      </c>
    </row>
    <row r="447">
      <c r="A447" s="19">
        <v>446.0</v>
      </c>
      <c r="B447" s="19">
        <v>462976.0</v>
      </c>
      <c r="C447" s="20" t="s">
        <v>2200</v>
      </c>
      <c r="D447" s="21" t="str">
        <f>IFERROR(__xludf.DUMMYFUNCTION("GOOGLETRANSLATE(C447,""ja"",""en"")"),"junior high school")</f>
        <v>junior high school</v>
      </c>
    </row>
    <row r="448">
      <c r="A448" s="19">
        <v>447.0</v>
      </c>
      <c r="B448" s="19">
        <v>462792.0</v>
      </c>
      <c r="C448" s="20" t="s">
        <v>2201</v>
      </c>
      <c r="D448" s="21" t="str">
        <f>IFERROR(__xludf.DUMMYFUNCTION("GOOGLETRANSLATE(C448,""ja"",""en"")"),"number")</f>
        <v>number</v>
      </c>
    </row>
    <row r="449">
      <c r="A449" s="19">
        <v>448.0</v>
      </c>
      <c r="B449" s="19">
        <v>461370.0</v>
      </c>
      <c r="C449" s="20" t="s">
        <v>2202</v>
      </c>
      <c r="D449" s="21" t="str">
        <f>IFERROR(__xludf.DUMMYFUNCTION("GOOGLETRANSLATE(C449,""ja"",""en"")"),"×")</f>
        <v>×</v>
      </c>
    </row>
    <row r="450">
      <c r="A450" s="19">
        <v>449.0</v>
      </c>
      <c r="B450" s="19">
        <v>458904.0</v>
      </c>
      <c r="C450" s="20" t="s">
        <v>2203</v>
      </c>
      <c r="D450" s="21" t="str">
        <f>IFERROR(__xludf.DUMMYFUNCTION("GOOGLETRANSLATE(C450,""ja"",""en"")"),"others")</f>
        <v>others</v>
      </c>
    </row>
    <row r="451">
      <c r="A451" s="19">
        <v>450.0</v>
      </c>
      <c r="B451" s="19">
        <v>457813.0</v>
      </c>
      <c r="C451" s="20" t="s">
        <v>2204</v>
      </c>
      <c r="D451" s="21" t="str">
        <f>IFERROR(__xludf.DUMMYFUNCTION("GOOGLETRANSLATE(C451,""ja"",""en"")"),"description")</f>
        <v>description</v>
      </c>
    </row>
    <row r="452">
      <c r="A452" s="19">
        <v>451.0</v>
      </c>
      <c r="B452" s="19">
        <v>456718.0</v>
      </c>
      <c r="C452" s="20" t="s">
        <v>2205</v>
      </c>
      <c r="D452" s="21" t="str">
        <f>IFERROR(__xludf.DUMMYFUNCTION("GOOGLETRANSLATE(C452,""ja"",""en"")"),"he")</f>
        <v>he</v>
      </c>
    </row>
    <row r="453">
      <c r="A453" s="19">
        <v>452.0</v>
      </c>
      <c r="B453" s="19">
        <v>456385.0</v>
      </c>
      <c r="C453" s="20" t="s">
        <v>2206</v>
      </c>
      <c r="D453" s="21" t="str">
        <f>IFERROR(__xludf.DUMMYFUNCTION("GOOGLETRANSLATE(C453,""ja"",""en"")"),"era")</f>
        <v>era</v>
      </c>
    </row>
    <row r="454">
      <c r="A454" s="19">
        <v>453.0</v>
      </c>
      <c r="B454" s="19">
        <v>456138.0</v>
      </c>
      <c r="C454" s="20" t="s">
        <v>2207</v>
      </c>
      <c r="D454" s="21" t="str">
        <f>IFERROR(__xludf.DUMMYFUNCTION("GOOGLETRANSLATE(C454,""ja"",""en"")"),"Establishment")</f>
        <v>Establishment</v>
      </c>
    </row>
    <row r="455">
      <c r="A455" s="19">
        <v>454.0</v>
      </c>
      <c r="B455" s="19">
        <v>455273.0</v>
      </c>
      <c r="C455" s="22" t="s">
        <v>2208</v>
      </c>
      <c r="D455" s="21" t="str">
        <f>IFERROR(__xludf.DUMMYFUNCTION("GOOGLETRANSLATE(C455,""ja"",""en"")"),"for")</f>
        <v>for</v>
      </c>
    </row>
    <row r="456">
      <c r="A456" s="19">
        <v>455.0</v>
      </c>
      <c r="B456" s="19">
        <v>454583.0</v>
      </c>
      <c r="C456" s="20" t="s">
        <v>2209</v>
      </c>
      <c r="D456" s="21" t="str">
        <f>IFERROR(__xludf.DUMMYFUNCTION("GOOGLETRANSLATE(C456,""ja"",""en"")"),"overview")</f>
        <v>overview</v>
      </c>
    </row>
    <row r="457">
      <c r="A457" s="19">
        <v>456.0</v>
      </c>
      <c r="B457" s="19">
        <v>454213.0</v>
      </c>
      <c r="C457" s="20" t="s">
        <v>2210</v>
      </c>
      <c r="D457" s="21" t="str">
        <f>IFERROR(__xludf.DUMMYFUNCTION("GOOGLETRANSLATE(C457,""ja"",""en"")"),"number")</f>
        <v>number</v>
      </c>
    </row>
    <row r="458">
      <c r="A458" s="19">
        <v>457.0</v>
      </c>
      <c r="B458" s="19">
        <v>453934.0</v>
      </c>
      <c r="C458" s="20" t="s">
        <v>2211</v>
      </c>
      <c r="D458" s="21" t="str">
        <f>IFERROR(__xludf.DUMMYFUNCTION("GOOGLETRANSLATE(C458,""ja"",""en"")"),"game")</f>
        <v>game</v>
      </c>
    </row>
    <row r="459">
      <c r="A459" s="19">
        <v>458.0</v>
      </c>
      <c r="B459" s="19">
        <v>453694.0</v>
      </c>
      <c r="C459" s="20" t="s">
        <v>2212</v>
      </c>
      <c r="D459" s="21" t="str">
        <f>IFERROR(__xludf.DUMMYFUNCTION("GOOGLETRANSLATE(C459,""ja"",""en"")"),"France")</f>
        <v>France</v>
      </c>
    </row>
    <row r="460">
      <c r="A460" s="19">
        <v>459.0</v>
      </c>
      <c r="B460" s="19">
        <v>451928.0</v>
      </c>
      <c r="C460" s="20" t="s">
        <v>2213</v>
      </c>
      <c r="D460" s="21" t="str">
        <f>IFERROR(__xludf.DUMMYFUNCTION("GOOGLETRANSLATE(C460,""ja"",""en"")"),"first")</f>
        <v>first</v>
      </c>
    </row>
    <row r="461">
      <c r="A461" s="19">
        <v>460.0</v>
      </c>
      <c r="B461" s="19">
        <v>451520.0</v>
      </c>
      <c r="C461" s="20" t="s">
        <v>2214</v>
      </c>
      <c r="D461" s="21" t="str">
        <f>IFERROR(__xludf.DUMMYFUNCTION("GOOGLETRANSLATE(C461,""ja"",""en"")"),"traffic")</f>
        <v>traffic</v>
      </c>
    </row>
    <row r="462">
      <c r="A462" s="19">
        <v>461.0</v>
      </c>
      <c r="B462" s="19">
        <v>450516.0</v>
      </c>
      <c r="C462" s="20" t="s">
        <v>2215</v>
      </c>
      <c r="D462" s="21" t="str">
        <f>IFERROR(__xludf.DUMMYFUNCTION("GOOGLETRANSLATE(C462,""ja"",""en"")"),"Olympic")</f>
        <v>Olympic</v>
      </c>
    </row>
    <row r="463">
      <c r="A463" s="19">
        <v>462.0</v>
      </c>
      <c r="B463" s="19">
        <v>449936.0</v>
      </c>
      <c r="C463" s="20" t="s">
        <v>2216</v>
      </c>
      <c r="D463" s="21" t="str">
        <f>IFERROR(__xludf.DUMMYFUNCTION("GOOGLETRANSLATE(C463,""ja"",""en"")"),"Ban")</f>
        <v>Ban</v>
      </c>
    </row>
    <row r="464">
      <c r="A464" s="19">
        <v>463.0</v>
      </c>
      <c r="B464" s="19">
        <v>449620.0</v>
      </c>
      <c r="C464" s="20" t="s">
        <v>2217</v>
      </c>
      <c r="D464" s="21" t="str">
        <f>IFERROR(__xludf.DUMMYFUNCTION("GOOGLETRANSLATE(C464,""ja"",""en"")"),"page")</f>
        <v>page</v>
      </c>
    </row>
    <row r="465">
      <c r="A465" s="19">
        <v>464.0</v>
      </c>
      <c r="B465" s="19">
        <v>448834.0</v>
      </c>
      <c r="C465" s="20" t="s">
        <v>2218</v>
      </c>
      <c r="D465" s="21" t="str">
        <f>IFERROR(__xludf.DUMMYFUNCTION("GOOGLETRANSLATE(C465,""ja"",""en"")"),"new")</f>
        <v>new</v>
      </c>
    </row>
    <row r="466">
      <c r="A466" s="19">
        <v>465.0</v>
      </c>
      <c r="B466" s="19">
        <v>448499.0</v>
      </c>
      <c r="C466" s="20" t="s">
        <v>2219</v>
      </c>
      <c r="D466" s="21" t="str">
        <f>IFERROR(__xludf.DUMMYFUNCTION("GOOGLETRANSLATE(C466,""ja"",""en"")"),"memorial")</f>
        <v>memorial</v>
      </c>
    </row>
    <row r="467">
      <c r="A467" s="19">
        <v>466.0</v>
      </c>
      <c r="B467" s="19">
        <v>448026.0</v>
      </c>
      <c r="C467" s="20" t="s">
        <v>2220</v>
      </c>
      <c r="D467" s="21" t="str">
        <f>IFERROR(__xludf.DUMMYFUNCTION("GOOGLETRANSLATE(C467,""ja"",""en"")"),"ignore")</f>
        <v>ignore</v>
      </c>
    </row>
    <row r="468">
      <c r="A468" s="19">
        <v>467.0</v>
      </c>
      <c r="B468" s="19">
        <v>447581.0</v>
      </c>
      <c r="C468" s="20" t="s">
        <v>2221</v>
      </c>
      <c r="D468" s="21" t="str">
        <f>IFERROR(__xludf.DUMMYFUNCTION("GOOGLETRANSLATE(C468,""ja"",""en"")"),"voice")</f>
        <v>voice</v>
      </c>
    </row>
    <row r="469">
      <c r="A469" s="19">
        <v>468.0</v>
      </c>
      <c r="B469" s="19">
        <v>447121.0</v>
      </c>
      <c r="C469" s="20" t="s">
        <v>2222</v>
      </c>
      <c r="D469" s="21" t="str">
        <f>IFERROR(__xludf.DUMMYFUNCTION("GOOGLETRANSLATE(C469,""ja"",""en"")"),"single")</f>
        <v>single</v>
      </c>
    </row>
    <row r="470">
      <c r="A470" s="19">
        <v>469.0</v>
      </c>
      <c r="B470" s="19">
        <v>445797.0</v>
      </c>
      <c r="C470" s="20" t="s">
        <v>2223</v>
      </c>
      <c r="D470" s="21" t="str">
        <f>IFERROR(__xludf.DUMMYFUNCTION("GOOGLETRANSLATE(C470,""ja"",""en"")"),"others")</f>
        <v>others</v>
      </c>
    </row>
    <row r="471">
      <c r="A471" s="19">
        <v>470.0</v>
      </c>
      <c r="B471" s="19">
        <v>445356.0</v>
      </c>
      <c r="C471" s="20" t="s">
        <v>2224</v>
      </c>
      <c r="D471" s="21" t="str">
        <f>IFERROR(__xludf.DUMMYFUNCTION("GOOGLETRANSLATE(C471,""ja"",""en"")"),"part")</f>
        <v>part</v>
      </c>
    </row>
    <row r="472">
      <c r="A472" s="19">
        <v>471.0</v>
      </c>
      <c r="B472" s="19">
        <v>444924.0</v>
      </c>
      <c r="C472" s="20" t="s">
        <v>2225</v>
      </c>
      <c r="D472" s="21" t="str">
        <f>IFERROR(__xludf.DUMMYFUNCTION("GOOGLETRANSLATE(C472,""ja"",""en"")"),"opinion")</f>
        <v>opinion</v>
      </c>
    </row>
    <row r="473">
      <c r="A473" s="19">
        <v>472.0</v>
      </c>
      <c r="B473" s="19">
        <v>444633.0</v>
      </c>
      <c r="C473" s="20" t="s">
        <v>2226</v>
      </c>
      <c r="D473" s="21" t="str">
        <f>IFERROR(__xludf.DUMMYFUNCTION("GOOGLETRANSLATE(C473,""ja"",""en"")"),"space")</f>
        <v>space</v>
      </c>
    </row>
    <row r="474">
      <c r="A474" s="19">
        <v>473.0</v>
      </c>
      <c r="B474" s="19">
        <v>444603.0</v>
      </c>
      <c r="C474" s="20" t="s">
        <v>2227</v>
      </c>
      <c r="D474" s="21" t="str">
        <f>IFERROR(__xludf.DUMMYFUNCTION("GOOGLETRANSLATE(C474,""ja"",""en"")"),"soon")</f>
        <v>soon</v>
      </c>
    </row>
    <row r="475">
      <c r="A475" s="19">
        <v>474.0</v>
      </c>
      <c r="B475" s="19">
        <v>443612.0</v>
      </c>
      <c r="C475" s="20" t="s">
        <v>2228</v>
      </c>
      <c r="D475" s="21" t="str">
        <f>IFERROR(__xludf.DUMMYFUNCTION("GOOGLETRANSLATE(C475,""ja"",""en"")"),"but")</f>
        <v>but</v>
      </c>
    </row>
    <row r="476">
      <c r="A476" s="19">
        <v>475.0</v>
      </c>
      <c r="B476" s="19">
        <v>443419.0</v>
      </c>
      <c r="C476" s="20" t="s">
        <v>2229</v>
      </c>
      <c r="D476" s="21" t="str">
        <f>IFERROR(__xludf.DUMMYFUNCTION("GOOGLETRANSLATE(C476,""ja"",""en"")"),"color")</f>
        <v>color</v>
      </c>
    </row>
    <row r="477">
      <c r="A477" s="19">
        <v>476.0</v>
      </c>
      <c r="B477" s="19">
        <v>443144.0</v>
      </c>
      <c r="C477" s="20" t="s">
        <v>2230</v>
      </c>
      <c r="D477" s="21" t="str">
        <f>IFERROR(__xludf.DUMMYFUNCTION("GOOGLETRANSLATE(C477,""ja"",""en"")"),"England")</f>
        <v>England</v>
      </c>
    </row>
    <row r="478">
      <c r="A478" s="19">
        <v>477.0</v>
      </c>
      <c r="B478" s="19">
        <v>441603.0</v>
      </c>
      <c r="C478" s="20" t="s">
        <v>2231</v>
      </c>
      <c r="D478" s="21" t="str">
        <f>IFERROR(__xludf.DUMMYFUNCTION("GOOGLETRANSLATE(C478,""ja"",""en"")"),"Chome")</f>
        <v>Chome</v>
      </c>
    </row>
    <row r="479">
      <c r="A479" s="19">
        <v>478.0</v>
      </c>
      <c r="B479" s="19">
        <v>441330.0</v>
      </c>
      <c r="C479" s="20" t="s">
        <v>2232</v>
      </c>
      <c r="D479" s="21" t="str">
        <f>IFERROR(__xludf.DUMMYFUNCTION("GOOGLETRANSLATE(C479,""ja"",""en"")"),"politics")</f>
        <v>politics</v>
      </c>
    </row>
    <row r="480">
      <c r="A480" s="19">
        <v>479.0</v>
      </c>
      <c r="B480" s="19">
        <v>439946.0</v>
      </c>
      <c r="C480" s="20" t="s">
        <v>2233</v>
      </c>
      <c r="D480" s="21" t="str">
        <f>IFERROR(__xludf.DUMMYFUNCTION("GOOGLETRANSLATE(C480,""ja"",""en"")"),"Professional")</f>
        <v>Professional</v>
      </c>
    </row>
    <row r="481">
      <c r="A481" s="19">
        <v>480.0</v>
      </c>
      <c r="B481" s="19">
        <v>439897.0</v>
      </c>
      <c r="C481" s="20" t="s">
        <v>2234</v>
      </c>
      <c r="D481" s="21" t="str">
        <f>IFERROR(__xludf.DUMMYFUNCTION("GOOGLETRANSLATE(C481,""ja"",""en"")"),"literature")</f>
        <v>literature</v>
      </c>
    </row>
    <row r="482">
      <c r="A482" s="19">
        <v>481.0</v>
      </c>
      <c r="B482" s="19">
        <v>439726.0</v>
      </c>
      <c r="C482" s="20" t="s">
        <v>2235</v>
      </c>
      <c r="D482" s="21" t="str">
        <f>IFERROR(__xludf.DUMMYFUNCTION("GOOGLETRANSLATE(C482,""ja"",""en"")"),"others")</f>
        <v>others</v>
      </c>
    </row>
    <row r="483">
      <c r="A483" s="19">
        <v>482.0</v>
      </c>
      <c r="B483" s="19">
        <v>439110.0</v>
      </c>
      <c r="C483" s="20" t="s">
        <v>2236</v>
      </c>
      <c r="D483" s="21" t="str">
        <f>IFERROR(__xludf.DUMMYFUNCTION("GOOGLETRANSLATE(C483,""ja"",""en"")"),"Installation")</f>
        <v>Installation</v>
      </c>
    </row>
    <row r="484">
      <c r="A484" s="19">
        <v>483.0</v>
      </c>
      <c r="B484" s="19">
        <v>438890.0</v>
      </c>
      <c r="C484" s="20" t="s">
        <v>2237</v>
      </c>
      <c r="D484" s="21" t="str">
        <f>IFERROR(__xludf.DUMMYFUNCTION("GOOGLETRANSLATE(C484,""ja"",""en"")"),"ship")</f>
        <v>ship</v>
      </c>
    </row>
    <row r="485">
      <c r="A485" s="19">
        <v>484.0</v>
      </c>
      <c r="B485" s="19">
        <v>438625.0</v>
      </c>
      <c r="C485" s="20" t="s">
        <v>2238</v>
      </c>
      <c r="D485" s="21" t="str">
        <f>IFERROR(__xludf.DUMMYFUNCTION("GOOGLETRANSLATE(C485,""ja"",""en"")"),"facility")</f>
        <v>facility</v>
      </c>
    </row>
    <row r="486">
      <c r="A486" s="19">
        <v>485.0</v>
      </c>
      <c r="B486" s="19">
        <v>437996.0</v>
      </c>
      <c r="C486" s="22" t="s">
        <v>2239</v>
      </c>
      <c r="D486" s="21" t="str">
        <f>IFERROR(__xludf.DUMMYFUNCTION("GOOGLETRANSLATE(C486,""ja"",""en"")"),"in detail")</f>
        <v>in detail</v>
      </c>
    </row>
    <row r="487">
      <c r="A487" s="19">
        <v>486.0</v>
      </c>
      <c r="B487" s="19">
        <v>437781.0</v>
      </c>
      <c r="C487" s="20" t="s">
        <v>2240</v>
      </c>
      <c r="D487" s="21" t="str">
        <f>IFERROR(__xludf.DUMMYFUNCTION("GOOGLETRANSLATE(C487,""ja"",""en"")"),"death")</f>
        <v>death</v>
      </c>
    </row>
    <row r="488">
      <c r="A488" s="19">
        <v>487.0</v>
      </c>
      <c r="B488" s="19">
        <v>437137.0</v>
      </c>
      <c r="C488" s="20" t="s">
        <v>2241</v>
      </c>
      <c r="D488" s="21" t="str">
        <f>IFERROR(__xludf.DUMMYFUNCTION("GOOGLETRANSLATE(C488,""ja"",""en"")"),"Release")</f>
        <v>Release</v>
      </c>
    </row>
    <row r="489">
      <c r="A489" s="19">
        <v>488.0</v>
      </c>
      <c r="B489" s="19">
        <v>436860.0</v>
      </c>
      <c r="C489" s="22" t="s">
        <v>2242</v>
      </c>
      <c r="D489" s="21" t="str">
        <f>IFERROR(__xludf.DUMMYFUNCTION("GOOGLETRANSLATE(C489,""ja"",""en"")"),"Nasa")</f>
        <v>Nasa</v>
      </c>
    </row>
    <row r="490">
      <c r="A490" s="19">
        <v>489.0</v>
      </c>
      <c r="B490" s="19">
        <v>436859.0</v>
      </c>
      <c r="C490" s="20" t="s">
        <v>2243</v>
      </c>
      <c r="D490" s="21" t="str">
        <f>IFERROR(__xludf.DUMMYFUNCTION("GOOGLETRANSLATE(C490,""ja"",""en"")"),"Power")</f>
        <v>Power</v>
      </c>
    </row>
    <row r="491">
      <c r="A491" s="19">
        <v>490.0</v>
      </c>
      <c r="B491" s="19">
        <v>435090.0</v>
      </c>
      <c r="C491" s="20" t="s">
        <v>2244</v>
      </c>
      <c r="D491" s="21" t="str">
        <f>IFERROR(__xludf.DUMMYFUNCTION("GOOGLETRANSLATE(C491,""ja"",""en"")"),"radio")</f>
        <v>radio</v>
      </c>
    </row>
    <row r="492">
      <c r="A492" s="19">
        <v>491.0</v>
      </c>
      <c r="B492" s="19">
        <v>432759.0</v>
      </c>
      <c r="C492" s="20" t="s">
        <v>2245</v>
      </c>
      <c r="D492" s="21" t="str">
        <f>IFERROR(__xludf.DUMMYFUNCTION("GOOGLETRANSLATE(C492,""ja"",""en"")"),"meaning")</f>
        <v>meaning</v>
      </c>
    </row>
    <row r="493">
      <c r="A493" s="19">
        <v>492.0</v>
      </c>
      <c r="B493" s="19">
        <v>432104.0</v>
      </c>
      <c r="C493" s="20" t="s">
        <v>2246</v>
      </c>
      <c r="D493" s="21" t="str">
        <f>IFERROR(__xludf.DUMMYFUNCTION("GOOGLETRANSLATE(C493,""ja"",""en"")"),"island")</f>
        <v>island</v>
      </c>
    </row>
    <row r="494">
      <c r="A494" s="19">
        <v>493.0</v>
      </c>
      <c r="B494" s="19">
        <v>432029.0</v>
      </c>
      <c r="C494" s="20" t="s">
        <v>2247</v>
      </c>
      <c r="D494" s="21" t="str">
        <f>IFERROR(__xludf.DUMMYFUNCTION("GOOGLETRANSLATE(C494,""ja"",""en"")"),"street")</f>
        <v>street</v>
      </c>
    </row>
    <row r="495">
      <c r="A495" s="19">
        <v>494.0</v>
      </c>
      <c r="B495" s="19">
        <v>431653.0</v>
      </c>
      <c r="C495" s="20" t="s">
        <v>2248</v>
      </c>
      <c r="D495" s="21" t="str">
        <f>IFERROR(__xludf.DUMMYFUNCTION("GOOGLETRANSLATE(C495,""ja"",""en"")"),"if")</f>
        <v>if</v>
      </c>
    </row>
    <row r="496">
      <c r="A496" s="19">
        <v>495.0</v>
      </c>
      <c r="B496" s="19">
        <v>430834.0</v>
      </c>
      <c r="C496" s="20" t="s">
        <v>2249</v>
      </c>
      <c r="D496" s="21" t="str">
        <f>IFERROR(__xludf.DUMMYFUNCTION("GOOGLETRANSLATE(C496,""ja"",""en"")"),"screen")</f>
        <v>screen</v>
      </c>
    </row>
    <row r="497">
      <c r="A497" s="19">
        <v>496.0</v>
      </c>
      <c r="B497" s="19">
        <v>430132.0</v>
      </c>
      <c r="C497" s="20" t="s">
        <v>2250</v>
      </c>
      <c r="D497" s="21" t="str">
        <f>IFERROR(__xludf.DUMMYFUNCTION("GOOGLETRANSLATE(C497,""ja"",""en"")"),"Production")</f>
        <v>Production</v>
      </c>
    </row>
    <row r="498">
      <c r="A498" s="19">
        <v>497.0</v>
      </c>
      <c r="B498" s="19">
        <v>429800.0</v>
      </c>
      <c r="C498" s="20" t="s">
        <v>2251</v>
      </c>
      <c r="D498" s="21" t="str">
        <f>IFERROR(__xludf.DUMMYFUNCTION("GOOGLETRANSLATE(C498,""ja"",""en"")"),"shop")</f>
        <v>shop</v>
      </c>
    </row>
    <row r="499">
      <c r="A499" s="19">
        <v>498.0</v>
      </c>
      <c r="B499" s="19">
        <v>429436.0</v>
      </c>
      <c r="C499" s="20" t="s">
        <v>2252</v>
      </c>
      <c r="D499" s="21" t="str">
        <f>IFERROR(__xludf.DUMMYFUNCTION("GOOGLETRANSLATE(C499,""ja"",""en"")"),"template")</f>
        <v>template</v>
      </c>
    </row>
    <row r="500">
      <c r="A500" s="19">
        <v>499.0</v>
      </c>
      <c r="B500" s="19">
        <v>429001.0</v>
      </c>
      <c r="C500" s="20" t="s">
        <v>2253</v>
      </c>
      <c r="D500" s="21" t="str">
        <f>IFERROR(__xludf.DUMMYFUNCTION("GOOGLETRANSLATE(C500,""ja"",""en"")"),"copper")</f>
        <v>copper</v>
      </c>
    </row>
    <row r="501">
      <c r="A501" s="19">
        <v>500.0</v>
      </c>
      <c r="B501" s="19">
        <v>428573.0</v>
      </c>
      <c r="C501" s="22" t="s">
        <v>2254</v>
      </c>
      <c r="D501" s="21" t="str">
        <f>IFERROR(__xludf.DUMMYFUNCTION("GOOGLETRANSLATE(C501,""ja"",""en"")"),"against")</f>
        <v>against</v>
      </c>
    </row>
    <row r="502">
      <c r="A502" s="19">
        <v>501.0</v>
      </c>
      <c r="B502" s="19">
        <v>423815.0</v>
      </c>
      <c r="C502" s="20" t="s">
        <v>2255</v>
      </c>
      <c r="D502" s="21" t="str">
        <f>IFERROR(__xludf.DUMMYFUNCTION("GOOGLETRANSLATE(C502,""ja"",""en"")"),"section")</f>
        <v>section</v>
      </c>
    </row>
    <row r="503">
      <c r="A503" s="19">
        <v>502.0</v>
      </c>
      <c r="B503" s="19">
        <v>423379.0</v>
      </c>
      <c r="C503" s="20" t="s">
        <v>2256</v>
      </c>
      <c r="D503" s="21" t="str">
        <f>IFERROR(__xludf.DUMMYFUNCTION("GOOGLETRANSLATE(C503,""ja"",""en"")"),"correction")</f>
        <v>correction</v>
      </c>
    </row>
    <row r="504">
      <c r="A504" s="19">
        <v>503.0</v>
      </c>
      <c r="B504" s="19">
        <v>423345.0</v>
      </c>
      <c r="C504" s="20" t="s">
        <v>2257</v>
      </c>
      <c r="D504" s="21" t="str">
        <f>IFERROR(__xludf.DUMMYFUNCTION("GOOGLETRANSLATE(C504,""ja"",""en"")"),"Nagoya")</f>
        <v>Nagoya</v>
      </c>
    </row>
    <row r="505">
      <c r="A505" s="19">
        <v>504.0</v>
      </c>
      <c r="B505" s="19">
        <v>422053.0</v>
      </c>
      <c r="C505" s="20" t="s">
        <v>2258</v>
      </c>
      <c r="D505" s="21" t="str">
        <f>IFERROR(__xludf.DUMMYFUNCTION("GOOGLETRANSLATE(C505,""ja"",""en"")"),"Nationwide")</f>
        <v>Nationwide</v>
      </c>
    </row>
    <row r="506">
      <c r="A506" s="19">
        <v>505.0</v>
      </c>
      <c r="B506" s="19">
        <v>420796.0</v>
      </c>
      <c r="C506" s="20" t="s">
        <v>2259</v>
      </c>
      <c r="D506" s="21" t="str">
        <f>IFERROR(__xludf.DUMMYFUNCTION("GOOGLETRANSLATE(C506,""ja"",""en"")"),"While")</f>
        <v>While</v>
      </c>
    </row>
    <row r="507">
      <c r="A507" s="19">
        <v>506.0</v>
      </c>
      <c r="B507" s="19">
        <v>420338.0</v>
      </c>
      <c r="C507" s="20" t="s">
        <v>2260</v>
      </c>
      <c r="D507" s="21" t="str">
        <f>IFERROR(__xludf.DUMMYFUNCTION("GOOGLETRANSLATE(C507,""ja"",""en"")"),"prefecture")</f>
        <v>prefecture</v>
      </c>
    </row>
    <row r="508">
      <c r="A508" s="19">
        <v>507.0</v>
      </c>
      <c r="B508" s="19">
        <v>419100.0</v>
      </c>
      <c r="C508" s="20" t="s">
        <v>2261</v>
      </c>
      <c r="D508" s="21" t="str">
        <f>IFERROR(__xludf.DUMMYFUNCTION("GOOGLETRANSLATE(C508,""ja"",""en"")"),"continuous")</f>
        <v>continuous</v>
      </c>
    </row>
    <row r="509">
      <c r="A509" s="19">
        <v>508.0</v>
      </c>
      <c r="B509" s="19">
        <v>418889.0</v>
      </c>
      <c r="C509" s="22" t="s">
        <v>2262</v>
      </c>
      <c r="D509" s="21" t="str">
        <f>IFERROR(__xludf.DUMMYFUNCTION("GOOGLETRANSLATE(C509,""ja"",""en"")"),"call")</f>
        <v>call</v>
      </c>
    </row>
    <row r="510">
      <c r="A510" s="19">
        <v>509.0</v>
      </c>
      <c r="B510" s="19">
        <v>418262.0</v>
      </c>
      <c r="C510" s="20" t="s">
        <v>2263</v>
      </c>
      <c r="D510" s="21" t="str">
        <f>IFERROR(__xludf.DUMMYFUNCTION("GOOGLETRANSLATE(C510,""ja"",""en"")"),"West")</f>
        <v>West</v>
      </c>
    </row>
    <row r="511">
      <c r="A511" s="19">
        <v>510.0</v>
      </c>
      <c r="B511" s="19">
        <v>418043.0</v>
      </c>
      <c r="C511" s="20" t="s">
        <v>2264</v>
      </c>
      <c r="D511" s="21" t="str">
        <f>IFERROR(__xludf.DUMMYFUNCTION("GOOGLETRANSLATE(C511,""ja"",""en"")"),"Member of Parliament")</f>
        <v>Member of Parliament</v>
      </c>
    </row>
    <row r="512">
      <c r="A512" s="19">
        <v>511.0</v>
      </c>
      <c r="B512" s="19">
        <v>417758.0</v>
      </c>
      <c r="C512" s="20" t="s">
        <v>2265</v>
      </c>
      <c r="D512" s="21" t="str">
        <f>IFERROR(__xludf.DUMMYFUNCTION("GOOGLETRANSLATE(C512,""ja"",""en"")"),"Season")</f>
        <v>Season</v>
      </c>
    </row>
    <row r="513">
      <c r="A513" s="19">
        <v>512.0</v>
      </c>
      <c r="B513" s="19">
        <v>415766.0</v>
      </c>
      <c r="C513" s="20" t="s">
        <v>2266</v>
      </c>
      <c r="D513" s="21" t="str">
        <f>IFERROR(__xludf.DUMMYFUNCTION("GOOGLETRANSLATE(C513,""ja"",""en"")"),"total")</f>
        <v>total</v>
      </c>
    </row>
    <row r="514">
      <c r="A514" s="19">
        <v>513.0</v>
      </c>
      <c r="B514" s="19">
        <v>415600.0</v>
      </c>
      <c r="C514" s="20" t="s">
        <v>2267</v>
      </c>
      <c r="D514" s="21" t="str">
        <f>IFERROR(__xludf.DUMMYFUNCTION("GOOGLETRANSLATE(C514,""ja"",""en"")"),"yes")</f>
        <v>yes</v>
      </c>
    </row>
    <row r="515">
      <c r="A515" s="19">
        <v>514.0</v>
      </c>
      <c r="B515" s="19">
        <v>415137.0</v>
      </c>
      <c r="C515" s="20" t="s">
        <v>2268</v>
      </c>
      <c r="D515" s="21" t="str">
        <f>IFERROR(__xludf.DUMMYFUNCTION("GOOGLETRANSLATE(C515,""ja"",""en"")"),"Answer")</f>
        <v>Answer</v>
      </c>
    </row>
    <row r="516">
      <c r="A516" s="19">
        <v>515.0</v>
      </c>
      <c r="B516" s="19">
        <v>414811.0</v>
      </c>
      <c r="C516" s="20" t="s">
        <v>2269</v>
      </c>
      <c r="D516" s="21" t="str">
        <f>IFERROR(__xludf.DUMMYFUNCTION("GOOGLETRANSLATE(C516,""ja"",""en"")"),"nice to meet you")</f>
        <v>nice to meet you</v>
      </c>
    </row>
    <row r="517">
      <c r="A517" s="19">
        <v>516.0</v>
      </c>
      <c r="B517" s="19">
        <v>413274.0</v>
      </c>
      <c r="C517" s="20" t="s">
        <v>2270</v>
      </c>
      <c r="D517" s="21" t="str">
        <f>IFERROR(__xludf.DUMMYFUNCTION("GOOGLETRANSLATE(C517,""ja"",""en"")"),"subject")</f>
        <v>subject</v>
      </c>
    </row>
    <row r="518">
      <c r="A518" s="19">
        <v>517.0</v>
      </c>
      <c r="B518" s="19">
        <v>412257.0</v>
      </c>
      <c r="C518" s="20" t="s">
        <v>2271</v>
      </c>
      <c r="D518" s="21" t="str">
        <f>IFERROR(__xludf.DUMMYFUNCTION("GOOGLETRANSLATE(C518,""ja"",""en"")"),"route")</f>
        <v>route</v>
      </c>
    </row>
    <row r="519">
      <c r="A519" s="19">
        <v>518.0</v>
      </c>
      <c r="B519" s="19">
        <v>412078.0</v>
      </c>
      <c r="C519" s="20" t="s">
        <v>2272</v>
      </c>
      <c r="D519" s="21" t="str">
        <f>IFERROR(__xludf.DUMMYFUNCTION("GOOGLETRANSLATE(C519,""ja"",""en"")"),"position")</f>
        <v>position</v>
      </c>
    </row>
    <row r="520">
      <c r="A520" s="19">
        <v>519.0</v>
      </c>
      <c r="B520" s="19">
        <v>411679.0</v>
      </c>
      <c r="C520" s="22" t="s">
        <v>2273</v>
      </c>
      <c r="D520" s="21" t="str">
        <f>IFERROR(__xludf.DUMMYFUNCTION("GOOGLETRANSLATE(C520,""ja"",""en"")"),"Without it")</f>
        <v>Without it</v>
      </c>
    </row>
    <row r="521">
      <c r="A521" s="19">
        <v>520.0</v>
      </c>
      <c r="B521" s="19">
        <v>410048.0</v>
      </c>
      <c r="C521" s="20" t="s">
        <v>2274</v>
      </c>
      <c r="D521" s="21" t="str">
        <f>IFERROR(__xludf.DUMMYFUNCTION("GOOGLETRANSLATE(C521,""ja"",""en"")"),"Post")</f>
        <v>Post</v>
      </c>
    </row>
    <row r="522">
      <c r="A522" s="19">
        <v>521.0</v>
      </c>
      <c r="B522" s="19">
        <v>408811.0</v>
      </c>
      <c r="C522" s="20" t="s">
        <v>2275</v>
      </c>
      <c r="D522" s="21" t="str">
        <f>IFERROR(__xludf.DUMMYFUNCTION("GOOGLETRANSLATE(C522,""ja"",""en"")"),"body")</f>
        <v>body</v>
      </c>
    </row>
    <row r="523">
      <c r="A523" s="19">
        <v>522.0</v>
      </c>
      <c r="B523" s="19">
        <v>408413.0</v>
      </c>
      <c r="C523" s="20" t="s">
        <v>2276</v>
      </c>
      <c r="D523" s="21" t="str">
        <f>IFERROR(__xludf.DUMMYFUNCTION("GOOGLETRANSLATE(C523,""ja"",""en"")"),"road")</f>
        <v>road</v>
      </c>
    </row>
    <row r="524">
      <c r="A524" s="19">
        <v>523.0</v>
      </c>
      <c r="B524" s="19">
        <v>407974.0</v>
      </c>
      <c r="C524" s="20" t="s">
        <v>2277</v>
      </c>
      <c r="D524" s="21" t="str">
        <f>IFERROR(__xludf.DUMMYFUNCTION("GOOGLETRANSLATE(C524,""ja"",""en"")"),"good")</f>
        <v>good</v>
      </c>
    </row>
    <row r="525">
      <c r="A525" s="19">
        <v>524.0</v>
      </c>
      <c r="B525" s="19">
        <v>407746.0</v>
      </c>
      <c r="C525" s="20" t="s">
        <v>2278</v>
      </c>
      <c r="D525" s="21" t="str">
        <f>IFERROR(__xludf.DUMMYFUNCTION("GOOGLETRANSLATE(C525,""ja"",""en"")"),"population")</f>
        <v>population</v>
      </c>
    </row>
    <row r="526">
      <c r="A526" s="19">
        <v>525.0</v>
      </c>
      <c r="B526" s="19">
        <v>407360.0</v>
      </c>
      <c r="C526" s="20" t="s">
        <v>2279</v>
      </c>
      <c r="D526" s="21" t="str">
        <f>IFERROR(__xludf.DUMMYFUNCTION("GOOGLETRANSLATE(C526,""ja"",""en"")"),"push")</f>
        <v>push</v>
      </c>
    </row>
    <row r="527">
      <c r="A527" s="19">
        <v>526.0</v>
      </c>
      <c r="B527" s="19">
        <v>406786.0</v>
      </c>
      <c r="C527" s="20" t="s">
        <v>2280</v>
      </c>
      <c r="D527" s="21" t="str">
        <f>IFERROR(__xludf.DUMMYFUNCTION("GOOGLETRANSLATE(C527,""ja"",""en"")"),"next")</f>
        <v>next</v>
      </c>
    </row>
    <row r="528">
      <c r="A528" s="19">
        <v>527.0</v>
      </c>
      <c r="B528" s="19">
        <v>406268.0</v>
      </c>
      <c r="C528" s="20" t="s">
        <v>2281</v>
      </c>
      <c r="D528" s="21" t="str">
        <f>IFERROR(__xludf.DUMMYFUNCTION("GOOGLETRANSLATE(C528,""ja"",""en"")"),"similar")</f>
        <v>similar</v>
      </c>
    </row>
    <row r="529">
      <c r="A529" s="19">
        <v>528.0</v>
      </c>
      <c r="B529" s="19">
        <v>406207.0</v>
      </c>
      <c r="C529" s="20" t="s">
        <v>2282</v>
      </c>
      <c r="D529" s="21" t="str">
        <f>IFERROR(__xludf.DUMMYFUNCTION("GOOGLETRANSLATE(C529,""ja"",""en"")"),"individual")</f>
        <v>individual</v>
      </c>
    </row>
    <row r="530">
      <c r="A530" s="19">
        <v>529.0</v>
      </c>
      <c r="B530" s="19">
        <v>405452.0</v>
      </c>
      <c r="C530" s="20" t="s">
        <v>2283</v>
      </c>
      <c r="D530" s="21" t="str">
        <f>IFERROR(__xludf.DUMMYFUNCTION("GOOGLETRANSLATE(C530,""ja"",""en"")"),"action")</f>
        <v>action</v>
      </c>
    </row>
    <row r="531">
      <c r="A531" s="19">
        <v>530.0</v>
      </c>
      <c r="B531" s="19">
        <v>403898.0</v>
      </c>
      <c r="C531" s="20" t="s">
        <v>2284</v>
      </c>
      <c r="D531" s="21" t="str">
        <f>IFERROR(__xludf.DUMMYFUNCTION("GOOGLETRANSLATE(C531,""ja"",""en"")"),"surface")</f>
        <v>surface</v>
      </c>
    </row>
    <row r="532">
      <c r="A532" s="19">
        <v>531.0</v>
      </c>
      <c r="B532" s="19">
        <v>403379.0</v>
      </c>
      <c r="C532" s="20" t="s">
        <v>2285</v>
      </c>
      <c r="D532" s="21" t="str">
        <f>IFERROR(__xludf.DUMMYFUNCTION("GOOGLETRANSLATE(C532,""ja"",""en"")"),"addition")</f>
        <v>addition</v>
      </c>
    </row>
    <row r="533">
      <c r="A533" s="19">
        <v>532.0</v>
      </c>
      <c r="B533" s="19">
        <v>403124.0</v>
      </c>
      <c r="C533" s="20" t="s">
        <v>2286</v>
      </c>
      <c r="D533" s="21" t="str">
        <f>IFERROR(__xludf.DUMMYFUNCTION("GOOGLETRANSLATE(C533,""ja"",""en"")"),"Hall")</f>
        <v>Hall</v>
      </c>
    </row>
    <row r="534">
      <c r="A534" s="19">
        <v>533.0</v>
      </c>
      <c r="B534" s="19">
        <v>402046.0</v>
      </c>
      <c r="C534" s="20" t="s">
        <v>2287</v>
      </c>
      <c r="D534" s="21" t="str">
        <f>IFERROR(__xludf.DUMMYFUNCTION("GOOGLETRANSLATE(C534,""ja"",""en"")"),"itself")</f>
        <v>itself</v>
      </c>
    </row>
    <row r="535">
      <c r="A535" s="19">
        <v>534.0</v>
      </c>
      <c r="B535" s="19">
        <v>401637.0</v>
      </c>
      <c r="C535" s="20" t="s">
        <v>2288</v>
      </c>
      <c r="D535" s="21" t="str">
        <f>IFERROR(__xludf.DUMMYFUNCTION("GOOGLETRANSLATE(C535,""ja"",""en"")"),"No problem")</f>
        <v>No problem</v>
      </c>
    </row>
    <row r="536">
      <c r="A536" s="19">
        <v>535.0</v>
      </c>
      <c r="B536" s="19">
        <v>401514.0</v>
      </c>
      <c r="C536" s="22" t="s">
        <v>2289</v>
      </c>
      <c r="D536" s="21" t="str">
        <f>IFERROR(__xludf.DUMMYFUNCTION("GOOGLETRANSLATE(C536,""ja"",""en"")"),"read")</f>
        <v>read</v>
      </c>
    </row>
    <row r="537">
      <c r="A537" s="19">
        <v>536.0</v>
      </c>
      <c r="B537" s="19">
        <v>401044.0</v>
      </c>
      <c r="C537" s="20" t="s">
        <v>2290</v>
      </c>
      <c r="D537" s="21" t="str">
        <f>IFERROR(__xludf.DUMMYFUNCTION("GOOGLETRANSLATE(C537,""ja"",""en"")"),"Horse")</f>
        <v>Horse</v>
      </c>
    </row>
    <row r="538">
      <c r="A538" s="19">
        <v>537.0</v>
      </c>
      <c r="B538" s="19">
        <v>400966.0</v>
      </c>
      <c r="C538" s="20" t="s">
        <v>2291</v>
      </c>
      <c r="D538" s="21" t="str">
        <f>IFERROR(__xludf.DUMMYFUNCTION("GOOGLETRANSLATE(C538,""ja"",""en"")"),"period")</f>
        <v>period</v>
      </c>
    </row>
    <row r="539">
      <c r="A539" s="19">
        <v>538.0</v>
      </c>
      <c r="B539" s="19">
        <v>400545.0</v>
      </c>
      <c r="C539" s="20" t="s">
        <v>2292</v>
      </c>
      <c r="D539" s="21" t="str">
        <f>IFERROR(__xludf.DUMMYFUNCTION("GOOGLETRANSLATE(C539,""ja"",""en"")"),"”")</f>
        <v>”</v>
      </c>
    </row>
    <row r="540">
      <c r="A540" s="19">
        <v>539.0</v>
      </c>
      <c r="B540" s="19">
        <v>399967.0</v>
      </c>
      <c r="C540" s="22" t="s">
        <v>2293</v>
      </c>
      <c r="D540" s="21" t="str">
        <f>IFERROR(__xludf.DUMMYFUNCTION("GOOGLETRANSLATE(C540,""ja"",""en"")"),"Let's do it")</f>
        <v>Let's do it</v>
      </c>
    </row>
    <row r="541">
      <c r="A541" s="19">
        <v>540.0</v>
      </c>
      <c r="B541" s="19">
        <v>399965.0</v>
      </c>
      <c r="C541" s="20" t="s">
        <v>2294</v>
      </c>
      <c r="D541" s="21" t="str">
        <f>IFERROR(__xludf.DUMMYFUNCTION("GOOGLETRANSLATE(C541,""ja"",""en"")"),"let")</f>
        <v>let</v>
      </c>
    </row>
    <row r="542">
      <c r="A542" s="19">
        <v>541.0</v>
      </c>
      <c r="B542" s="19">
        <v>398737.0</v>
      </c>
      <c r="C542" s="20" t="s">
        <v>2295</v>
      </c>
      <c r="D542" s="21" t="str">
        <f>IFERROR(__xludf.DUMMYFUNCTION("GOOGLETRANSLATE(C542,""ja"",""en"")"),"science")</f>
        <v>science</v>
      </c>
    </row>
    <row r="543">
      <c r="A543" s="19">
        <v>542.0</v>
      </c>
      <c r="B543" s="19">
        <v>398285.0</v>
      </c>
      <c r="C543" s="22" t="s">
        <v>2296</v>
      </c>
      <c r="D543" s="21" t="str">
        <f>IFERROR(__xludf.DUMMYFUNCTION("GOOGLETRANSLATE(C543,""ja"",""en"")"),"Masho")</f>
        <v>Masho</v>
      </c>
    </row>
    <row r="544">
      <c r="A544" s="19">
        <v>543.0</v>
      </c>
      <c r="B544" s="19">
        <v>397377.0</v>
      </c>
      <c r="C544" s="20" t="s">
        <v>2297</v>
      </c>
      <c r="D544" s="21" t="str">
        <f>IFERROR(__xludf.DUMMYFUNCTION("GOOGLETRANSLATE(C544,""ja"",""en"")"),"castle")</f>
        <v>castle</v>
      </c>
    </row>
    <row r="545">
      <c r="A545" s="19">
        <v>544.0</v>
      </c>
      <c r="B545" s="19">
        <v>396957.0</v>
      </c>
      <c r="C545" s="20" t="s">
        <v>2298</v>
      </c>
      <c r="D545" s="21" t="str">
        <f>IFERROR(__xludf.DUMMYFUNCTION("GOOGLETRANSLATE(C545,""ja"",""en"")"),"guide")</f>
        <v>guide</v>
      </c>
    </row>
    <row r="546">
      <c r="A546" s="19">
        <v>545.0</v>
      </c>
      <c r="B546" s="19">
        <v>396691.0</v>
      </c>
      <c r="C546" s="20" t="s">
        <v>2299</v>
      </c>
      <c r="D546" s="21" t="str">
        <f>IFERROR(__xludf.DUMMYFUNCTION("GOOGLETRANSLATE(C546,""ja"",""en"")"),"transfer")</f>
        <v>transfer</v>
      </c>
    </row>
    <row r="547">
      <c r="A547" s="19">
        <v>546.0</v>
      </c>
      <c r="B547" s="19">
        <v>395963.0</v>
      </c>
      <c r="C547" s="20" t="s">
        <v>2300</v>
      </c>
      <c r="D547" s="21" t="str">
        <f>IFERROR(__xludf.DUMMYFUNCTION("GOOGLETRANSLATE(C547,""ja"",""en"")"),"hand")</f>
        <v>hand</v>
      </c>
    </row>
    <row r="548">
      <c r="A548" s="19">
        <v>547.0</v>
      </c>
      <c r="B548" s="19">
        <v>395817.0</v>
      </c>
      <c r="C548" s="20" t="s">
        <v>2301</v>
      </c>
      <c r="D548" s="21" t="str">
        <f>IFERROR(__xludf.DUMMYFUNCTION("GOOGLETRANSLATE(C548,""ja"",""en"")"),"Living")</f>
        <v>Living</v>
      </c>
    </row>
    <row r="549">
      <c r="A549" s="19">
        <v>548.0</v>
      </c>
      <c r="B549" s="19">
        <v>393697.0</v>
      </c>
      <c r="C549" s="20" t="s">
        <v>2302</v>
      </c>
      <c r="D549" s="21" t="str">
        <f>IFERROR(__xludf.DUMMYFUNCTION("GOOGLETRANSLATE(C549,""ja"",""en"")"),"Ma")</f>
        <v>Ma</v>
      </c>
    </row>
    <row r="550">
      <c r="A550" s="19">
        <v>549.0</v>
      </c>
      <c r="B550" s="19">
        <v>392840.0</v>
      </c>
      <c r="C550" s="20" t="s">
        <v>2303</v>
      </c>
      <c r="D550" s="21" t="str">
        <f>IFERROR(__xludf.DUMMYFUNCTION("GOOGLETRANSLATE(C550,""ja"",""en"")"),"technology")</f>
        <v>technology</v>
      </c>
    </row>
    <row r="551">
      <c r="A551" s="19">
        <v>550.0</v>
      </c>
      <c r="B551" s="19">
        <v>392828.0</v>
      </c>
      <c r="C551" s="20" t="s">
        <v>2304</v>
      </c>
      <c r="D551" s="21" t="str">
        <f>IFERROR(__xludf.DUMMYFUNCTION("GOOGLETRANSLATE(C551,""ja"",""en"")"),"a")</f>
        <v>a</v>
      </c>
    </row>
    <row r="552">
      <c r="A552" s="19">
        <v>551.0</v>
      </c>
      <c r="B552" s="19">
        <v>392177.0</v>
      </c>
      <c r="C552" s="20" t="s">
        <v>2305</v>
      </c>
      <c r="D552" s="21" t="str">
        <f>IFERROR(__xludf.DUMMYFUNCTION("GOOGLETRANSLATE(C552,""ja"",""en"")"),"have")</f>
        <v>have</v>
      </c>
    </row>
    <row r="553">
      <c r="A553" s="19">
        <v>552.0</v>
      </c>
      <c r="B553" s="19">
        <v>390966.0</v>
      </c>
      <c r="C553" s="20" t="s">
        <v>2306</v>
      </c>
      <c r="D553" s="21" t="str">
        <f>IFERROR(__xludf.DUMMYFUNCTION("GOOGLETRANSLATE(C553,""ja"",""en"")"),"God")</f>
        <v>God</v>
      </c>
    </row>
    <row r="554">
      <c r="A554" s="19">
        <v>553.0</v>
      </c>
      <c r="B554" s="19">
        <v>390920.0</v>
      </c>
      <c r="C554" s="20" t="s">
        <v>2307</v>
      </c>
      <c r="D554" s="21" t="str">
        <f>IFERROR(__xludf.DUMMYFUNCTION("GOOGLETRANSLATE(C554,""ja"",""en"")"),"Lyrics")</f>
        <v>Lyrics</v>
      </c>
    </row>
    <row r="555">
      <c r="A555" s="19">
        <v>554.0</v>
      </c>
      <c r="B555" s="19">
        <v>390654.0</v>
      </c>
      <c r="C555" s="20" t="s">
        <v>2308</v>
      </c>
      <c r="D555" s="21" t="str">
        <f>IFERROR(__xludf.DUMMYFUNCTION("GOOGLETRANSLATE(C555,""ja"",""en"")"),"conversion")</f>
        <v>conversion</v>
      </c>
    </row>
    <row r="556">
      <c r="A556" s="19">
        <v>555.0</v>
      </c>
      <c r="B556" s="19">
        <v>390592.0</v>
      </c>
      <c r="C556" s="20" t="s">
        <v>2309</v>
      </c>
      <c r="D556" s="21" t="str">
        <f>IFERROR(__xludf.DUMMYFUNCTION("GOOGLETRANSLATE(C556,""ja"",""en"")"),"conduct")</f>
        <v>conduct</v>
      </c>
    </row>
    <row r="557">
      <c r="A557" s="19">
        <v>556.0</v>
      </c>
      <c r="B557" s="19">
        <v>390453.0</v>
      </c>
      <c r="C557" s="20" t="s">
        <v>2310</v>
      </c>
      <c r="D557" s="21" t="str">
        <f>IFERROR(__xludf.DUMMYFUNCTION("GOOGLETRANSLATE(C557,""ja"",""en"")"),"economy")</f>
        <v>economy</v>
      </c>
    </row>
    <row r="558">
      <c r="A558" s="19">
        <v>557.0</v>
      </c>
      <c r="B558" s="19">
        <v>390192.0</v>
      </c>
      <c r="C558" s="20" t="s">
        <v>2311</v>
      </c>
      <c r="D558" s="21" t="str">
        <f>IFERROR(__xludf.DUMMYFUNCTION("GOOGLETRANSLATE(C558,""ja"",""en"")"),"Hokkaido")</f>
        <v>Hokkaido</v>
      </c>
    </row>
    <row r="559">
      <c r="A559" s="19">
        <v>558.0</v>
      </c>
      <c r="B559" s="19">
        <v>388003.0</v>
      </c>
      <c r="C559" s="20" t="s">
        <v>2312</v>
      </c>
      <c r="D559" s="21" t="str">
        <f>IFERROR(__xludf.DUMMYFUNCTION("GOOGLETRANSLATE(C559,""ja"",""en"")"),"that")</f>
        <v>that</v>
      </c>
    </row>
    <row r="560">
      <c r="A560" s="19">
        <v>559.0</v>
      </c>
      <c r="B560" s="19">
        <v>386809.0</v>
      </c>
      <c r="C560" s="20" t="s">
        <v>2313</v>
      </c>
      <c r="D560" s="21" t="str">
        <f>IFERROR(__xludf.DUMMYFUNCTION("GOOGLETRANSLATE(C560,""ja"",""en"")"),"error")</f>
        <v>error</v>
      </c>
    </row>
    <row r="561">
      <c r="A561" s="19">
        <v>560.0</v>
      </c>
      <c r="B561" s="19">
        <v>386523.0</v>
      </c>
      <c r="C561" s="20" t="s">
        <v>2314</v>
      </c>
      <c r="D561" s="21" t="str">
        <f>IFERROR(__xludf.DUMMYFUNCTION("GOOGLETRANSLATE(C561,""ja"",""en"")"),"group")</f>
        <v>group</v>
      </c>
    </row>
    <row r="562">
      <c r="A562" s="19">
        <v>561.0</v>
      </c>
      <c r="B562" s="19">
        <v>386221.0</v>
      </c>
      <c r="C562" s="20" t="s">
        <v>2315</v>
      </c>
      <c r="D562" s="21" t="str">
        <f>IFERROR(__xludf.DUMMYFUNCTION("GOOGLETRANSLATE(C562,""ja"",""en"")"),"~ side")</f>
        <v>~ side</v>
      </c>
    </row>
    <row r="563">
      <c r="A563" s="19">
        <v>562.0</v>
      </c>
      <c r="B563" s="19">
        <v>386123.0</v>
      </c>
      <c r="C563" s="20" t="s">
        <v>2316</v>
      </c>
      <c r="D563" s="21" t="str">
        <f>IFERROR(__xludf.DUMMYFUNCTION("GOOGLETRANSLATE(C563,""ja"",""en"")"),"fun")</f>
        <v>fun</v>
      </c>
    </row>
    <row r="564">
      <c r="A564" s="19">
        <v>563.0</v>
      </c>
      <c r="B564" s="19">
        <v>385728.0</v>
      </c>
      <c r="C564" s="20" t="s">
        <v>2317</v>
      </c>
      <c r="D564" s="21" t="str">
        <f>IFERROR(__xludf.DUMMYFUNCTION("GOOGLETRANSLATE(C564,""ja"",""en"")"),"display")</f>
        <v>display</v>
      </c>
    </row>
    <row r="565">
      <c r="A565" s="19">
        <v>564.0</v>
      </c>
      <c r="B565" s="19">
        <v>382760.0</v>
      </c>
      <c r="C565" s="20" t="s">
        <v>2318</v>
      </c>
      <c r="D565" s="21" t="str">
        <f>IFERROR(__xludf.DUMMYFUNCTION("GOOGLETRANSLATE(C565,""ja"",""en"")"),"surely")</f>
        <v>surely</v>
      </c>
    </row>
    <row r="566">
      <c r="A566" s="19">
        <v>565.0</v>
      </c>
      <c r="B566" s="19">
        <v>382604.0</v>
      </c>
      <c r="C566" s="20" t="s">
        <v>2319</v>
      </c>
      <c r="D566" s="21" t="str">
        <f>IFERROR(__xludf.DUMMYFUNCTION("GOOGLETRANSLATE(C566,""ja"",""en"")"),"seed")</f>
        <v>seed</v>
      </c>
    </row>
    <row r="567">
      <c r="A567" s="19">
        <v>566.0</v>
      </c>
      <c r="B567" s="19">
        <v>380633.0</v>
      </c>
      <c r="C567" s="20" t="s">
        <v>2320</v>
      </c>
      <c r="D567" s="21" t="str">
        <f>IFERROR(__xludf.DUMMYFUNCTION("GOOGLETRANSLATE(C567,""ja"",""en"")"),"View")</f>
        <v>View</v>
      </c>
    </row>
    <row r="568">
      <c r="A568" s="19">
        <v>567.0</v>
      </c>
      <c r="B568" s="19">
        <v>379629.0</v>
      </c>
      <c r="C568" s="20" t="s">
        <v>2321</v>
      </c>
      <c r="D568" s="21" t="str">
        <f>IFERROR(__xludf.DUMMYFUNCTION("GOOGLETRANSLATE(C568,""ja"",""en"")"),"songs")</f>
        <v>songs</v>
      </c>
    </row>
    <row r="569">
      <c r="A569" s="19">
        <v>568.0</v>
      </c>
      <c r="B569" s="19">
        <v>379569.0</v>
      </c>
      <c r="C569" s="20" t="s">
        <v>2322</v>
      </c>
      <c r="D569" s="21" t="str">
        <f>IFERROR(__xludf.DUMMYFUNCTION("GOOGLETRANSLATE(C569,""ja"",""en"")"),"news")</f>
        <v>news</v>
      </c>
    </row>
    <row r="570">
      <c r="A570" s="19">
        <v>569.0</v>
      </c>
      <c r="B570" s="19">
        <v>378976.0</v>
      </c>
      <c r="C570" s="20" t="s">
        <v>2323</v>
      </c>
      <c r="D570" s="21" t="str">
        <f>IFERROR(__xludf.DUMMYFUNCTION("GOOGLETRANSLATE(C570,""ja"",""en"")"),"other than")</f>
        <v>other than</v>
      </c>
    </row>
    <row r="571">
      <c r="A571" s="19">
        <v>570.0</v>
      </c>
      <c r="B571" s="19">
        <v>378944.0</v>
      </c>
      <c r="C571" s="20" t="s">
        <v>2324</v>
      </c>
      <c r="D571" s="21" t="str">
        <f>IFERROR(__xludf.DUMMYFUNCTION("GOOGLETRANSLATE(C571,""ja"",""en"")"),"river")</f>
        <v>river</v>
      </c>
    </row>
    <row r="572">
      <c r="A572" s="19">
        <v>571.0</v>
      </c>
      <c r="B572" s="19">
        <v>378682.0</v>
      </c>
      <c r="C572" s="20" t="s">
        <v>2325</v>
      </c>
      <c r="D572" s="21" t="str">
        <f>IFERROR(__xludf.DUMMYFUNCTION("GOOGLETRANSLATE(C572,""ja"",""en"")"),"Re")</f>
        <v>Re</v>
      </c>
    </row>
    <row r="573">
      <c r="A573" s="19">
        <v>572.0</v>
      </c>
      <c r="B573" s="19">
        <v>378509.0</v>
      </c>
      <c r="C573" s="20" t="s">
        <v>2326</v>
      </c>
      <c r="D573" s="21" t="str">
        <f>IFERROR(__xludf.DUMMYFUNCTION("GOOGLETRANSLATE(C573,""ja"",""en"")"),"place")</f>
        <v>place</v>
      </c>
    </row>
    <row r="574">
      <c r="A574" s="19">
        <v>573.0</v>
      </c>
      <c r="B574" s="19">
        <v>373124.0</v>
      </c>
      <c r="C574" s="20" t="s">
        <v>2327</v>
      </c>
      <c r="D574" s="21" t="str">
        <f>IFERROR(__xludf.DUMMYFUNCTION("GOOGLETRANSLATE(C574,""ja"",""en"")"),"squad")</f>
        <v>squad</v>
      </c>
    </row>
    <row r="575">
      <c r="A575" s="19">
        <v>574.0</v>
      </c>
      <c r="B575" s="19">
        <v>372251.0</v>
      </c>
      <c r="C575" s="20" t="s">
        <v>2328</v>
      </c>
      <c r="D575" s="21" t="str">
        <f>IFERROR(__xludf.DUMMYFUNCTION("GOOGLETRANSLATE(C575,""ja"",""en"")"),"Star")</f>
        <v>Star</v>
      </c>
    </row>
    <row r="576">
      <c r="A576" s="19">
        <v>575.0</v>
      </c>
      <c r="B576" s="19">
        <v>372222.0</v>
      </c>
      <c r="C576" s="20" t="s">
        <v>2329</v>
      </c>
      <c r="D576" s="21" t="str">
        <f>IFERROR(__xludf.DUMMYFUNCTION("GOOGLETRANSLATE(C576,""ja"",""en"")"),"upper part")</f>
        <v>upper part</v>
      </c>
    </row>
    <row r="577">
      <c r="A577" s="19">
        <v>576.0</v>
      </c>
      <c r="B577" s="19">
        <v>372006.0</v>
      </c>
      <c r="C577" s="20" t="s">
        <v>2330</v>
      </c>
      <c r="D577" s="21" t="str">
        <f>IFERROR(__xludf.DUMMYFUNCTION("GOOGLETRANSLATE(C577,""ja"",""en"")"),"message")</f>
        <v>message</v>
      </c>
    </row>
    <row r="578">
      <c r="A578" s="19">
        <v>577.0</v>
      </c>
      <c r="B578" s="19">
        <v>371262.0</v>
      </c>
      <c r="C578" s="20" t="s">
        <v>2331</v>
      </c>
      <c r="D578" s="21" t="str">
        <f>IFERROR(__xludf.DUMMYFUNCTION("GOOGLETRANSLATE(C578,""ja"",""en"")"),"very")</f>
        <v>very</v>
      </c>
    </row>
    <row r="579">
      <c r="A579" s="19">
        <v>578.0</v>
      </c>
      <c r="B579" s="19">
        <v>370865.0</v>
      </c>
      <c r="C579" s="20" t="s">
        <v>2332</v>
      </c>
      <c r="D579" s="21" t="str">
        <f>IFERROR(__xludf.DUMMYFUNCTION("GOOGLETRANSLATE(C579,""ja"",""en"")"),"current")</f>
        <v>current</v>
      </c>
    </row>
    <row r="580">
      <c r="A580" s="19">
        <v>579.0</v>
      </c>
      <c r="B580" s="19">
        <v>370745.0</v>
      </c>
      <c r="C580" s="20" t="s">
        <v>2333</v>
      </c>
      <c r="D580" s="21" t="str">
        <f>IFERROR(__xludf.DUMMYFUNCTION("GOOGLETRANSLATE(C580,""ja"",""en"")"),"investigation")</f>
        <v>investigation</v>
      </c>
    </row>
    <row r="581">
      <c r="A581" s="19">
        <v>580.0</v>
      </c>
      <c r="B581" s="19">
        <v>370652.0</v>
      </c>
      <c r="C581" s="20" t="s">
        <v>2334</v>
      </c>
      <c r="D581" s="21" t="str">
        <f>IFERROR(__xludf.DUMMYFUNCTION("GOOGLETRANSLATE(C581,""ja"",""en"")"),"plan")</f>
        <v>plan</v>
      </c>
    </row>
    <row r="582">
      <c r="A582" s="19">
        <v>581.0</v>
      </c>
      <c r="B582" s="19">
        <v>370579.0</v>
      </c>
      <c r="C582" s="20" t="s">
        <v>2335</v>
      </c>
      <c r="D582" s="21" t="str">
        <f>IFERROR(__xludf.DUMMYFUNCTION("GOOGLETRANSLATE(C582,""ja"",""en"")"),"fruitfulness")</f>
        <v>fruitfulness</v>
      </c>
    </row>
    <row r="583">
      <c r="A583" s="19">
        <v>582.0</v>
      </c>
      <c r="B583" s="19">
        <v>370562.0</v>
      </c>
      <c r="C583" s="20" t="s">
        <v>2336</v>
      </c>
      <c r="D583" s="21" t="str">
        <f>IFERROR(__xludf.DUMMYFUNCTION("GOOGLETRANSLATE(C583,""ja"",""en"")"),"Victory")</f>
        <v>Victory</v>
      </c>
    </row>
    <row r="584">
      <c r="A584" s="19">
        <v>583.0</v>
      </c>
      <c r="B584" s="19">
        <v>369831.0</v>
      </c>
      <c r="C584" s="20" t="s">
        <v>2337</v>
      </c>
      <c r="D584" s="21" t="str">
        <f>IFERROR(__xludf.DUMMYFUNCTION("GOOGLETRANSLATE(C584,""ja"",""en"")"),"member")</f>
        <v>member</v>
      </c>
    </row>
    <row r="585">
      <c r="A585" s="19">
        <v>584.0</v>
      </c>
      <c r="B585" s="19">
        <v>369748.0</v>
      </c>
      <c r="C585" s="22" t="s">
        <v>2338</v>
      </c>
      <c r="D585" s="21" t="str">
        <f>IFERROR(__xludf.DUMMYFUNCTION("GOOGLETRANSLATE(C585,""ja"",""en"")"),"many")</f>
        <v>many</v>
      </c>
    </row>
    <row r="586">
      <c r="A586" s="19">
        <v>585.0</v>
      </c>
      <c r="B586" s="19">
        <v>369409.0</v>
      </c>
      <c r="C586" s="20" t="s">
        <v>2339</v>
      </c>
      <c r="D586" s="21" t="str">
        <f>IFERROR(__xludf.DUMMYFUNCTION("GOOGLETRANSLATE(C586,""ja"",""en"")"),"Final")</f>
        <v>Final</v>
      </c>
    </row>
    <row r="587">
      <c r="A587" s="19">
        <v>586.0</v>
      </c>
      <c r="B587" s="19">
        <v>368023.0</v>
      </c>
      <c r="C587" s="20" t="s">
        <v>2340</v>
      </c>
      <c r="D587" s="21" t="str">
        <f>IFERROR(__xludf.DUMMYFUNCTION("GOOGLETRANSLATE(C587,""ja"",""en"")"),"newspaper")</f>
        <v>newspaper</v>
      </c>
    </row>
    <row r="588">
      <c r="A588" s="19">
        <v>587.0</v>
      </c>
      <c r="B588" s="19">
        <v>366484.0</v>
      </c>
      <c r="C588" s="20" t="s">
        <v>2341</v>
      </c>
      <c r="D588" s="21" t="str">
        <f>IFERROR(__xludf.DUMMYFUNCTION("GOOGLETRANSLATE(C588,""ja"",""en"")"),"same year")</f>
        <v>same year</v>
      </c>
    </row>
    <row r="589">
      <c r="A589" s="19">
        <v>588.0</v>
      </c>
      <c r="B589" s="19">
        <v>366273.0</v>
      </c>
      <c r="C589" s="22" t="s">
        <v>2342</v>
      </c>
      <c r="D589" s="21" t="str">
        <f>IFERROR(__xludf.DUMMYFUNCTION("GOOGLETRANSLATE(C589,""ja"",""en"")"),"I don't understand")</f>
        <v>I don't understand</v>
      </c>
    </row>
    <row r="590">
      <c r="A590" s="19">
        <v>589.0</v>
      </c>
      <c r="B590" s="19">
        <v>365952.0</v>
      </c>
      <c r="C590" s="20" t="s">
        <v>2343</v>
      </c>
      <c r="D590" s="21" t="str">
        <f>IFERROR(__xludf.DUMMYFUNCTION("GOOGLETRANSLATE(C590,""ja"",""en"")"),"photograph")</f>
        <v>photograph</v>
      </c>
    </row>
    <row r="591">
      <c r="A591" s="19">
        <v>590.0</v>
      </c>
      <c r="B591" s="19">
        <v>365673.0</v>
      </c>
      <c r="C591" s="20" t="s">
        <v>2344</v>
      </c>
      <c r="D591" s="21" t="str">
        <f>IFERROR(__xludf.DUMMYFUNCTION("GOOGLETRANSLATE(C591,""ja"",""en"")"),"many")</f>
        <v>many</v>
      </c>
    </row>
    <row r="592">
      <c r="A592" s="19">
        <v>591.0</v>
      </c>
      <c r="B592" s="19">
        <v>363878.0</v>
      </c>
      <c r="C592" s="20" t="s">
        <v>2345</v>
      </c>
      <c r="D592" s="21" t="str">
        <f>IFERROR(__xludf.DUMMYFUNCTION("GOOGLETRANSLATE(C592,""ja"",""en"")"),"table")</f>
        <v>table</v>
      </c>
    </row>
    <row r="593">
      <c r="A593" s="19">
        <v>592.0</v>
      </c>
      <c r="B593" s="19">
        <v>363677.0</v>
      </c>
      <c r="C593" s="20" t="s">
        <v>2346</v>
      </c>
      <c r="D593" s="21" t="str">
        <f>IFERROR(__xludf.DUMMYFUNCTION("GOOGLETRANSLATE(C593,""ja"",""en"")"),"first")</f>
        <v>first</v>
      </c>
    </row>
    <row r="594">
      <c r="A594" s="19">
        <v>593.0</v>
      </c>
      <c r="B594" s="19">
        <v>363380.0</v>
      </c>
      <c r="C594" s="20" t="s">
        <v>2347</v>
      </c>
      <c r="D594" s="21" t="str">
        <f>IFERROR(__xludf.DUMMYFUNCTION("GOOGLETRANSLATE(C594,""ja"",""en"")"),"center")</f>
        <v>center</v>
      </c>
    </row>
    <row r="595">
      <c r="A595" s="19">
        <v>594.0</v>
      </c>
      <c r="B595" s="19">
        <v>362046.0</v>
      </c>
      <c r="C595" s="20" t="s">
        <v>2348</v>
      </c>
      <c r="D595" s="21" t="str">
        <f>IFERROR(__xludf.DUMMYFUNCTION("GOOGLETRANSLATE(C595,""ja"",""en"")"),"name change")</f>
        <v>name change</v>
      </c>
    </row>
    <row r="596">
      <c r="A596" s="19">
        <v>595.0</v>
      </c>
      <c r="B596" s="19">
        <v>361841.0</v>
      </c>
      <c r="C596" s="20" t="s">
        <v>2349</v>
      </c>
      <c r="D596" s="21" t="str">
        <f>IFERROR(__xludf.DUMMYFUNCTION("GOOGLETRANSLATE(C596,""ja"",""en"")"),"Ocean")</f>
        <v>Ocean</v>
      </c>
    </row>
    <row r="597">
      <c r="A597" s="19">
        <v>596.0</v>
      </c>
      <c r="B597" s="19">
        <v>361670.0</v>
      </c>
      <c r="C597" s="20" t="s">
        <v>2350</v>
      </c>
      <c r="D597" s="21" t="str">
        <f>IFERROR(__xludf.DUMMYFUNCTION("GOOGLETRANSLATE(C597,""ja"",""en"")"),"novel")</f>
        <v>novel</v>
      </c>
    </row>
    <row r="598">
      <c r="A598" s="19">
        <v>597.0</v>
      </c>
      <c r="B598" s="19">
        <v>360907.0</v>
      </c>
      <c r="C598" s="22" t="s">
        <v>2351</v>
      </c>
      <c r="D598" s="21" t="str">
        <f>IFERROR(__xludf.DUMMYFUNCTION("GOOGLETRANSLATE(C598,""ja"",""en"")"),"Thank you")</f>
        <v>Thank you</v>
      </c>
    </row>
    <row r="599">
      <c r="A599" s="19">
        <v>598.0</v>
      </c>
      <c r="B599" s="19">
        <v>359943.0</v>
      </c>
      <c r="C599" s="20" t="s">
        <v>2352</v>
      </c>
      <c r="D599" s="21" t="str">
        <f>IFERROR(__xludf.DUMMYFUNCTION("GOOGLETRANSLATE(C599,""ja"",""en"")"),"woman")</f>
        <v>woman</v>
      </c>
    </row>
    <row r="600">
      <c r="A600" s="19">
        <v>599.0</v>
      </c>
      <c r="B600" s="19">
        <v>359781.0</v>
      </c>
      <c r="C600" s="20" t="s">
        <v>2353</v>
      </c>
      <c r="D600" s="21" t="str">
        <f>IFERROR(__xludf.DUMMYFUNCTION("GOOGLETRANSLATE(C600,""ja"",""en"")"),"important")</f>
        <v>important</v>
      </c>
    </row>
    <row r="601">
      <c r="A601" s="19">
        <v>600.0</v>
      </c>
      <c r="B601" s="19">
        <v>359749.0</v>
      </c>
      <c r="C601" s="20" t="s">
        <v>2354</v>
      </c>
      <c r="D601" s="21" t="str">
        <f>IFERROR(__xludf.DUMMYFUNCTION("GOOGLETRANSLATE(C601,""ja"",""en"")"),"Vandalism")</f>
        <v>Vandalism</v>
      </c>
    </row>
    <row r="602">
      <c r="A602" s="19">
        <v>601.0</v>
      </c>
      <c r="B602" s="19">
        <v>357420.0</v>
      </c>
      <c r="C602" s="20" t="s">
        <v>2355</v>
      </c>
      <c r="D602" s="21" t="str">
        <f>IFERROR(__xludf.DUMMYFUNCTION("GOOGLETRANSLATE(C602,""ja"",""en"")"),"title")</f>
        <v>title</v>
      </c>
    </row>
    <row r="603">
      <c r="A603" s="19">
        <v>602.0</v>
      </c>
      <c r="B603" s="19">
        <v>356965.0</v>
      </c>
      <c r="C603" s="20" t="s">
        <v>2356</v>
      </c>
      <c r="D603" s="21" t="str">
        <f>IFERROR(__xludf.DUMMYFUNCTION("GOOGLETRANSLATE(C603,""ja"",""en"")"),"character")</f>
        <v>character</v>
      </c>
    </row>
    <row r="604">
      <c r="A604" s="19">
        <v>603.0</v>
      </c>
      <c r="B604" s="19">
        <v>356650.0</v>
      </c>
      <c r="C604" s="20" t="s">
        <v>2357</v>
      </c>
      <c r="D604" s="21" t="str">
        <f>IFERROR(__xludf.DUMMYFUNCTION("GOOGLETRANSLATE(C604,""ja"",""en"")"),"/")</f>
        <v>/</v>
      </c>
    </row>
    <row r="605">
      <c r="A605" s="19">
        <v>604.0</v>
      </c>
      <c r="B605" s="19">
        <v>356604.0</v>
      </c>
      <c r="C605" s="20" t="s">
        <v>2358</v>
      </c>
      <c r="D605" s="21" t="str">
        <f>IFERROR(__xludf.DUMMYFUNCTION("GOOGLETRANSLATE(C605,""ja"",""en"")"),"step")</f>
        <v>step</v>
      </c>
    </row>
    <row r="606">
      <c r="A606" s="19">
        <v>605.0</v>
      </c>
      <c r="B606" s="19">
        <v>356308.0</v>
      </c>
      <c r="C606" s="20" t="s">
        <v>2359</v>
      </c>
      <c r="D606" s="21" t="str">
        <f>IFERROR(__xludf.DUMMYFUNCTION("GOOGLETRANSLATE(C606,""ja"",""en"")"),"clearly stated")</f>
        <v>clearly stated</v>
      </c>
    </row>
    <row r="607">
      <c r="A607" s="19">
        <v>606.0</v>
      </c>
      <c r="B607" s="19">
        <v>355946.0</v>
      </c>
      <c r="C607" s="20" t="s">
        <v>2360</v>
      </c>
      <c r="D607" s="21" t="str">
        <f>IFERROR(__xludf.DUMMYFUNCTION("GOOGLETRANSLATE(C607,""ja"",""en"")"),"Mountain")</f>
        <v>Mountain</v>
      </c>
    </row>
    <row r="608">
      <c r="A608" s="19">
        <v>607.0</v>
      </c>
      <c r="B608" s="19">
        <v>355717.0</v>
      </c>
      <c r="C608" s="20" t="s">
        <v>2361</v>
      </c>
      <c r="D608" s="21" t="str">
        <f>IFERROR(__xludf.DUMMYFUNCTION("GOOGLETRANSLATE(C608,""ja"",""en"")"),"Award")</f>
        <v>Award</v>
      </c>
    </row>
    <row r="609">
      <c r="A609" s="19">
        <v>608.0</v>
      </c>
      <c r="B609" s="19">
        <v>354893.0</v>
      </c>
      <c r="C609" s="20" t="s">
        <v>2362</v>
      </c>
      <c r="D609" s="21" t="str">
        <f>IFERROR(__xludf.DUMMYFUNCTION("GOOGLETRANSLATE(C609,""ja"",""en"")"),"Repair")</f>
        <v>Repair</v>
      </c>
    </row>
    <row r="610">
      <c r="A610" s="19">
        <v>609.0</v>
      </c>
      <c r="B610" s="19">
        <v>354826.0</v>
      </c>
      <c r="C610" s="20" t="s">
        <v>2363</v>
      </c>
      <c r="D610" s="21" t="str">
        <f>IFERROR(__xludf.DUMMYFUNCTION("GOOGLETRANSLATE(C610,""ja"",""en"")"),"“")</f>
        <v>“</v>
      </c>
    </row>
    <row r="611">
      <c r="A611" s="19">
        <v>610.0</v>
      </c>
      <c r="B611" s="19">
        <v>354518.0</v>
      </c>
      <c r="C611" s="20" t="s">
        <v>2364</v>
      </c>
      <c r="D611" s="21" t="str">
        <f>IFERROR(__xludf.DUMMYFUNCTION("GOOGLETRANSLATE(C611,""ja"",""en"")"),"song")</f>
        <v>song</v>
      </c>
    </row>
    <row r="612">
      <c r="A612" s="19">
        <v>611.0</v>
      </c>
      <c r="B612" s="19">
        <v>354307.0</v>
      </c>
      <c r="C612" s="20" t="s">
        <v>2365</v>
      </c>
      <c r="D612" s="21" t="str">
        <f>IFERROR(__xludf.DUMMYFUNCTION("GOOGLETRANSLATE(C612,""ja"",""en"")"),"picture")</f>
        <v>picture</v>
      </c>
    </row>
    <row r="613">
      <c r="A613" s="19">
        <v>612.0</v>
      </c>
      <c r="B613" s="19">
        <v>354163.0</v>
      </c>
      <c r="C613" s="20" t="s">
        <v>2366</v>
      </c>
      <c r="D613" s="21" t="str">
        <f>IFERROR(__xludf.DUMMYFUNCTION("GOOGLETRANSLATE(C613,""ja"",""en"")"),"return")</f>
        <v>return</v>
      </c>
    </row>
    <row r="614">
      <c r="A614" s="19">
        <v>613.0</v>
      </c>
      <c r="B614" s="19">
        <v>353866.0</v>
      </c>
      <c r="C614" s="20" t="s">
        <v>2367</v>
      </c>
      <c r="D614" s="21" t="str">
        <f>IFERROR(__xludf.DUMMYFUNCTION("GOOGLETRANSLATE(C614,""ja"",""en"")"),"*")</f>
        <v>*</v>
      </c>
    </row>
    <row r="615">
      <c r="A615" s="19">
        <v>614.0</v>
      </c>
      <c r="B615" s="19">
        <v>353377.0</v>
      </c>
      <c r="C615" s="20" t="s">
        <v>2368</v>
      </c>
      <c r="D615" s="21" t="str">
        <f>IFERROR(__xludf.DUMMYFUNCTION("GOOGLETRANSLATE(C615,""ja"",""en"")"),"photograph")</f>
        <v>photograph</v>
      </c>
    </row>
    <row r="616">
      <c r="A616" s="19">
        <v>615.0</v>
      </c>
      <c r="B616" s="19">
        <v>353327.0</v>
      </c>
      <c r="C616" s="20" t="s">
        <v>2369</v>
      </c>
      <c r="D616" s="21" t="str">
        <f>IFERROR(__xludf.DUMMYFUNCTION("GOOGLETRANSLATE(C616,""ja"",""en"")"),"note")</f>
        <v>note</v>
      </c>
    </row>
    <row r="617">
      <c r="A617" s="19">
        <v>616.0</v>
      </c>
      <c r="B617" s="19">
        <v>353139.0</v>
      </c>
      <c r="C617" s="20" t="s">
        <v>2370</v>
      </c>
      <c r="D617" s="21" t="str">
        <f>IFERROR(__xludf.DUMMYFUNCTION("GOOGLETRANSLATE(C617,""ja"",""en"")"),"moreover")</f>
        <v>moreover</v>
      </c>
    </row>
    <row r="618">
      <c r="A618" s="19">
        <v>617.0</v>
      </c>
      <c r="B618" s="19">
        <v>352646.0</v>
      </c>
      <c r="C618" s="20" t="s">
        <v>2371</v>
      </c>
      <c r="D618" s="21" t="str">
        <f>IFERROR(__xludf.DUMMYFUNCTION("GOOGLETRANSLATE(C618,""ja"",""en"")"),"vehicle")</f>
        <v>vehicle</v>
      </c>
    </row>
    <row r="619">
      <c r="A619" s="19">
        <v>618.0</v>
      </c>
      <c r="B619" s="19">
        <v>352266.0</v>
      </c>
      <c r="C619" s="20" t="s">
        <v>2372</v>
      </c>
      <c r="D619" s="21" t="str">
        <f>IFERROR(__xludf.DUMMYFUNCTION("GOOGLETRANSLATE(C619,""ja"",""en"")"),"Avoidance")</f>
        <v>Avoidance</v>
      </c>
    </row>
    <row r="620">
      <c r="A620" s="19">
        <v>619.0</v>
      </c>
      <c r="B620" s="19">
        <v>352031.0</v>
      </c>
      <c r="C620" s="20" t="s">
        <v>2373</v>
      </c>
      <c r="D620" s="21" t="str">
        <f>IFERROR(__xludf.DUMMYFUNCTION("GOOGLETRANSLATE(C620,""ja"",""en"")"),"identification")</f>
        <v>identification</v>
      </c>
    </row>
    <row r="621">
      <c r="A621" s="19">
        <v>620.0</v>
      </c>
      <c r="B621" s="19">
        <v>350148.0</v>
      </c>
      <c r="C621" s="20" t="s">
        <v>2374</v>
      </c>
      <c r="D621" s="21" t="str">
        <f>IFERROR(__xludf.DUMMYFUNCTION("GOOGLETRANSLATE(C621,""ja"",""en"")"),"destination")</f>
        <v>destination</v>
      </c>
    </row>
    <row r="622">
      <c r="A622" s="19">
        <v>621.0</v>
      </c>
      <c r="B622" s="19">
        <v>349892.0</v>
      </c>
      <c r="C622" s="20" t="s">
        <v>2375</v>
      </c>
      <c r="D622" s="21" t="str">
        <f>IFERROR(__xludf.DUMMYFUNCTION("GOOGLETRANSLATE(C622,""ja"",""en"")"),"new")</f>
        <v>new</v>
      </c>
    </row>
    <row r="623">
      <c r="A623" s="19">
        <v>622.0</v>
      </c>
      <c r="B623" s="19">
        <v>349180.0</v>
      </c>
      <c r="C623" s="20" t="s">
        <v>2376</v>
      </c>
      <c r="D623" s="21" t="str">
        <f>IFERROR(__xludf.DUMMYFUNCTION("GOOGLETRANSLATE(C623,""ja"",""en"")"),"book")</f>
        <v>book</v>
      </c>
    </row>
    <row r="624">
      <c r="A624" s="19">
        <v>623.0</v>
      </c>
      <c r="B624" s="19">
        <v>349071.0</v>
      </c>
      <c r="C624" s="20" t="s">
        <v>2377</v>
      </c>
      <c r="D624" s="21" t="str">
        <f>IFERROR(__xludf.DUMMYFUNCTION("GOOGLETRANSLATE(C624,""ja"",""en"")"),"beginner")</f>
        <v>beginner</v>
      </c>
    </row>
    <row r="625">
      <c r="A625" s="19">
        <v>624.0</v>
      </c>
      <c r="B625" s="19">
        <v>348804.0</v>
      </c>
      <c r="C625" s="20" t="s">
        <v>2378</v>
      </c>
      <c r="D625" s="21" t="str">
        <f>IFERROR(__xludf.DUMMYFUNCTION("GOOGLETRANSLATE(C625,""ja"",""en"")"),"situation")</f>
        <v>situation</v>
      </c>
    </row>
    <row r="626">
      <c r="A626" s="19">
        <v>625.0</v>
      </c>
      <c r="B626" s="19">
        <v>348476.0</v>
      </c>
      <c r="C626" s="20" t="s">
        <v>2379</v>
      </c>
      <c r="D626" s="21" t="str">
        <f>IFERROR(__xludf.DUMMYFUNCTION("GOOGLETRANSLATE(C626,""ja"",""en"")"),"training")</f>
        <v>training</v>
      </c>
    </row>
    <row r="627">
      <c r="A627" s="19">
        <v>626.0</v>
      </c>
      <c r="B627" s="19">
        <v>348429.0</v>
      </c>
      <c r="C627" s="20" t="s">
        <v>2380</v>
      </c>
      <c r="D627" s="21" t="str">
        <f>IFERROR(__xludf.DUMMYFUNCTION("GOOGLETRANSLATE(C627,""ja"",""en"")"),"Corporation")</f>
        <v>Corporation</v>
      </c>
    </row>
    <row r="628">
      <c r="A628" s="19">
        <v>627.0</v>
      </c>
      <c r="B628" s="19">
        <v>348271.0</v>
      </c>
      <c r="C628" s="20" t="s">
        <v>2381</v>
      </c>
      <c r="D628" s="21" t="str">
        <f>IFERROR(__xludf.DUMMYFUNCTION("GOOGLETRANSLATE(C628,""ja"",""en"")"),"offer")</f>
        <v>offer</v>
      </c>
    </row>
    <row r="629">
      <c r="A629" s="19">
        <v>628.0</v>
      </c>
      <c r="B629" s="19">
        <v>347761.0</v>
      </c>
      <c r="C629" s="22" t="s">
        <v>2382</v>
      </c>
      <c r="D629" s="21" t="str">
        <f>IFERROR(__xludf.DUMMYFUNCTION("GOOGLETRANSLATE(C629,""ja"",""en"")"),"mistake")</f>
        <v>mistake</v>
      </c>
    </row>
    <row r="630">
      <c r="A630" s="19">
        <v>629.0</v>
      </c>
      <c r="B630" s="19">
        <v>347657.0</v>
      </c>
      <c r="C630" s="20" t="s">
        <v>2383</v>
      </c>
      <c r="D630" s="21" t="str">
        <f>IFERROR(__xludf.DUMMYFUNCTION("GOOGLETRANSLATE(C630,""ja"",""en"")"),"Hospital")</f>
        <v>Hospital</v>
      </c>
    </row>
    <row r="631">
      <c r="A631" s="19">
        <v>630.0</v>
      </c>
      <c r="B631" s="19">
        <v>345325.0</v>
      </c>
      <c r="C631" s="20" t="s">
        <v>2384</v>
      </c>
      <c r="D631" s="21" t="str">
        <f>IFERROR(__xludf.DUMMYFUNCTION("GOOGLETRANSLATE(C631,""ja"",""en"")"),"theater")</f>
        <v>theater</v>
      </c>
    </row>
    <row r="632">
      <c r="A632" s="19">
        <v>631.0</v>
      </c>
      <c r="B632" s="19">
        <v>345272.0</v>
      </c>
      <c r="C632" s="20" t="s">
        <v>2385</v>
      </c>
      <c r="D632" s="21" t="str">
        <f>IFERROR(__xludf.DUMMYFUNCTION("GOOGLETRANSLATE(C632,""ja"",""en"")"),"or")</f>
        <v>or</v>
      </c>
    </row>
    <row r="633">
      <c r="A633" s="19">
        <v>632.0</v>
      </c>
      <c r="B633" s="19">
        <v>344734.0</v>
      </c>
      <c r="C633" s="20" t="s">
        <v>2386</v>
      </c>
      <c r="D633" s="21" t="str">
        <f>IFERROR(__xludf.DUMMYFUNCTION("GOOGLETRANSLATE(C633,""ja"",""en"")"),"Out")</f>
        <v>Out</v>
      </c>
    </row>
    <row r="634">
      <c r="A634" s="19">
        <v>633.0</v>
      </c>
      <c r="B634" s="19">
        <v>344488.0</v>
      </c>
      <c r="C634" s="20" t="s">
        <v>2387</v>
      </c>
      <c r="D634" s="21" t="str">
        <f>IFERROR(__xludf.DUMMYFUNCTION("GOOGLETRANSLATE(C634,""ja"",""en"")"),"trial")</f>
        <v>trial</v>
      </c>
    </row>
    <row r="635">
      <c r="A635" s="19">
        <v>634.0</v>
      </c>
      <c r="B635" s="19">
        <v>343603.0</v>
      </c>
      <c r="C635" s="20" t="s">
        <v>2388</v>
      </c>
      <c r="D635" s="21" t="str">
        <f>IFERROR(__xludf.DUMMYFUNCTION("GOOGLETRANSLATE(C635,""ja"",""en"")"),"shrine")</f>
        <v>shrine</v>
      </c>
    </row>
    <row r="636">
      <c r="A636" s="19">
        <v>635.0</v>
      </c>
      <c r="B636" s="19">
        <v>343570.0</v>
      </c>
      <c r="C636" s="20" t="s">
        <v>2389</v>
      </c>
      <c r="D636" s="21" t="str">
        <f>IFERROR(__xludf.DUMMYFUNCTION("GOOGLETRANSLATE(C636,""ja"",""en"")"),"schedule")</f>
        <v>schedule</v>
      </c>
    </row>
    <row r="637">
      <c r="A637" s="19">
        <v>636.0</v>
      </c>
      <c r="B637" s="19">
        <v>342939.0</v>
      </c>
      <c r="C637" s="20" t="s">
        <v>2390</v>
      </c>
      <c r="D637" s="21" t="str">
        <f>IFERROR(__xludf.DUMMYFUNCTION("GOOGLETRANSLATE(C637,""ja"",""en"")"),"Sentence")</f>
        <v>Sentence</v>
      </c>
    </row>
    <row r="638">
      <c r="A638" s="19">
        <v>637.0</v>
      </c>
      <c r="B638" s="19">
        <v>342346.0</v>
      </c>
      <c r="C638" s="22" t="s">
        <v>2391</v>
      </c>
      <c r="D638" s="21" t="str">
        <f>IFERROR(__xludf.DUMMYFUNCTION("GOOGLETRANSLATE(C638,""ja"",""en"")"),"Also")</f>
        <v>Also</v>
      </c>
    </row>
    <row r="639">
      <c r="A639" s="19">
        <v>638.0</v>
      </c>
      <c r="B639" s="19">
        <v>342201.0</v>
      </c>
      <c r="C639" s="20" t="s">
        <v>2392</v>
      </c>
      <c r="D639" s="21" t="str">
        <f>IFERROR(__xludf.DUMMYFUNCTION("GOOGLETRANSLATE(C639,""ja"",""en"")"),"example")</f>
        <v>example</v>
      </c>
    </row>
    <row r="640">
      <c r="A640" s="19">
        <v>639.0</v>
      </c>
      <c r="B640" s="19">
        <v>341807.0</v>
      </c>
      <c r="C640" s="20" t="s">
        <v>2393</v>
      </c>
      <c r="D640" s="21" t="str">
        <f>IFERROR(__xludf.DUMMYFUNCTION("GOOGLETRANSLATE(C640,""ja"",""en"")"),"Deshi")</f>
        <v>Deshi</v>
      </c>
    </row>
    <row r="641">
      <c r="A641" s="19">
        <v>640.0</v>
      </c>
      <c r="B641" s="19">
        <v>341671.0</v>
      </c>
      <c r="C641" s="20" t="s">
        <v>2394</v>
      </c>
      <c r="D641" s="21" t="str">
        <f>IFERROR(__xludf.DUMMYFUNCTION("GOOGLETRANSLATE(C641,""ja"",""en"")"),"district")</f>
        <v>district</v>
      </c>
    </row>
    <row r="642">
      <c r="A642" s="19">
        <v>641.0</v>
      </c>
      <c r="B642" s="19">
        <v>341418.0</v>
      </c>
      <c r="C642" s="20" t="s">
        <v>2395</v>
      </c>
      <c r="D642" s="21" t="str">
        <f>IFERROR(__xludf.DUMMYFUNCTION("GOOGLETRANSLATE(C642,""ja"",""en"")"),"move")</f>
        <v>move</v>
      </c>
    </row>
    <row r="643">
      <c r="A643" s="19">
        <v>642.0</v>
      </c>
      <c r="B643" s="19">
        <v>341186.0</v>
      </c>
      <c r="C643" s="20" t="s">
        <v>2396</v>
      </c>
      <c r="D643" s="21" t="str">
        <f>IFERROR(__xludf.DUMMYFUNCTION("GOOGLETRANSLATE(C643,""ja"",""en"")"),"Fukuoka")</f>
        <v>Fukuoka</v>
      </c>
    </row>
    <row r="644">
      <c r="A644" s="19">
        <v>643.0</v>
      </c>
      <c r="B644" s="19">
        <v>340935.0</v>
      </c>
      <c r="C644" s="20" t="s">
        <v>2397</v>
      </c>
      <c r="D644" s="21" t="str">
        <f>IFERROR(__xludf.DUMMYFUNCTION("GOOGLETRANSLATE(C644,""ja"",""en"")"),"concerned")</f>
        <v>concerned</v>
      </c>
    </row>
    <row r="645">
      <c r="A645" s="19">
        <v>644.0</v>
      </c>
      <c r="B645" s="19">
        <v>340918.0</v>
      </c>
      <c r="C645" s="22" t="s">
        <v>2398</v>
      </c>
      <c r="D645" s="21" t="str">
        <f>IFERROR(__xludf.DUMMYFUNCTION("GOOGLETRANSLATE(C645,""ja"",""en"")"),"against")</f>
        <v>against</v>
      </c>
    </row>
    <row r="646">
      <c r="A646" s="19">
        <v>645.0</v>
      </c>
      <c r="B646" s="19">
        <v>340916.0</v>
      </c>
      <c r="C646" s="20" t="s">
        <v>2399</v>
      </c>
      <c r="D646" s="21" t="str">
        <f>IFERROR(__xludf.DUMMYFUNCTION("GOOGLETRANSLATE(C646,""ja"",""en"")"),"high school")</f>
        <v>high school</v>
      </c>
    </row>
    <row r="647">
      <c r="A647" s="19">
        <v>646.0</v>
      </c>
      <c r="B647" s="19">
        <v>340750.0</v>
      </c>
      <c r="C647" s="20" t="s">
        <v>2400</v>
      </c>
      <c r="D647" s="21" t="str">
        <f>IFERROR(__xludf.DUMMYFUNCTION("GOOGLETRANSLATE(C647,""ja"",""en"")"),"score")</f>
        <v>score</v>
      </c>
    </row>
    <row r="648">
      <c r="A648" s="19">
        <v>647.0</v>
      </c>
      <c r="B648" s="19">
        <v>339711.0</v>
      </c>
      <c r="C648" s="20" t="s">
        <v>2401</v>
      </c>
      <c r="D648" s="21" t="str">
        <f>IFERROR(__xludf.DUMMYFUNCTION("GOOGLETRANSLATE(C648,""ja"",""en"")"),"age")</f>
        <v>age</v>
      </c>
    </row>
    <row r="649">
      <c r="A649" s="19">
        <v>648.0</v>
      </c>
      <c r="B649" s="19">
        <v>339613.0</v>
      </c>
      <c r="C649" s="20" t="s">
        <v>2402</v>
      </c>
      <c r="D649" s="21" t="str">
        <f>IFERROR(__xludf.DUMMYFUNCTION("GOOGLETRANSLATE(C649,""ja"",""en"")"),"report")</f>
        <v>report</v>
      </c>
    </row>
    <row r="650">
      <c r="A650" s="19">
        <v>649.0</v>
      </c>
      <c r="B650" s="19">
        <v>339068.0</v>
      </c>
      <c r="C650" s="20" t="s">
        <v>2403</v>
      </c>
      <c r="D650" s="21" t="str">
        <f>IFERROR(__xludf.DUMMYFUNCTION("GOOGLETRANSLATE(C650,""ja"",""en"")"),"table of contents")</f>
        <v>table of contents</v>
      </c>
    </row>
    <row r="651">
      <c r="A651" s="19">
        <v>650.0</v>
      </c>
      <c r="B651" s="19">
        <v>338114.0</v>
      </c>
      <c r="C651" s="20" t="s">
        <v>2404</v>
      </c>
      <c r="D651" s="21" t="str">
        <f>IFERROR(__xludf.DUMMYFUNCTION("GOOGLETRANSLATE(C651,""ja"",""en"")"),"Man")</f>
        <v>Man</v>
      </c>
    </row>
    <row r="652">
      <c r="A652" s="19">
        <v>651.0</v>
      </c>
      <c r="B652" s="19">
        <v>337886.0</v>
      </c>
      <c r="C652" s="20" t="s">
        <v>2405</v>
      </c>
      <c r="D652" s="21" t="str">
        <f>IFERROR(__xludf.DUMMYFUNCTION("GOOGLETRANSLATE(C652,""ja"",""en"")"),"Around the time")</f>
        <v>Around the time</v>
      </c>
    </row>
    <row r="653">
      <c r="A653" s="19">
        <v>652.0</v>
      </c>
      <c r="B653" s="19">
        <v>337772.0</v>
      </c>
      <c r="C653" s="20" t="s">
        <v>2406</v>
      </c>
      <c r="D653" s="21" t="str">
        <f>IFERROR(__xludf.DUMMYFUNCTION("GOOGLETRANSLATE(C653,""ja"",""en"")"),"Ministry")</f>
        <v>Ministry</v>
      </c>
    </row>
    <row r="654">
      <c r="A654" s="19">
        <v>653.0</v>
      </c>
      <c r="B654" s="19">
        <v>337690.0</v>
      </c>
      <c r="C654" s="20" t="s">
        <v>2407</v>
      </c>
      <c r="D654" s="21" t="str">
        <f>IFERROR(__xludf.DUMMYFUNCTION("GOOGLETRANSLATE(C654,""ja"",""en"")"),"everyone")</f>
        <v>everyone</v>
      </c>
    </row>
    <row r="655">
      <c r="A655" s="19">
        <v>654.0</v>
      </c>
      <c r="B655" s="19">
        <v>337033.0</v>
      </c>
      <c r="C655" s="20" t="s">
        <v>2408</v>
      </c>
      <c r="D655" s="21" t="str">
        <f>IFERROR(__xludf.DUMMYFUNCTION("GOOGLETRANSLATE(C655,""ja"",""en"")"),"Grades")</f>
        <v>Grades</v>
      </c>
    </row>
    <row r="656">
      <c r="A656" s="19">
        <v>655.0</v>
      </c>
      <c r="B656" s="19">
        <v>335952.0</v>
      </c>
      <c r="C656" s="20" t="s">
        <v>2409</v>
      </c>
      <c r="D656" s="21" t="str">
        <f>IFERROR(__xludf.DUMMYFUNCTION("GOOGLETRANSLATE(C656,""ja"",""en"")"),"Tampering")</f>
        <v>Tampering</v>
      </c>
    </row>
    <row r="657">
      <c r="A657" s="19">
        <v>656.0</v>
      </c>
      <c r="B657" s="19">
        <v>335405.0</v>
      </c>
      <c r="C657" s="20" t="s">
        <v>2410</v>
      </c>
      <c r="D657" s="21" t="str">
        <f>IFERROR(__xludf.DUMMYFUNCTION("GOOGLETRANSLATE(C657,""ja"",""en"")"),"war")</f>
        <v>war</v>
      </c>
    </row>
    <row r="658">
      <c r="A658" s="19">
        <v>657.0</v>
      </c>
      <c r="B658" s="19">
        <v>335397.0</v>
      </c>
      <c r="C658" s="20" t="s">
        <v>2411</v>
      </c>
      <c r="D658" s="21" t="str">
        <f>IFERROR(__xludf.DUMMYFUNCTION("GOOGLETRANSLATE(C658,""ja"",""en"")"),"Hiroshima")</f>
        <v>Hiroshima</v>
      </c>
    </row>
    <row r="659">
      <c r="A659" s="19">
        <v>658.0</v>
      </c>
      <c r="B659" s="19">
        <v>335331.0</v>
      </c>
      <c r="C659" s="20" t="s">
        <v>2412</v>
      </c>
      <c r="D659" s="21" t="str">
        <f>IFERROR(__xludf.DUMMYFUNCTION("GOOGLETRANSLATE(C659,""ja"",""en"")"),"attack")</f>
        <v>attack</v>
      </c>
    </row>
    <row r="660">
      <c r="A660" s="19">
        <v>659.0</v>
      </c>
      <c r="B660" s="19">
        <v>334516.0</v>
      </c>
      <c r="C660" s="20" t="s">
        <v>2413</v>
      </c>
      <c r="D660" s="21" t="str">
        <f>IFERROR(__xludf.DUMMYFUNCTION("GOOGLETRANSLATE(C660,""ja"",""en"")"),"small")</f>
        <v>small</v>
      </c>
    </row>
    <row r="661">
      <c r="A661" s="19">
        <v>660.0</v>
      </c>
      <c r="B661" s="19">
        <v>334301.0</v>
      </c>
      <c r="C661" s="20" t="s">
        <v>2414</v>
      </c>
      <c r="D661" s="21" t="str">
        <f>IFERROR(__xludf.DUMMYFUNCTION("GOOGLETRANSLATE(C661,""ja"",""en"")"),"Document")</f>
        <v>Document</v>
      </c>
    </row>
    <row r="662">
      <c r="A662" s="19">
        <v>661.0</v>
      </c>
      <c r="B662" s="19">
        <v>333692.0</v>
      </c>
      <c r="C662" s="20" t="s">
        <v>2415</v>
      </c>
      <c r="D662" s="21" t="str">
        <f>IFERROR(__xludf.DUMMYFUNCTION("GOOGLETRANSLATE(C662,""ja"",""en"")"),"moderation")</f>
        <v>moderation</v>
      </c>
    </row>
    <row r="663">
      <c r="A663" s="19">
        <v>662.0</v>
      </c>
      <c r="B663" s="19">
        <v>333383.0</v>
      </c>
      <c r="C663" s="20" t="s">
        <v>2416</v>
      </c>
      <c r="D663" s="21" t="str">
        <f>IFERROR(__xludf.DUMMYFUNCTION("GOOGLETRANSLATE(C663,""ja"",""en"")"),"home")</f>
        <v>home</v>
      </c>
    </row>
    <row r="664">
      <c r="A664" s="19">
        <v>663.0</v>
      </c>
      <c r="B664" s="19">
        <v>333266.0</v>
      </c>
      <c r="C664" s="20" t="s">
        <v>2417</v>
      </c>
      <c r="D664" s="21" t="str">
        <f>IFERROR(__xludf.DUMMYFUNCTION("GOOGLETRANSLATE(C664,""ja"",""en"")"),"Sutra")</f>
        <v>Sutra</v>
      </c>
    </row>
    <row r="665">
      <c r="A665" s="19">
        <v>664.0</v>
      </c>
      <c r="B665" s="19">
        <v>332679.0</v>
      </c>
      <c r="C665" s="20" t="s">
        <v>2418</v>
      </c>
      <c r="D665" s="21" t="str">
        <f>IFERROR(__xludf.DUMMYFUNCTION("GOOGLETRANSLATE(C665,""ja"",""en"")"),"project")</f>
        <v>project</v>
      </c>
    </row>
    <row r="666">
      <c r="A666" s="19">
        <v>665.0</v>
      </c>
      <c r="B666" s="19">
        <v>331336.0</v>
      </c>
      <c r="C666" s="22" t="s">
        <v>2419</v>
      </c>
      <c r="D666" s="21" t="str">
        <f>IFERROR(__xludf.DUMMYFUNCTION("GOOGLETRANSLATE(C666,""ja"",""en"")"),"It was a little")</f>
        <v>It was a little</v>
      </c>
    </row>
    <row r="667">
      <c r="A667" s="19">
        <v>666.0</v>
      </c>
      <c r="B667" s="19">
        <v>331328.0</v>
      </c>
      <c r="C667" s="20" t="s">
        <v>2420</v>
      </c>
      <c r="D667" s="21" t="str">
        <f>IFERROR(__xludf.DUMMYFUNCTION("GOOGLETRANSLATE(C667,""ja"",""en"")"),"influence")</f>
        <v>influence</v>
      </c>
    </row>
    <row r="668">
      <c r="A668" s="19">
        <v>667.0</v>
      </c>
      <c r="B668" s="19">
        <v>331228.0</v>
      </c>
      <c r="C668" s="20" t="s">
        <v>2421</v>
      </c>
      <c r="D668" s="21" t="str">
        <f>IFERROR(__xludf.DUMMYFUNCTION("GOOGLETRANSLATE(C668,""ja"",""en"")"),"architecture")</f>
        <v>architecture</v>
      </c>
    </row>
    <row r="669">
      <c r="A669" s="19">
        <v>668.0</v>
      </c>
      <c r="B669" s="19">
        <v>331070.0</v>
      </c>
      <c r="C669" s="20" t="s">
        <v>2422</v>
      </c>
      <c r="D669" s="21" t="str">
        <f>IFERROR(__xludf.DUMMYFUNCTION("GOOGLETRANSLATE(C669,""ja"",""en"")"),"ambiguous")</f>
        <v>ambiguous</v>
      </c>
    </row>
    <row r="670">
      <c r="A670" s="19">
        <v>669.0</v>
      </c>
      <c r="B670" s="19">
        <v>330130.0</v>
      </c>
      <c r="C670" s="20" t="s">
        <v>2423</v>
      </c>
      <c r="D670" s="21" t="str">
        <f>IFERROR(__xludf.DUMMYFUNCTION("GOOGLETRANSLATE(C670,""ja"",""en"")"),"place")</f>
        <v>place</v>
      </c>
    </row>
    <row r="671">
      <c r="A671" s="19">
        <v>670.0</v>
      </c>
      <c r="B671" s="19">
        <v>329884.0</v>
      </c>
      <c r="C671" s="20" t="s">
        <v>2424</v>
      </c>
      <c r="D671" s="21" t="str">
        <f>IFERROR(__xludf.DUMMYFUNCTION("GOOGLETRANSLATE(C671,""ja"",""en"")"),"correspondence")</f>
        <v>correspondence</v>
      </c>
    </row>
    <row r="672">
      <c r="A672" s="19">
        <v>671.0</v>
      </c>
      <c r="B672" s="19">
        <v>329541.0</v>
      </c>
      <c r="C672" s="20" t="s">
        <v>2425</v>
      </c>
      <c r="D672" s="21" t="str">
        <f>IFERROR(__xludf.DUMMYFUNCTION("GOOGLETRANSLATE(C672,""ja"",""en"")"),"build up")</f>
        <v>build up</v>
      </c>
    </row>
    <row r="673">
      <c r="A673" s="19">
        <v>672.0</v>
      </c>
      <c r="B673" s="19">
        <v>328532.0</v>
      </c>
      <c r="C673" s="20" t="s">
        <v>2426</v>
      </c>
      <c r="D673" s="21" t="str">
        <f>IFERROR(__xludf.DUMMYFUNCTION("GOOGLETRANSLATE(C673,""ja"",""en"")"),"one point")</f>
        <v>one point</v>
      </c>
    </row>
    <row r="674">
      <c r="A674" s="19">
        <v>673.0</v>
      </c>
      <c r="B674" s="19">
        <v>328111.0</v>
      </c>
      <c r="C674" s="20" t="s">
        <v>2427</v>
      </c>
      <c r="D674" s="21" t="str">
        <f>IFERROR(__xludf.DUMMYFUNCTION("GOOGLETRANSLATE(C674,""ja"",""en"")"),"Before")</f>
        <v>Before</v>
      </c>
    </row>
    <row r="675">
      <c r="A675" s="19">
        <v>674.0</v>
      </c>
      <c r="B675" s="19">
        <v>327218.0</v>
      </c>
      <c r="C675" s="20" t="s">
        <v>2428</v>
      </c>
      <c r="D675" s="21" t="str">
        <f>IFERROR(__xludf.DUMMYFUNCTION("GOOGLETRANSLATE(C675,""ja"",""en"")"),"aviation")</f>
        <v>aviation</v>
      </c>
    </row>
    <row r="676">
      <c r="A676" s="19">
        <v>675.0</v>
      </c>
      <c r="B676" s="19">
        <v>326460.0</v>
      </c>
      <c r="C676" s="20" t="s">
        <v>2429</v>
      </c>
      <c r="D676" s="21" t="str">
        <f>IFERROR(__xludf.DUMMYFUNCTION("GOOGLETRANSLATE(C676,""ja"",""en"")"),"bridge")</f>
        <v>bridge</v>
      </c>
    </row>
    <row r="677">
      <c r="A677" s="19">
        <v>676.0</v>
      </c>
      <c r="B677" s="19">
        <v>326369.0</v>
      </c>
      <c r="C677" s="20" t="s">
        <v>2430</v>
      </c>
      <c r="D677" s="21" t="str">
        <f>IFERROR(__xludf.DUMMYFUNCTION("GOOGLETRANSLATE(C677,""ja"",""en"")"),"character")</f>
        <v>character</v>
      </c>
    </row>
    <row r="678">
      <c r="A678" s="19">
        <v>677.0</v>
      </c>
      <c r="B678" s="19">
        <v>326331.0</v>
      </c>
      <c r="C678" s="20" t="s">
        <v>2431</v>
      </c>
      <c r="D678" s="21" t="str">
        <f>IFERROR(__xludf.DUMMYFUNCTION("GOOGLETRANSLATE(C678,""ja"",""en"")"),"○")</f>
        <v>○</v>
      </c>
    </row>
    <row r="679">
      <c r="A679" s="19">
        <v>678.0</v>
      </c>
      <c r="B679" s="19">
        <v>326247.0</v>
      </c>
      <c r="C679" s="20" t="s">
        <v>2432</v>
      </c>
      <c r="D679" s="21" t="str">
        <f>IFERROR(__xludf.DUMMYFUNCTION("GOOGLETRANSLATE(C679,""ja"",""en"")"),"keep")</f>
        <v>keep</v>
      </c>
    </row>
    <row r="680">
      <c r="A680" s="19">
        <v>679.0</v>
      </c>
      <c r="B680" s="19">
        <v>325664.0</v>
      </c>
      <c r="C680" s="20" t="s">
        <v>2433</v>
      </c>
      <c r="D680" s="21" t="str">
        <f>IFERROR(__xludf.DUMMYFUNCTION("GOOGLETRANSLATE(C680,""ja"",""en"")"),"Government")</f>
        <v>Government</v>
      </c>
    </row>
    <row r="681">
      <c r="A681" s="19">
        <v>680.0</v>
      </c>
      <c r="B681" s="19">
        <v>325411.0</v>
      </c>
      <c r="C681" s="20" t="s">
        <v>2434</v>
      </c>
      <c r="D681" s="21" t="str">
        <f>IFERROR(__xludf.DUMMYFUNCTION("GOOGLETRANSLATE(C681,""ja"",""en"")"),"flower")</f>
        <v>flower</v>
      </c>
    </row>
    <row r="682">
      <c r="A682" s="19">
        <v>681.0</v>
      </c>
      <c r="B682" s="19">
        <v>325407.0</v>
      </c>
      <c r="C682" s="20" t="s">
        <v>2435</v>
      </c>
      <c r="D682" s="21" t="str">
        <f>IFERROR(__xludf.DUMMYFUNCTION("GOOGLETRANSLATE(C682,""ja"",""en"")"),"Hyper")</f>
        <v>Hyper</v>
      </c>
    </row>
    <row r="683">
      <c r="A683" s="19">
        <v>682.0</v>
      </c>
      <c r="B683" s="19">
        <v>325349.0</v>
      </c>
      <c r="C683" s="20" t="s">
        <v>2436</v>
      </c>
      <c r="D683" s="21" t="str">
        <f>IFERROR(__xludf.DUMMYFUNCTION("GOOGLETRANSLATE(C683,""ja"",""en"")"),"Love")</f>
        <v>Love</v>
      </c>
    </row>
    <row r="684">
      <c r="A684" s="19">
        <v>683.0</v>
      </c>
      <c r="B684" s="19">
        <v>323908.0</v>
      </c>
      <c r="C684" s="20" t="s">
        <v>2437</v>
      </c>
      <c r="D684" s="21" t="str">
        <f>IFERROR(__xludf.DUMMYFUNCTION("GOOGLETRANSLATE(C684,""ja"",""en"")"),"last")</f>
        <v>last</v>
      </c>
    </row>
    <row r="685">
      <c r="A685" s="19">
        <v>684.0</v>
      </c>
      <c r="B685" s="19">
        <v>323119.0</v>
      </c>
      <c r="C685" s="20" t="s">
        <v>2438</v>
      </c>
      <c r="D685" s="21" t="str">
        <f>IFERROR(__xludf.DUMMYFUNCTION("GOOGLETRANSLATE(C685,""ja"",""en"")"),"room")</f>
        <v>room</v>
      </c>
    </row>
    <row r="686">
      <c r="A686" s="19">
        <v>685.0</v>
      </c>
      <c r="B686" s="19">
        <v>323083.0</v>
      </c>
      <c r="C686" s="20" t="s">
        <v>2439</v>
      </c>
      <c r="D686" s="21" t="str">
        <f>IFERROR(__xludf.DUMMYFUNCTION("GOOGLETRANSLATE(C686,""ja"",""en"")"),"Italy")</f>
        <v>Italy</v>
      </c>
    </row>
    <row r="687">
      <c r="A687" s="19">
        <v>686.0</v>
      </c>
      <c r="B687" s="19">
        <v>322474.0</v>
      </c>
      <c r="C687" s="20" t="s">
        <v>2440</v>
      </c>
      <c r="D687" s="21" t="str">
        <f>IFERROR(__xludf.DUMMYFUNCTION("GOOGLETRANSLATE(C687,""ja"",""en"")"),"stand")</f>
        <v>stand</v>
      </c>
    </row>
    <row r="688">
      <c r="A688" s="19">
        <v>687.0</v>
      </c>
      <c r="B688" s="19">
        <v>321222.0</v>
      </c>
      <c r="C688" s="20" t="s">
        <v>2441</v>
      </c>
      <c r="D688" s="21" t="str">
        <f>IFERROR(__xludf.DUMMYFUNCTION("GOOGLETRANSLATE(C688,""ja"",""en"")"),"Nothing")</f>
        <v>Nothing</v>
      </c>
    </row>
    <row r="689">
      <c r="A689" s="19">
        <v>688.0</v>
      </c>
      <c r="B689" s="19">
        <v>321149.0</v>
      </c>
      <c r="C689" s="20" t="s">
        <v>2442</v>
      </c>
      <c r="D689" s="21" t="str">
        <f>IFERROR(__xludf.DUMMYFUNCTION("GOOGLETRANSLATE(C689,""ja"",""en"")"),"national")</f>
        <v>national</v>
      </c>
    </row>
    <row r="690">
      <c r="A690" s="19">
        <v>689.0</v>
      </c>
      <c r="B690" s="19">
        <v>320231.0</v>
      </c>
      <c r="C690" s="20" t="s">
        <v>2443</v>
      </c>
      <c r="D690" s="21" t="str">
        <f>IFERROR(__xludf.DUMMYFUNCTION("GOOGLETRANSLATE(C690,""ja"",""en"")"),"sale")</f>
        <v>sale</v>
      </c>
    </row>
    <row r="691">
      <c r="A691" s="19">
        <v>690.0</v>
      </c>
      <c r="B691" s="19">
        <v>319576.0</v>
      </c>
      <c r="C691" s="20" t="s">
        <v>2444</v>
      </c>
      <c r="D691" s="21" t="str">
        <f>IFERROR(__xludf.DUMMYFUNCTION("GOOGLETRANSLATE(C691,""ja"",""en"")"),"light")</f>
        <v>light</v>
      </c>
    </row>
    <row r="692">
      <c r="A692" s="19">
        <v>691.0</v>
      </c>
      <c r="B692" s="19">
        <v>319259.0</v>
      </c>
      <c r="C692" s="20" t="s">
        <v>2445</v>
      </c>
      <c r="D692" s="21" t="str">
        <f>IFERROR(__xludf.DUMMYFUNCTION("GOOGLETRANSLATE(C692,""ja"",""en"")"),"cooperation")</f>
        <v>cooperation</v>
      </c>
    </row>
    <row r="693">
      <c r="A693" s="19">
        <v>692.0</v>
      </c>
      <c r="B693" s="19">
        <v>318617.0</v>
      </c>
      <c r="C693" s="22" t="s">
        <v>2446</v>
      </c>
      <c r="D693" s="21" t="str">
        <f>IFERROR(__xludf.DUMMYFUNCTION("GOOGLETRANSLATE(C693,""ja"",""en"")"),"I did it")</f>
        <v>I did it</v>
      </c>
    </row>
    <row r="694">
      <c r="A694" s="19">
        <v>693.0</v>
      </c>
      <c r="B694" s="19">
        <v>318540.0</v>
      </c>
      <c r="C694" s="20" t="s">
        <v>2447</v>
      </c>
      <c r="D694" s="21" t="str">
        <f>IFERROR(__xludf.DUMMYFUNCTION("GOOGLETRANSLATE(C694,""ja"",""en"")"),"Russia")</f>
        <v>Russia</v>
      </c>
    </row>
    <row r="695">
      <c r="A695" s="19">
        <v>694.0</v>
      </c>
      <c r="B695" s="19">
        <v>317606.0</v>
      </c>
      <c r="C695" s="20" t="s">
        <v>2448</v>
      </c>
      <c r="D695" s="21" t="str">
        <f>IFERROR(__xludf.DUMMYFUNCTION("GOOGLETRANSLATE(C695,""ja"",""en"")"),"both")</f>
        <v>both</v>
      </c>
    </row>
    <row r="696">
      <c r="A696" s="19">
        <v>695.0</v>
      </c>
      <c r="B696" s="19">
        <v>317248.0</v>
      </c>
      <c r="C696" s="20" t="s">
        <v>2449</v>
      </c>
      <c r="D696" s="21" t="str">
        <f>IFERROR(__xludf.DUMMYFUNCTION("GOOGLETRANSLATE(C696,""ja"",""en"")"),"Yokohama")</f>
        <v>Yokohama</v>
      </c>
    </row>
    <row r="697">
      <c r="A697" s="19">
        <v>696.0</v>
      </c>
      <c r="B697" s="19">
        <v>317044.0</v>
      </c>
      <c r="C697" s="20" t="s">
        <v>2450</v>
      </c>
      <c r="D697" s="21" t="str">
        <f>IFERROR(__xludf.DUMMYFUNCTION("GOOGLETRANSLATE(C697,""ja"",""en"")"),"especially")</f>
        <v>especially</v>
      </c>
    </row>
    <row r="698">
      <c r="A698" s="19">
        <v>697.0</v>
      </c>
      <c r="B698" s="19">
        <v>316140.0</v>
      </c>
      <c r="C698" s="20" t="s">
        <v>2451</v>
      </c>
      <c r="D698" s="21" t="str">
        <f>IFERROR(__xludf.DUMMYFUNCTION("GOOGLETRANSLATE(C698,""ja"",""en"")"),"arrangement")</f>
        <v>arrangement</v>
      </c>
    </row>
    <row r="699">
      <c r="A699" s="19">
        <v>698.0</v>
      </c>
      <c r="B699" s="19">
        <v>316060.0</v>
      </c>
      <c r="C699" s="20" t="s">
        <v>2452</v>
      </c>
      <c r="D699" s="21" t="str">
        <f>IFERROR(__xludf.DUMMYFUNCTION("GOOGLETRANSLATE(C699,""ja"",""en"")"),"Six")</f>
        <v>Six</v>
      </c>
    </row>
    <row r="700">
      <c r="A700" s="19">
        <v>699.0</v>
      </c>
      <c r="B700" s="19">
        <v>315948.0</v>
      </c>
      <c r="C700" s="20" t="s">
        <v>2453</v>
      </c>
      <c r="D700" s="21" t="str">
        <f>IFERROR(__xludf.DUMMYFUNCTION("GOOGLETRANSLATE(C700,""ja"",""en"")"),"delivery")</f>
        <v>delivery</v>
      </c>
    </row>
    <row r="701">
      <c r="A701" s="19">
        <v>700.0</v>
      </c>
      <c r="B701" s="19">
        <v>315933.0</v>
      </c>
      <c r="C701" s="20" t="s">
        <v>2454</v>
      </c>
      <c r="D701" s="21" t="str">
        <f>IFERROR(__xludf.DUMMYFUNCTION("GOOGLETRANSLATE(C701,""ja"",""en"")"),"system")</f>
        <v>system</v>
      </c>
    </row>
    <row r="702">
      <c r="A702" s="19">
        <v>701.0</v>
      </c>
      <c r="B702" s="19">
        <v>315534.0</v>
      </c>
      <c r="C702" s="20" t="s">
        <v>2455</v>
      </c>
      <c r="D702" s="21" t="str">
        <f>IFERROR(__xludf.DUMMYFUNCTION("GOOGLETRANSLATE(C702,""ja"",""en"")"),"Annotation")</f>
        <v>Annotation</v>
      </c>
    </row>
    <row r="703">
      <c r="A703" s="19">
        <v>702.0</v>
      </c>
      <c r="B703" s="19">
        <v>315327.0</v>
      </c>
      <c r="C703" s="20" t="s">
        <v>2456</v>
      </c>
      <c r="D703" s="21" t="str">
        <f>IFERROR(__xludf.DUMMYFUNCTION("GOOGLETRANSLATE(C703,""ja"",""en"")"),"size")</f>
        <v>size</v>
      </c>
    </row>
    <row r="704">
      <c r="A704" s="19">
        <v>703.0</v>
      </c>
      <c r="B704" s="19">
        <v>314860.0</v>
      </c>
      <c r="C704" s="20" t="s">
        <v>2457</v>
      </c>
      <c r="D704" s="21" t="str">
        <f>IFERROR(__xludf.DUMMYFUNCTION("GOOGLETRANSLATE(C704,""ja"",""en"")"),"member")</f>
        <v>member</v>
      </c>
    </row>
    <row r="705">
      <c r="A705" s="19">
        <v>704.0</v>
      </c>
      <c r="B705" s="19">
        <v>314787.0</v>
      </c>
      <c r="C705" s="20" t="s">
        <v>2458</v>
      </c>
      <c r="D705" s="21" t="str">
        <f>IFERROR(__xludf.DUMMYFUNCTION("GOOGLETRANSLATE(C705,""ja"",""en"")"),"principle")</f>
        <v>principle</v>
      </c>
    </row>
    <row r="706">
      <c r="A706" s="19">
        <v>705.0</v>
      </c>
      <c r="B706" s="19">
        <v>314221.0</v>
      </c>
      <c r="C706" s="20" t="s">
        <v>2459</v>
      </c>
      <c r="D706" s="21" t="str">
        <f>IFERROR(__xludf.DUMMYFUNCTION("GOOGLETRANSLATE(C706,""ja"",""en"")"),"not clear")</f>
        <v>not clear</v>
      </c>
    </row>
    <row r="707">
      <c r="A707" s="19">
        <v>706.0</v>
      </c>
      <c r="B707" s="19">
        <v>313370.0</v>
      </c>
      <c r="C707" s="20" t="s">
        <v>2460</v>
      </c>
      <c r="D707" s="21" t="str">
        <f>IFERROR(__xludf.DUMMYFUNCTION("GOOGLETRANSLATE(C707,""ja"",""en"")"),"graduation")</f>
        <v>graduation</v>
      </c>
    </row>
    <row r="708">
      <c r="A708" s="19">
        <v>707.0</v>
      </c>
      <c r="B708" s="19">
        <v>312184.0</v>
      </c>
      <c r="C708" s="20" t="s">
        <v>2461</v>
      </c>
      <c r="D708" s="21" t="str">
        <f>IFERROR(__xludf.DUMMYFUNCTION("GOOGLETRANSLATE(C708,""ja"",""en"")"),"say")</f>
        <v>say</v>
      </c>
    </row>
    <row r="709">
      <c r="A709" s="19">
        <v>708.0</v>
      </c>
      <c r="B709" s="19">
        <v>311778.0</v>
      </c>
      <c r="C709" s="20" t="s">
        <v>2462</v>
      </c>
      <c r="D709" s="21" t="str">
        <f>IFERROR(__xludf.DUMMYFUNCTION("GOOGLETRANSLATE(C709,""ja"",""en"")"),"language")</f>
        <v>language</v>
      </c>
    </row>
    <row r="710">
      <c r="A710" s="19">
        <v>709.0</v>
      </c>
      <c r="B710" s="19">
        <v>311640.0</v>
      </c>
      <c r="C710" s="20" t="s">
        <v>2463</v>
      </c>
      <c r="D710" s="21" t="str">
        <f>IFERROR(__xludf.DUMMYFUNCTION("GOOGLETRANSLATE(C710,""ja"",""en"")"),"Prefectural")</f>
        <v>Prefectural</v>
      </c>
    </row>
    <row r="711">
      <c r="A711" s="19">
        <v>710.0</v>
      </c>
      <c r="B711" s="19">
        <v>311503.0</v>
      </c>
      <c r="C711" s="20" t="s">
        <v>2464</v>
      </c>
      <c r="D711" s="21" t="str">
        <f>IFERROR(__xludf.DUMMYFUNCTION("GOOGLETRANSLATE(C711,""ja"",""en"")"),"frame")</f>
        <v>frame</v>
      </c>
    </row>
    <row r="712">
      <c r="A712" s="19">
        <v>711.0</v>
      </c>
      <c r="B712" s="19">
        <v>311499.0</v>
      </c>
      <c r="C712" s="22" t="s">
        <v>2465</v>
      </c>
      <c r="D712" s="21" t="str">
        <f>IFERROR(__xludf.DUMMYFUNCTION("GOOGLETRANSLATE(C712,""ja"",""en"")"),"use")</f>
        <v>use</v>
      </c>
    </row>
    <row r="713">
      <c r="A713" s="19">
        <v>712.0</v>
      </c>
      <c r="B713" s="19">
        <v>311409.0</v>
      </c>
      <c r="C713" s="20" t="s">
        <v>2466</v>
      </c>
      <c r="D713" s="21" t="str">
        <f>IFERROR(__xludf.DUMMYFUNCTION("GOOGLETRANSLATE(C713,""ja"",""en"")"),"Eight")</f>
        <v>Eight</v>
      </c>
    </row>
    <row r="714">
      <c r="A714" s="19">
        <v>713.0</v>
      </c>
      <c r="B714" s="19">
        <v>310963.0</v>
      </c>
      <c r="C714" s="20" t="s">
        <v>2467</v>
      </c>
      <c r="D714" s="21" t="str">
        <f>IFERROR(__xludf.DUMMYFUNCTION("GOOGLETRANSLATE(C714,""ja"",""en"")"),"publish")</f>
        <v>publish</v>
      </c>
    </row>
    <row r="715">
      <c r="A715" s="19">
        <v>714.0</v>
      </c>
      <c r="B715" s="19">
        <v>309076.0</v>
      </c>
      <c r="C715" s="20" t="s">
        <v>2468</v>
      </c>
      <c r="D715" s="21" t="str">
        <f>IFERROR(__xludf.DUMMYFUNCTION("GOOGLETRANSLATE(C715,""ja"",""en"")"),"integration")</f>
        <v>integration</v>
      </c>
    </row>
    <row r="716">
      <c r="A716" s="19">
        <v>715.0</v>
      </c>
      <c r="B716" s="19">
        <v>308753.0</v>
      </c>
      <c r="C716" s="20" t="s">
        <v>2469</v>
      </c>
      <c r="D716" s="21" t="str">
        <f>IFERROR(__xludf.DUMMYFUNCTION("GOOGLETRANSLATE(C716,""ja"",""en"")"),"organization")</f>
        <v>organization</v>
      </c>
    </row>
    <row r="717">
      <c r="A717" s="19">
        <v>716.0</v>
      </c>
      <c r="B717" s="19">
        <v>308462.0</v>
      </c>
      <c r="C717" s="20" t="s">
        <v>2470</v>
      </c>
      <c r="D717" s="21" t="str">
        <f>IFERROR(__xludf.DUMMYFUNCTION("GOOGLETRANSLATE(C717,""ja"",""en"")"),"profit")</f>
        <v>profit</v>
      </c>
    </row>
    <row r="718">
      <c r="A718" s="19">
        <v>717.0</v>
      </c>
      <c r="B718" s="19">
        <v>308013.0</v>
      </c>
      <c r="C718" s="20" t="s">
        <v>2471</v>
      </c>
      <c r="D718" s="21" t="str">
        <f>IFERROR(__xludf.DUMMYFUNCTION("GOOGLETRANSLATE(C718,""ja"",""en"")"),"sect")</f>
        <v>sect</v>
      </c>
    </row>
    <row r="719">
      <c r="A719" s="19">
        <v>718.0</v>
      </c>
      <c r="B719" s="19">
        <v>306907.0</v>
      </c>
      <c r="C719" s="20" t="s">
        <v>2472</v>
      </c>
      <c r="D719" s="21" t="str">
        <f>IFERROR(__xludf.DUMMYFUNCTION("GOOGLETRANSLATE(C719,""ja"",""en"")"),"sales")</f>
        <v>sales</v>
      </c>
    </row>
    <row r="720">
      <c r="A720" s="19">
        <v>719.0</v>
      </c>
      <c r="B720" s="19">
        <v>306220.0</v>
      </c>
      <c r="C720" s="20" t="s">
        <v>2473</v>
      </c>
      <c r="D720" s="21" t="str">
        <f>IFERROR(__xludf.DUMMYFUNCTION("GOOGLETRANSLATE(C720,""ja"",""en"")"),"human")</f>
        <v>human</v>
      </c>
    </row>
    <row r="721">
      <c r="A721" s="19">
        <v>720.0</v>
      </c>
      <c r="B721" s="19">
        <v>304980.0</v>
      </c>
      <c r="C721" s="20" t="s">
        <v>2474</v>
      </c>
      <c r="D721" s="21" t="str">
        <f>IFERROR(__xludf.DUMMYFUNCTION("GOOGLETRANSLATE(C721,""ja"",""en"")"),"here")</f>
        <v>here</v>
      </c>
    </row>
    <row r="722">
      <c r="A722" s="19">
        <v>721.0</v>
      </c>
      <c r="B722" s="19">
        <v>304562.0</v>
      </c>
      <c r="C722" s="20" t="s">
        <v>2475</v>
      </c>
      <c r="D722" s="21" t="str">
        <f>IFERROR(__xludf.DUMMYFUNCTION("GOOGLETRANSLATE(C722,""ja"",""en"")"),"remarks")</f>
        <v>remarks</v>
      </c>
    </row>
    <row r="723">
      <c r="A723" s="19">
        <v>722.0</v>
      </c>
      <c r="B723" s="19">
        <v>304473.0</v>
      </c>
      <c r="C723" s="20" t="s">
        <v>2476</v>
      </c>
      <c r="D723" s="21" t="str">
        <f>IFERROR(__xludf.DUMMYFUNCTION("GOOGLETRANSLATE(C723,""ja"",""en"")"),"alive")</f>
        <v>alive</v>
      </c>
    </row>
    <row r="724">
      <c r="A724" s="19">
        <v>723.0</v>
      </c>
      <c r="B724" s="19">
        <v>304124.0</v>
      </c>
      <c r="C724" s="20" t="s">
        <v>2477</v>
      </c>
      <c r="D724" s="21" t="str">
        <f>IFERROR(__xludf.DUMMYFUNCTION("GOOGLETRANSLATE(C724,""ja"",""en"")"),"plan")</f>
        <v>plan</v>
      </c>
    </row>
    <row r="725">
      <c r="A725" s="19">
        <v>724.0</v>
      </c>
      <c r="B725" s="19">
        <v>304077.0</v>
      </c>
      <c r="C725" s="20" t="s">
        <v>2478</v>
      </c>
      <c r="D725" s="21" t="str">
        <f>IFERROR(__xludf.DUMMYFUNCTION("GOOGLETRANSLATE(C725,""ja"",""en"")"),"car")</f>
        <v>car</v>
      </c>
    </row>
    <row r="726">
      <c r="A726" s="19">
        <v>725.0</v>
      </c>
      <c r="B726" s="19">
        <v>303860.0</v>
      </c>
      <c r="C726" s="20" t="s">
        <v>2479</v>
      </c>
      <c r="D726" s="21" t="str">
        <f>IFERROR(__xludf.DUMMYFUNCTION("GOOGLETRANSLATE(C726,""ja"",""en"")"),"model")</f>
        <v>model</v>
      </c>
    </row>
    <row r="727">
      <c r="A727" s="19">
        <v>726.0</v>
      </c>
      <c r="B727" s="19">
        <v>303849.0</v>
      </c>
      <c r="C727" s="20" t="s">
        <v>2480</v>
      </c>
      <c r="D727" s="21" t="str">
        <f>IFERROR(__xludf.DUMMYFUNCTION("GOOGLETRANSLATE(C727,""ja"",""en"")"),"thousand")</f>
        <v>thousand</v>
      </c>
    </row>
    <row r="728">
      <c r="A728" s="19">
        <v>727.0</v>
      </c>
      <c r="B728" s="19">
        <v>302655.0</v>
      </c>
      <c r="C728" s="20" t="s">
        <v>2481</v>
      </c>
      <c r="D728" s="21" t="str">
        <f>IFERROR(__xludf.DUMMYFUNCTION("GOOGLETRANSLATE(C728,""ja"",""en"")"),"navy")</f>
        <v>navy</v>
      </c>
    </row>
    <row r="729">
      <c r="A729" s="19">
        <v>728.0</v>
      </c>
      <c r="B729" s="19">
        <v>302521.0</v>
      </c>
      <c r="C729" s="20" t="s">
        <v>2482</v>
      </c>
      <c r="D729" s="21" t="str">
        <f>IFERROR(__xludf.DUMMYFUNCTION("GOOGLETRANSLATE(C729,""ja"",""en"")"),"thank you")</f>
        <v>thank you</v>
      </c>
    </row>
    <row r="730">
      <c r="A730" s="19">
        <v>729.0</v>
      </c>
      <c r="B730" s="19">
        <v>302509.0</v>
      </c>
      <c r="C730" s="20" t="s">
        <v>2483</v>
      </c>
      <c r="D730" s="21" t="str">
        <f>IFERROR(__xludf.DUMMYFUNCTION("GOOGLETRANSLATE(C730,""ja"",""en"")"),"right")</f>
        <v>right</v>
      </c>
    </row>
    <row r="731">
      <c r="A731" s="19">
        <v>730.0</v>
      </c>
      <c r="B731" s="19">
        <v>301758.0</v>
      </c>
      <c r="C731" s="20" t="s">
        <v>2484</v>
      </c>
      <c r="D731" s="21" t="str">
        <f>IFERROR(__xludf.DUMMYFUNCTION("GOOGLETRANSLATE(C731,""ja"",""en"")"),"composition")</f>
        <v>composition</v>
      </c>
    </row>
    <row r="732">
      <c r="A732" s="19">
        <v>731.0</v>
      </c>
      <c r="B732" s="19">
        <v>301484.0</v>
      </c>
      <c r="C732" s="20" t="s">
        <v>2485</v>
      </c>
      <c r="D732" s="21" t="str">
        <f>IFERROR(__xludf.DUMMYFUNCTION("GOOGLETRANSLATE(C732,""ja"",""en"")"),"park")</f>
        <v>park</v>
      </c>
    </row>
    <row r="733">
      <c r="A733" s="19">
        <v>732.0</v>
      </c>
      <c r="B733" s="19">
        <v>301411.0</v>
      </c>
      <c r="C733" s="20" t="s">
        <v>2486</v>
      </c>
      <c r="D733" s="21" t="str">
        <f>IFERROR(__xludf.DUMMYFUNCTION("GOOGLETRANSLATE(C733,""ja"",""en"")"),"Take a look")</f>
        <v>Take a look</v>
      </c>
    </row>
    <row r="734">
      <c r="A734" s="19">
        <v>733.0</v>
      </c>
      <c r="B734" s="19">
        <v>301174.0</v>
      </c>
      <c r="C734" s="20" t="s">
        <v>2487</v>
      </c>
      <c r="D734" s="21" t="str">
        <f>IFERROR(__xludf.DUMMYFUNCTION("GOOGLETRANSLATE(C734,""ja"",""en"")"),"protection")</f>
        <v>protection</v>
      </c>
    </row>
    <row r="735">
      <c r="A735" s="19">
        <v>734.0</v>
      </c>
      <c r="B735" s="19">
        <v>300948.0</v>
      </c>
      <c r="C735" s="20" t="s">
        <v>2488</v>
      </c>
      <c r="D735" s="21" t="str">
        <f>IFERROR(__xludf.DUMMYFUNCTION("GOOGLETRANSLATE(C735,""ja"",""en"")"),"government")</f>
        <v>government</v>
      </c>
    </row>
    <row r="736">
      <c r="A736" s="19">
        <v>735.0</v>
      </c>
      <c r="B736" s="19">
        <v>300267.0</v>
      </c>
      <c r="C736" s="20" t="s">
        <v>2489</v>
      </c>
      <c r="D736" s="21" t="str">
        <f>IFERROR(__xludf.DUMMYFUNCTION("GOOGLETRANSLATE(C736,""ja"",""en"")"),"now")</f>
        <v>now</v>
      </c>
    </row>
    <row r="737">
      <c r="A737" s="19">
        <v>736.0</v>
      </c>
      <c r="B737" s="19">
        <v>299959.0</v>
      </c>
      <c r="C737" s="20" t="s">
        <v>2490</v>
      </c>
      <c r="D737" s="21" t="str">
        <f>IFERROR(__xludf.DUMMYFUNCTION("GOOGLETRANSLATE(C737,""ja"",""en"")"),"deer")</f>
        <v>deer</v>
      </c>
    </row>
    <row r="738">
      <c r="A738" s="19">
        <v>737.0</v>
      </c>
      <c r="B738" s="19">
        <v>298828.0</v>
      </c>
      <c r="C738" s="20" t="s">
        <v>2491</v>
      </c>
      <c r="D738" s="21" t="str">
        <f>IFERROR(__xludf.DUMMYFUNCTION("GOOGLETRANSLATE(C738,""ja"",""en"")"),"statistics")</f>
        <v>statistics</v>
      </c>
    </row>
    <row r="739">
      <c r="A739" s="19">
        <v>738.0</v>
      </c>
      <c r="B739" s="19">
        <v>298122.0</v>
      </c>
      <c r="C739" s="20" t="s">
        <v>2492</v>
      </c>
      <c r="D739" s="21" t="str">
        <f>IFERROR(__xludf.DUMMYFUNCTION("GOOGLETRANSLATE(C739,""ja"",""en"")"),"chapter")</f>
        <v>chapter</v>
      </c>
    </row>
    <row r="740">
      <c r="A740" s="19">
        <v>739.0</v>
      </c>
      <c r="B740" s="19">
        <v>297946.0</v>
      </c>
      <c r="C740" s="20" t="s">
        <v>2493</v>
      </c>
      <c r="D740" s="21" t="str">
        <f>IFERROR(__xludf.DUMMYFUNCTION("GOOGLETRANSLATE(C740,""ja"",""en"")"),"Aichi")</f>
        <v>Aichi</v>
      </c>
    </row>
    <row r="741">
      <c r="A741" s="19">
        <v>740.0</v>
      </c>
      <c r="B741" s="19">
        <v>297577.0</v>
      </c>
      <c r="C741" s="20" t="s">
        <v>2494</v>
      </c>
      <c r="D741" s="21" t="str">
        <f>IFERROR(__xludf.DUMMYFUNCTION("GOOGLETRANSLATE(C741,""ja"",""en"")"),"stage")</f>
        <v>stage</v>
      </c>
    </row>
    <row r="742">
      <c r="A742" s="19">
        <v>741.0</v>
      </c>
      <c r="B742" s="19">
        <v>296616.0</v>
      </c>
      <c r="C742" s="20" t="s">
        <v>2495</v>
      </c>
      <c r="D742" s="21" t="str">
        <f>IFERROR(__xludf.DUMMYFUNCTION("GOOGLETRANSLATE(C742,""ja"",""en"")"),"notice")</f>
        <v>notice</v>
      </c>
    </row>
    <row r="743">
      <c r="A743" s="19">
        <v>742.0</v>
      </c>
      <c r="B743" s="19">
        <v>296558.0</v>
      </c>
      <c r="C743" s="22" t="s">
        <v>2496</v>
      </c>
      <c r="D743" s="21" t="str">
        <f>IFERROR(__xludf.DUMMYFUNCTION("GOOGLETRANSLATE(C743,""ja"",""en"")"),"I don't know")</f>
        <v>I don't know</v>
      </c>
    </row>
    <row r="744">
      <c r="A744" s="19">
        <v>743.0</v>
      </c>
      <c r="B744" s="19">
        <v>296439.0</v>
      </c>
      <c r="C744" s="20" t="s">
        <v>2497</v>
      </c>
      <c r="D744" s="21" t="str">
        <f>IFERROR(__xludf.DUMMYFUNCTION("GOOGLETRANSLATE(C744,""ja"",""en"")"),"first")</f>
        <v>first</v>
      </c>
    </row>
    <row r="745">
      <c r="A745" s="19">
        <v>744.0</v>
      </c>
      <c r="B745" s="19">
        <v>294072.0</v>
      </c>
      <c r="C745" s="20" t="s">
        <v>2498</v>
      </c>
      <c r="D745" s="21" t="str">
        <f>IFERROR(__xludf.DUMMYFUNCTION("GOOGLETRANSLATE(C745,""ja"",""en"")"),"Chi")</f>
        <v>Chi</v>
      </c>
    </row>
    <row r="746">
      <c r="A746" s="19">
        <v>745.0</v>
      </c>
      <c r="B746" s="19">
        <v>293780.0</v>
      </c>
      <c r="C746" s="20" t="s">
        <v>2499</v>
      </c>
      <c r="D746" s="21" t="str">
        <f>IFERROR(__xludf.DUMMYFUNCTION("GOOGLETRANSLATE(C746,""ja"",""en"")"),"South Korea")</f>
        <v>South Korea</v>
      </c>
    </row>
    <row r="747">
      <c r="A747" s="19">
        <v>746.0</v>
      </c>
      <c r="B747" s="19">
        <v>293446.0</v>
      </c>
      <c r="C747" s="20" t="s">
        <v>2500</v>
      </c>
      <c r="D747" s="21" t="str">
        <f>IFERROR(__xludf.DUMMYFUNCTION("GOOGLETRANSLATE(C747,""ja"",""en"")"),"Professor")</f>
        <v>Professor</v>
      </c>
    </row>
    <row r="748">
      <c r="A748" s="19">
        <v>747.0</v>
      </c>
      <c r="B748" s="19">
        <v>293008.0</v>
      </c>
      <c r="C748" s="20" t="s">
        <v>2501</v>
      </c>
      <c r="D748" s="21" t="str">
        <f>IFERROR(__xludf.DUMMYFUNCTION("GOOGLETRANSLATE(C748,""ja"",""en"")"),"and")</f>
        <v>and</v>
      </c>
    </row>
    <row r="749">
      <c r="A749" s="19">
        <v>748.0</v>
      </c>
      <c r="B749" s="19">
        <v>292909.0</v>
      </c>
      <c r="C749" s="20" t="s">
        <v>2502</v>
      </c>
      <c r="D749" s="21" t="str">
        <f>IFERROR(__xludf.DUMMYFUNCTION("GOOGLETRANSLATE(C749,""ja"",""en"")"),"none")</f>
        <v>none</v>
      </c>
    </row>
    <row r="750">
      <c r="A750" s="19">
        <v>749.0</v>
      </c>
      <c r="B750" s="19">
        <v>291912.0</v>
      </c>
      <c r="C750" s="20" t="s">
        <v>2503</v>
      </c>
      <c r="D750" s="21" t="str">
        <f>IFERROR(__xludf.DUMMYFUNCTION("GOOGLETRANSLATE(C750,""ja"",""en"")"),"point in time")</f>
        <v>point in time</v>
      </c>
    </row>
    <row r="751">
      <c r="A751" s="19">
        <v>750.0</v>
      </c>
      <c r="B751" s="19">
        <v>291552.0</v>
      </c>
      <c r="C751" s="20" t="s">
        <v>2504</v>
      </c>
      <c r="D751" s="21" t="str">
        <f>IFERROR(__xludf.DUMMYFUNCTION("GOOGLETRANSLATE(C751,""ja"",""en"")"),"train")</f>
        <v>train</v>
      </c>
    </row>
    <row r="752">
      <c r="A752" s="19">
        <v>751.0</v>
      </c>
      <c r="B752" s="19">
        <v>290650.0</v>
      </c>
      <c r="C752" s="22" t="s">
        <v>2505</v>
      </c>
      <c r="D752" s="21" t="str">
        <f>IFERROR(__xludf.DUMMYFUNCTION("GOOGLETRANSLATE(C752,""ja"",""en"")"),"writing")</f>
        <v>writing</v>
      </c>
    </row>
    <row r="753">
      <c r="A753" s="19">
        <v>752.0</v>
      </c>
      <c r="B753" s="19">
        <v>290192.0</v>
      </c>
      <c r="C753" s="20" t="s">
        <v>2506</v>
      </c>
      <c r="D753" s="21" t="str">
        <f>IFERROR(__xludf.DUMMYFUNCTION("GOOGLETRANSLATE(C753,""ja"",""en"")"),"hundred")</f>
        <v>hundred</v>
      </c>
    </row>
    <row r="754">
      <c r="A754" s="19">
        <v>753.0</v>
      </c>
      <c r="B754" s="19">
        <v>289628.0</v>
      </c>
      <c r="C754" s="20" t="s">
        <v>2507</v>
      </c>
      <c r="D754" s="21" t="str">
        <f>IFERROR(__xludf.DUMMYFUNCTION("GOOGLETRANSLATE(C754,""ja"",""en"")"),"set")</f>
        <v>set</v>
      </c>
    </row>
    <row r="755">
      <c r="A755" s="19">
        <v>754.0</v>
      </c>
      <c r="B755" s="19">
        <v>289423.0</v>
      </c>
      <c r="C755" s="20" t="s">
        <v>2508</v>
      </c>
      <c r="D755" s="21" t="str">
        <f>IFERROR(__xludf.DUMMYFUNCTION("GOOGLETRANSLATE(C755,""ja"",""en"")"),"article")</f>
        <v>article</v>
      </c>
    </row>
    <row r="756">
      <c r="A756" s="19">
        <v>755.0</v>
      </c>
      <c r="B756" s="19">
        <v>289209.0</v>
      </c>
      <c r="C756" s="20" t="s">
        <v>2509</v>
      </c>
      <c r="D756" s="21" t="str">
        <f>IFERROR(__xludf.DUMMYFUNCTION("GOOGLETRANSLATE(C756,""ja"",""en"")"),"Understanding")</f>
        <v>Understanding</v>
      </c>
    </row>
    <row r="757">
      <c r="A757" s="19">
        <v>756.0</v>
      </c>
      <c r="B757" s="19">
        <v>288704.0</v>
      </c>
      <c r="C757" s="20" t="s">
        <v>2510</v>
      </c>
      <c r="D757" s="21" t="str">
        <f>IFERROR(__xludf.DUMMYFUNCTION("GOOGLETRANSLATE(C757,""ja"",""en"")"),"Bunko")</f>
        <v>Bunko</v>
      </c>
    </row>
    <row r="758">
      <c r="A758" s="19">
        <v>757.0</v>
      </c>
      <c r="B758" s="19">
        <v>288669.0</v>
      </c>
      <c r="C758" s="20" t="s">
        <v>2511</v>
      </c>
      <c r="D758" s="21" t="str">
        <f>IFERROR(__xludf.DUMMYFUNCTION("GOOGLETRANSLATE(C758,""ja"",""en"")"),"the best")</f>
        <v>the best</v>
      </c>
    </row>
    <row r="759">
      <c r="A759" s="19">
        <v>758.0</v>
      </c>
      <c r="B759" s="19">
        <v>288094.0</v>
      </c>
      <c r="C759" s="20" t="s">
        <v>2512</v>
      </c>
      <c r="D759" s="21" t="str">
        <f>IFERROR(__xludf.DUMMYFUNCTION("GOOGLETRANSLATE(C759,""ja"",""en"")"),"location")</f>
        <v>location</v>
      </c>
    </row>
    <row r="760">
      <c r="A760" s="19">
        <v>759.0</v>
      </c>
      <c r="B760" s="19">
        <v>287937.0</v>
      </c>
      <c r="C760" s="20" t="s">
        <v>2513</v>
      </c>
      <c r="D760" s="21" t="str">
        <f>IFERROR(__xludf.DUMMYFUNCTION("GOOGLETRANSLATE(C760,""ja"",""en"")"),"father")</f>
        <v>father</v>
      </c>
    </row>
    <row r="761">
      <c r="A761" s="19">
        <v>760.0</v>
      </c>
      <c r="B761" s="19">
        <v>286915.0</v>
      </c>
      <c r="C761" s="20" t="s">
        <v>2514</v>
      </c>
      <c r="D761" s="21" t="str">
        <f>IFERROR(__xludf.DUMMYFUNCTION("GOOGLETRANSLATE(C761,""ja"",""en"")"),"theme")</f>
        <v>theme</v>
      </c>
    </row>
    <row r="762">
      <c r="A762" s="19">
        <v>761.0</v>
      </c>
      <c r="B762" s="19">
        <v>286444.0</v>
      </c>
      <c r="C762" s="20" t="s">
        <v>2515</v>
      </c>
      <c r="D762" s="21" t="str">
        <f>IFERROR(__xludf.DUMMYFUNCTION("GOOGLETRANSLATE(C762,""ja"",""en"")"),"administration")</f>
        <v>administration</v>
      </c>
    </row>
    <row r="763">
      <c r="A763" s="19">
        <v>762.0</v>
      </c>
      <c r="B763" s="19">
        <v>285779.0</v>
      </c>
      <c r="C763" s="20" t="s">
        <v>2516</v>
      </c>
      <c r="D763" s="21" t="str">
        <f>IFERROR(__xludf.DUMMYFUNCTION("GOOGLETRANSLATE(C763,""ja"",""en"")"),"Perfect")</f>
        <v>Perfect</v>
      </c>
    </row>
    <row r="764">
      <c r="A764" s="19">
        <v>763.0</v>
      </c>
      <c r="B764" s="19">
        <v>285053.0</v>
      </c>
      <c r="C764" s="20" t="s">
        <v>2517</v>
      </c>
      <c r="D764" s="21" t="str">
        <f>IFERROR(__xludf.DUMMYFUNCTION("GOOGLETRANSLATE(C764,""ja"",""en"")"),"life")</f>
        <v>life</v>
      </c>
    </row>
    <row r="765">
      <c r="A765" s="19">
        <v>764.0</v>
      </c>
      <c r="B765" s="19">
        <v>285011.0</v>
      </c>
      <c r="C765" s="20" t="s">
        <v>2518</v>
      </c>
      <c r="D765" s="21" t="str">
        <f>IFERROR(__xludf.DUMMYFUNCTION("GOOGLETRANSLATE(C765,""ja"",""en"")"),"seven")</f>
        <v>seven</v>
      </c>
    </row>
    <row r="766">
      <c r="A766" s="19">
        <v>765.0</v>
      </c>
      <c r="B766" s="19">
        <v>284652.0</v>
      </c>
      <c r="C766" s="20" t="s">
        <v>2519</v>
      </c>
      <c r="D766" s="21" t="str">
        <f>IFERROR(__xludf.DUMMYFUNCTION("GOOGLETRANSLATE(C766,""ja"",""en"")"),"setting")</f>
        <v>setting</v>
      </c>
    </row>
    <row r="767">
      <c r="A767" s="19">
        <v>766.0</v>
      </c>
      <c r="B767" s="19">
        <v>284439.0</v>
      </c>
      <c r="C767" s="20" t="s">
        <v>2520</v>
      </c>
      <c r="D767" s="21" t="str">
        <f>IFERROR(__xludf.DUMMYFUNCTION("GOOGLETRANSLATE(C767,""ja"",""en"")"),"Boys")</f>
        <v>Boys</v>
      </c>
    </row>
    <row r="768">
      <c r="A768" s="19">
        <v>767.0</v>
      </c>
      <c r="B768" s="19">
        <v>283969.0</v>
      </c>
      <c r="C768" s="20" t="s">
        <v>2521</v>
      </c>
      <c r="D768" s="21" t="str">
        <f>IFERROR(__xludf.DUMMYFUNCTION("GOOGLETRANSLATE(C768,""ja"",""en"")"),"actor")</f>
        <v>actor</v>
      </c>
    </row>
    <row r="769">
      <c r="A769" s="19">
        <v>768.0</v>
      </c>
      <c r="B769" s="19">
        <v>283831.0</v>
      </c>
      <c r="C769" s="20" t="s">
        <v>2522</v>
      </c>
      <c r="D769" s="21" t="str">
        <f>IFERROR(__xludf.DUMMYFUNCTION("GOOGLETRANSLATE(C769,""ja"",""en"")"),"implementation")</f>
        <v>implementation</v>
      </c>
    </row>
    <row r="770">
      <c r="A770" s="19">
        <v>769.0</v>
      </c>
      <c r="B770" s="19">
        <v>282747.0</v>
      </c>
      <c r="C770" s="20" t="s">
        <v>2523</v>
      </c>
      <c r="D770" s="21" t="str">
        <f>IFERROR(__xludf.DUMMYFUNCTION("GOOGLETRANSLATE(C770,""ja"",""en"")"),"morning")</f>
        <v>morning</v>
      </c>
    </row>
    <row r="771">
      <c r="A771" s="19">
        <v>770.0</v>
      </c>
      <c r="B771" s="19">
        <v>282208.0</v>
      </c>
      <c r="C771" s="20" t="s">
        <v>2524</v>
      </c>
      <c r="D771" s="21" t="str">
        <f>IFERROR(__xludf.DUMMYFUNCTION("GOOGLETRANSLATE(C771,""ja"",""en"")"),"research institute")</f>
        <v>research institute</v>
      </c>
    </row>
    <row r="772">
      <c r="A772" s="19">
        <v>771.0</v>
      </c>
      <c r="B772" s="19">
        <v>282005.0</v>
      </c>
      <c r="C772" s="20" t="s">
        <v>2525</v>
      </c>
      <c r="D772" s="21" t="str">
        <f>IFERROR(__xludf.DUMMYFUNCTION("GOOGLETRANSLATE(C772,""ja"",""en"")"),"live")</f>
        <v>live</v>
      </c>
    </row>
    <row r="773">
      <c r="A773" s="19">
        <v>772.0</v>
      </c>
      <c r="B773" s="19">
        <v>282005.0</v>
      </c>
      <c r="C773" s="20" t="s">
        <v>2526</v>
      </c>
      <c r="D773" s="21" t="str">
        <f>IFERROR(__xludf.DUMMYFUNCTION("GOOGLETRANSLATE(C773,""ja"",""en"")"),"land")</f>
        <v>land</v>
      </c>
    </row>
    <row r="774">
      <c r="A774" s="19">
        <v>773.0</v>
      </c>
      <c r="B774" s="19">
        <v>281699.0</v>
      </c>
      <c r="C774" s="20" t="s">
        <v>2527</v>
      </c>
      <c r="D774" s="21" t="str">
        <f>IFERROR(__xludf.DUMMYFUNCTION("GOOGLETRANSLATE(C774,""ja"",""en"")"),"airport")</f>
        <v>airport</v>
      </c>
    </row>
    <row r="775">
      <c r="A775" s="19">
        <v>774.0</v>
      </c>
      <c r="B775" s="19">
        <v>280567.0</v>
      </c>
      <c r="C775" s="20" t="s">
        <v>2528</v>
      </c>
      <c r="D775" s="21" t="str">
        <f>IFERROR(__xludf.DUMMYFUNCTION("GOOGLETRANSLATE(C775,""ja"",""en"")"),"rate")</f>
        <v>rate</v>
      </c>
    </row>
    <row r="776">
      <c r="A776" s="19">
        <v>775.0</v>
      </c>
      <c r="B776" s="19">
        <v>280162.0</v>
      </c>
      <c r="C776" s="20" t="s">
        <v>2529</v>
      </c>
      <c r="D776" s="21" t="str">
        <f>IFERROR(__xludf.DUMMYFUNCTION("GOOGLETRANSLATE(C776,""ja"",""en"")"),"specialty")</f>
        <v>specialty</v>
      </c>
    </row>
    <row r="777">
      <c r="A777" s="19">
        <v>776.0</v>
      </c>
      <c r="B777" s="19">
        <v>280102.0</v>
      </c>
      <c r="C777" s="20" t="s">
        <v>2530</v>
      </c>
      <c r="D777" s="21" t="str">
        <f>IFERROR(__xludf.DUMMYFUNCTION("GOOGLETRANSLATE(C777,""ja"",""en"")"),"Grand Prix")</f>
        <v>Grand Prix</v>
      </c>
    </row>
    <row r="778">
      <c r="A778" s="19">
        <v>777.0</v>
      </c>
      <c r="B778" s="19">
        <v>279462.0</v>
      </c>
      <c r="C778" s="20" t="s">
        <v>2531</v>
      </c>
      <c r="D778" s="21" t="str">
        <f>IFERROR(__xludf.DUMMYFUNCTION("GOOGLETRANSLATE(C778,""ja"",""en"")"),"Special mention")</f>
        <v>Special mention</v>
      </c>
    </row>
    <row r="779">
      <c r="A779" s="19">
        <v>778.0</v>
      </c>
      <c r="B779" s="19">
        <v>279306.0</v>
      </c>
      <c r="C779" s="20" t="s">
        <v>2532</v>
      </c>
      <c r="D779" s="21" t="str">
        <f>IFERROR(__xludf.DUMMYFUNCTION("GOOGLETRANSLATE(C779,""ja"",""en"")"),"story")</f>
        <v>story</v>
      </c>
    </row>
    <row r="780">
      <c r="A780" s="19">
        <v>779.0</v>
      </c>
      <c r="B780" s="19">
        <v>279148.0</v>
      </c>
      <c r="C780" s="20" t="s">
        <v>2533</v>
      </c>
      <c r="D780" s="21" t="str">
        <f>IFERROR(__xludf.DUMMYFUNCTION("GOOGLETRANSLATE(C780,""ja"",""en"")"),"Sheet")</f>
        <v>Sheet</v>
      </c>
    </row>
    <row r="781">
      <c r="A781" s="19">
        <v>780.0</v>
      </c>
      <c r="B781" s="19">
        <v>279102.0</v>
      </c>
      <c r="C781" s="20" t="s">
        <v>2534</v>
      </c>
      <c r="D781" s="21" t="str">
        <f>IFERROR(__xludf.DUMMYFUNCTION("GOOGLETRANSLATE(C781,""ja"",""en"")"),"major")</f>
        <v>major</v>
      </c>
    </row>
    <row r="782">
      <c r="A782" s="19">
        <v>781.0</v>
      </c>
      <c r="B782" s="19">
        <v>278956.0</v>
      </c>
      <c r="C782" s="20" t="s">
        <v>2535</v>
      </c>
      <c r="D782" s="21" t="str">
        <f>IFERROR(__xludf.DUMMYFUNCTION("GOOGLETRANSLATE(C782,""ja"",""en"")"),"independence")</f>
        <v>independence</v>
      </c>
    </row>
    <row r="783">
      <c r="A783" s="19">
        <v>782.0</v>
      </c>
      <c r="B783" s="19">
        <v>278027.0</v>
      </c>
      <c r="C783" s="20" t="s">
        <v>2536</v>
      </c>
      <c r="D783" s="21" t="str">
        <f>IFERROR(__xludf.DUMMYFUNCTION("GOOGLETRANSLATE(C783,""ja"",""en"")"),"construction")</f>
        <v>construction</v>
      </c>
    </row>
    <row r="784">
      <c r="A784" s="19">
        <v>783.0</v>
      </c>
      <c r="B784" s="19">
        <v>277392.0</v>
      </c>
      <c r="C784" s="20" t="s">
        <v>2537</v>
      </c>
      <c r="D784" s="21" t="str">
        <f>IFERROR(__xludf.DUMMYFUNCTION("GOOGLETRANSLATE(C784,""ja"",""en"")"),"daughter")</f>
        <v>daughter</v>
      </c>
    </row>
    <row r="785">
      <c r="A785" s="19">
        <v>784.0</v>
      </c>
      <c r="B785" s="19">
        <v>277039.0</v>
      </c>
      <c r="C785" s="20" t="s">
        <v>2538</v>
      </c>
      <c r="D785" s="21" t="str">
        <f>IFERROR(__xludf.DUMMYFUNCTION("GOOGLETRANSLATE(C785,""ja"",""en"")"),"Positive")</f>
        <v>Positive</v>
      </c>
    </row>
    <row r="786">
      <c r="A786" s="19">
        <v>785.0</v>
      </c>
      <c r="B786" s="19">
        <v>276754.0</v>
      </c>
      <c r="C786" s="20" t="s">
        <v>2539</v>
      </c>
      <c r="D786" s="21" t="str">
        <f>IFERROR(__xludf.DUMMYFUNCTION("GOOGLETRANSLATE(C786,""ja"",""en"")"),"forest")</f>
        <v>forest</v>
      </c>
    </row>
    <row r="787">
      <c r="A787" s="19">
        <v>786.0</v>
      </c>
      <c r="B787" s="19">
        <v>276600.0</v>
      </c>
      <c r="C787" s="20" t="s">
        <v>2540</v>
      </c>
      <c r="D787" s="21" t="str">
        <f>IFERROR(__xludf.DUMMYFUNCTION("GOOGLETRANSLATE(C787,""ja"",""en"")"),"Not yet")</f>
        <v>Not yet</v>
      </c>
    </row>
    <row r="788">
      <c r="A788" s="19">
        <v>787.0</v>
      </c>
      <c r="B788" s="19">
        <v>275875.0</v>
      </c>
      <c r="C788" s="20" t="s">
        <v>2541</v>
      </c>
      <c r="D788" s="21" t="str">
        <f>IFERROR(__xludf.DUMMYFUNCTION("GOOGLETRANSLATE(C788,""ja"",""en"")"),"sound")</f>
        <v>sound</v>
      </c>
    </row>
    <row r="789">
      <c r="A789" s="19">
        <v>788.0</v>
      </c>
      <c r="B789" s="19">
        <v>275083.0</v>
      </c>
      <c r="C789" s="20" t="s">
        <v>2542</v>
      </c>
      <c r="D789" s="21" t="str">
        <f>IFERROR(__xludf.DUMMYFUNCTION("GOOGLETRANSLATE(C789,""ja"",""en"")"),"Put it away")</f>
        <v>Put it away</v>
      </c>
    </row>
    <row r="790">
      <c r="A790" s="19">
        <v>789.0</v>
      </c>
      <c r="B790" s="19">
        <v>274108.0</v>
      </c>
      <c r="C790" s="20" t="s">
        <v>2543</v>
      </c>
      <c r="D790" s="21" t="str">
        <f>IFERROR(__xludf.DUMMYFUNCTION("GOOGLETRANSLATE(C790,""ja"",""en"")"),"date of birth")</f>
        <v>date of birth</v>
      </c>
    </row>
    <row r="791">
      <c r="A791" s="19">
        <v>790.0</v>
      </c>
      <c r="B791" s="19">
        <v>273646.0</v>
      </c>
      <c r="C791" s="20" t="s">
        <v>2544</v>
      </c>
      <c r="D791" s="21" t="str">
        <f>IFERROR(__xludf.DUMMYFUNCTION("GOOGLETRANSLATE(C791,""ja"",""en"")"),"school")</f>
        <v>school</v>
      </c>
    </row>
    <row r="792">
      <c r="A792" s="19">
        <v>791.0</v>
      </c>
      <c r="B792" s="19">
        <v>272612.0</v>
      </c>
      <c r="C792" s="20" t="s">
        <v>2545</v>
      </c>
      <c r="D792" s="21" t="str">
        <f>IFERROR(__xludf.DUMMYFUNCTION("GOOGLETRANSLATE(C792,""ja"",""en"")"),"usually")</f>
        <v>usually</v>
      </c>
    </row>
    <row r="793">
      <c r="A793" s="19">
        <v>792.0</v>
      </c>
      <c r="B793" s="19">
        <v>272356.0</v>
      </c>
      <c r="C793" s="20" t="s">
        <v>2546</v>
      </c>
      <c r="D793" s="21" t="str">
        <f>IFERROR(__xludf.DUMMYFUNCTION("GOOGLETRANSLATE(C793,""ja"",""en"")"),"occurrence")</f>
        <v>occurrence</v>
      </c>
    </row>
    <row r="794">
      <c r="A794" s="19">
        <v>793.0</v>
      </c>
      <c r="B794" s="19">
        <v>272078.0</v>
      </c>
      <c r="C794" s="20" t="s">
        <v>2547</v>
      </c>
      <c r="D794" s="21" t="str">
        <f>IFERROR(__xludf.DUMMYFUNCTION("GOOGLETRANSLATE(C794,""ja"",""en"")"),"group")</f>
        <v>group</v>
      </c>
    </row>
    <row r="795">
      <c r="A795" s="19">
        <v>794.0</v>
      </c>
      <c r="B795" s="19">
        <v>272056.0</v>
      </c>
      <c r="C795" s="20" t="s">
        <v>2548</v>
      </c>
      <c r="D795" s="21" t="str">
        <f>IFERROR(__xludf.DUMMYFUNCTION("GOOGLETRANSLATE(C795,""ja"",""en"")"),"the purpose")</f>
        <v>the purpose</v>
      </c>
    </row>
    <row r="796">
      <c r="A796" s="19">
        <v>795.0</v>
      </c>
      <c r="B796" s="19">
        <v>272049.0</v>
      </c>
      <c r="C796" s="20" t="s">
        <v>2549</v>
      </c>
      <c r="D796" s="21" t="str">
        <f>IFERROR(__xludf.DUMMYFUNCTION("GOOGLETRANSLATE(C796,""ja"",""en"")"),"acquisition")</f>
        <v>acquisition</v>
      </c>
    </row>
    <row r="797">
      <c r="A797" s="19">
        <v>796.0</v>
      </c>
      <c r="B797" s="19">
        <v>270874.0</v>
      </c>
      <c r="C797" s="20" t="s">
        <v>2550</v>
      </c>
      <c r="D797" s="21" t="str">
        <f>IFERROR(__xludf.DUMMYFUNCTION("GOOGLETRANSLATE(C797,""ja"",""en"")"),"all")</f>
        <v>all</v>
      </c>
    </row>
    <row r="798">
      <c r="A798" s="19">
        <v>797.0</v>
      </c>
      <c r="B798" s="19">
        <v>270717.0</v>
      </c>
      <c r="C798" s="20" t="s">
        <v>2551</v>
      </c>
      <c r="D798" s="21" t="str">
        <f>IFERROR(__xludf.DUMMYFUNCTION("GOOGLETRANSLATE(C798,""ja"",""en"")"),"source")</f>
        <v>source</v>
      </c>
    </row>
    <row r="799">
      <c r="A799" s="19">
        <v>798.0</v>
      </c>
      <c r="B799" s="19">
        <v>270636.0</v>
      </c>
      <c r="C799" s="20" t="s">
        <v>2552</v>
      </c>
      <c r="D799" s="21" t="str">
        <f>IFERROR(__xludf.DUMMYFUNCTION("GOOGLETRANSLATE(C799,""ja"",""en"")"),"for")</f>
        <v>for</v>
      </c>
    </row>
    <row r="800">
      <c r="A800" s="19">
        <v>799.0</v>
      </c>
      <c r="B800" s="19">
        <v>270239.0</v>
      </c>
      <c r="C800" s="20" t="s">
        <v>2553</v>
      </c>
      <c r="D800" s="21" t="str">
        <f>IFERROR(__xludf.DUMMYFUNCTION("GOOGLETRANSLATE(C800,""ja"",""en"")"),"national highway")</f>
        <v>national highway</v>
      </c>
    </row>
    <row r="801">
      <c r="A801" s="19">
        <v>800.0</v>
      </c>
      <c r="B801" s="19">
        <v>269544.0</v>
      </c>
      <c r="C801" s="20" t="s">
        <v>2554</v>
      </c>
      <c r="D801" s="21" t="str">
        <f>IFERROR(__xludf.DUMMYFUNCTION("GOOGLETRANSLATE(C801,""ja"",""en"")"),"public")</f>
        <v>public</v>
      </c>
    </row>
    <row r="802">
      <c r="A802" s="19">
        <v>801.0</v>
      </c>
      <c r="B802" s="19">
        <v>269474.0</v>
      </c>
      <c r="C802" s="20" t="s">
        <v>2555</v>
      </c>
      <c r="D802" s="21" t="str">
        <f>IFERROR(__xludf.DUMMYFUNCTION("GOOGLETRANSLATE(C802,""ja"",""en"")"),"actress")</f>
        <v>actress</v>
      </c>
    </row>
    <row r="803">
      <c r="A803" s="19">
        <v>802.0</v>
      </c>
      <c r="B803" s="19">
        <v>269204.0</v>
      </c>
      <c r="C803" s="20" t="s">
        <v>2556</v>
      </c>
      <c r="D803" s="21" t="str">
        <f>IFERROR(__xludf.DUMMYFUNCTION("GOOGLETRANSLATE(C803,""ja"",""en"")"),"on the other hand")</f>
        <v>on the other hand</v>
      </c>
    </row>
    <row r="804">
      <c r="A804" s="19">
        <v>803.0</v>
      </c>
      <c r="B804" s="19">
        <v>269160.0</v>
      </c>
      <c r="C804" s="20" t="s">
        <v>2557</v>
      </c>
      <c r="D804" s="21" t="str">
        <f>IFERROR(__xludf.DUMMYFUNCTION("GOOGLETRANSLATE(C804,""ja"",""en"")"),"Appointment")</f>
        <v>Appointment</v>
      </c>
    </row>
    <row r="805">
      <c r="A805" s="19">
        <v>804.0</v>
      </c>
      <c r="B805" s="19">
        <v>268447.0</v>
      </c>
      <c r="C805" s="20" t="s">
        <v>2558</v>
      </c>
      <c r="D805" s="21" t="str">
        <f>IFERROR(__xludf.DUMMYFUNCTION("GOOGLETRANSLATE(C805,""ja"",""en"")"),"yearly")</f>
        <v>yearly</v>
      </c>
    </row>
    <row r="806">
      <c r="A806" s="19">
        <v>805.0</v>
      </c>
      <c r="B806" s="19">
        <v>268238.0</v>
      </c>
      <c r="C806" s="20" t="s">
        <v>2559</v>
      </c>
      <c r="D806" s="21" t="str">
        <f>IFERROR(__xludf.DUMMYFUNCTION("GOOGLETRANSLATE(C806,""ja"",""en"")"),"Wind")</f>
        <v>Wind</v>
      </c>
    </row>
    <row r="807">
      <c r="A807" s="19">
        <v>806.0</v>
      </c>
      <c r="B807" s="19">
        <v>267834.0</v>
      </c>
      <c r="C807" s="20" t="s">
        <v>2560</v>
      </c>
      <c r="D807" s="21" t="str">
        <f>IFERROR(__xludf.DUMMYFUNCTION("GOOGLETRANSLATE(C807,""ja"",""en"")"),"subject")</f>
        <v>subject</v>
      </c>
    </row>
    <row r="808">
      <c r="A808" s="19">
        <v>807.0</v>
      </c>
      <c r="B808" s="19">
        <v>266853.0</v>
      </c>
      <c r="C808" s="20" t="s">
        <v>2561</v>
      </c>
      <c r="D808" s="21" t="str">
        <f>IFERROR(__xludf.DUMMYFUNCTION("GOOGLETRANSLATE(C808,""ja"",""en"")"),"maybe")</f>
        <v>maybe</v>
      </c>
    </row>
    <row r="809">
      <c r="A809" s="19">
        <v>808.0</v>
      </c>
      <c r="B809" s="19">
        <v>266666.0</v>
      </c>
      <c r="C809" s="20" t="s">
        <v>2562</v>
      </c>
      <c r="D809" s="21" t="str">
        <f>IFERROR(__xludf.DUMMYFUNCTION("GOOGLETRANSLATE(C809,""ja"",""en"")"),"submission")</f>
        <v>submission</v>
      </c>
    </row>
    <row r="810">
      <c r="A810" s="19">
        <v>809.0</v>
      </c>
      <c r="B810" s="19">
        <v>266575.0</v>
      </c>
      <c r="C810" s="20" t="s">
        <v>2563</v>
      </c>
      <c r="D810" s="21" t="str">
        <f>IFERROR(__xludf.DUMMYFUNCTION("GOOGLETRANSLATE(C810,""ja"",""en"")"),"Opposition")</f>
        <v>Opposition</v>
      </c>
    </row>
    <row r="811">
      <c r="A811" s="19">
        <v>810.0</v>
      </c>
      <c r="B811" s="19">
        <v>265844.0</v>
      </c>
      <c r="C811" s="20" t="s">
        <v>2564</v>
      </c>
      <c r="D811" s="21" t="str">
        <f>IFERROR(__xludf.DUMMYFUNCTION("GOOGLETRANSLATE(C811,""ja"",""en"")"),"union")</f>
        <v>union</v>
      </c>
    </row>
    <row r="812">
      <c r="A812" s="19">
        <v>811.0</v>
      </c>
      <c r="B812" s="19">
        <v>265673.0</v>
      </c>
      <c r="C812" s="20" t="s">
        <v>2565</v>
      </c>
      <c r="D812" s="21" t="str">
        <f>IFERROR(__xludf.DUMMYFUNCTION("GOOGLETRANSLATE(C812,""ja"",""en"")"),"scholar")</f>
        <v>scholar</v>
      </c>
    </row>
    <row r="813">
      <c r="A813" s="19">
        <v>812.0</v>
      </c>
      <c r="B813" s="19">
        <v>265400.0</v>
      </c>
      <c r="C813" s="20" t="s">
        <v>2566</v>
      </c>
      <c r="D813" s="21" t="str">
        <f>IFERROR(__xludf.DUMMYFUNCTION("GOOGLETRANSLATE(C813,""ja"",""en"")"),"main office")</f>
        <v>main office</v>
      </c>
    </row>
    <row r="814">
      <c r="A814" s="19">
        <v>813.0</v>
      </c>
      <c r="B814" s="19">
        <v>264855.0</v>
      </c>
      <c r="C814" s="20" t="s">
        <v>2567</v>
      </c>
      <c r="D814" s="21" t="str">
        <f>IFERROR(__xludf.DUMMYFUNCTION("GOOGLETRANSLATE(C814,""ja"",""en"")"),"Explanation")</f>
        <v>Explanation</v>
      </c>
    </row>
    <row r="815">
      <c r="A815" s="19">
        <v>814.0</v>
      </c>
      <c r="B815" s="19">
        <v>264616.0</v>
      </c>
      <c r="C815" s="20" t="s">
        <v>2568</v>
      </c>
      <c r="D815" s="21" t="str">
        <f>IFERROR(__xludf.DUMMYFUNCTION("GOOGLETRANSLATE(C815,""ja"",""en"")"),"festival")</f>
        <v>festival</v>
      </c>
    </row>
    <row r="816">
      <c r="A816" s="19">
        <v>815.0</v>
      </c>
      <c r="B816" s="19">
        <v>264115.0</v>
      </c>
      <c r="C816" s="20" t="s">
        <v>2569</v>
      </c>
      <c r="D816" s="21" t="str">
        <f>IFERROR(__xludf.DUMMYFUNCTION("GOOGLETRANSLATE(C816,""ja"",""en"")"),"Niigata")</f>
        <v>Niigata</v>
      </c>
    </row>
    <row r="817">
      <c r="A817" s="19">
        <v>816.0</v>
      </c>
      <c r="B817" s="19">
        <v>263621.0</v>
      </c>
      <c r="C817" s="20" t="s">
        <v>2570</v>
      </c>
      <c r="D817" s="21" t="str">
        <f>IFERROR(__xludf.DUMMYFUNCTION("GOOGLETRANSLATE(C817,""ja"",""en"")"),"duty")</f>
        <v>duty</v>
      </c>
    </row>
    <row r="818">
      <c r="A818" s="19">
        <v>817.0</v>
      </c>
      <c r="B818" s="19">
        <v>263600.0</v>
      </c>
      <c r="C818" s="20" t="s">
        <v>2571</v>
      </c>
      <c r="D818" s="21" t="str">
        <f>IFERROR(__xludf.DUMMYFUNCTION("GOOGLETRANSLATE(C818,""ja"",""en"")"),"circle")</f>
        <v>circle</v>
      </c>
    </row>
    <row r="819">
      <c r="A819" s="19">
        <v>818.0</v>
      </c>
      <c r="B819" s="19">
        <v>263476.0</v>
      </c>
      <c r="C819" s="20" t="s">
        <v>2572</v>
      </c>
      <c r="D819" s="21" t="str">
        <f>IFERROR(__xludf.DUMMYFUNCTION("GOOGLETRANSLATE(C819,""ja"",""en"")"),"Each")</f>
        <v>Each</v>
      </c>
    </row>
    <row r="820">
      <c r="A820" s="19">
        <v>819.0</v>
      </c>
      <c r="B820" s="19">
        <v>263225.0</v>
      </c>
      <c r="C820" s="20" t="s">
        <v>2573</v>
      </c>
      <c r="D820" s="21" t="str">
        <f>IFERROR(__xludf.DUMMYFUNCTION("GOOGLETRANSLATE(C820,""ja"",""en"")"),"classification")</f>
        <v>classification</v>
      </c>
    </row>
    <row r="821">
      <c r="A821" s="19">
        <v>820.0</v>
      </c>
      <c r="B821" s="19">
        <v>262914.0</v>
      </c>
      <c r="C821" s="20" t="s">
        <v>2574</v>
      </c>
      <c r="D821" s="21" t="str">
        <f>IFERROR(__xludf.DUMMYFUNCTION("GOOGLETRANSLATE(C821,""ja"",""en"")"),"one")</f>
        <v>one</v>
      </c>
    </row>
    <row r="822">
      <c r="A822" s="19">
        <v>821.0</v>
      </c>
      <c r="B822" s="19">
        <v>262537.0</v>
      </c>
      <c r="C822" s="20" t="s">
        <v>2575</v>
      </c>
      <c r="D822" s="21" t="str">
        <f>IFERROR(__xludf.DUMMYFUNCTION("GOOGLETRANSLATE(C822,""ja"",""en"")"),"Chan")</f>
        <v>Chan</v>
      </c>
    </row>
    <row r="823">
      <c r="A823" s="19">
        <v>822.0</v>
      </c>
      <c r="B823" s="19">
        <v>262533.0</v>
      </c>
      <c r="C823" s="20" t="s">
        <v>2576</v>
      </c>
      <c r="D823" s="21" t="str">
        <f>IFERROR(__xludf.DUMMYFUNCTION("GOOGLETRANSLATE(C823,""ja"",""en"")"),"Chiba")</f>
        <v>Chiba</v>
      </c>
    </row>
    <row r="824">
      <c r="A824" s="19">
        <v>823.0</v>
      </c>
      <c r="B824" s="19">
        <v>262516.0</v>
      </c>
      <c r="C824" s="20" t="s">
        <v>2577</v>
      </c>
      <c r="D824" s="21" t="str">
        <f>IFERROR(__xludf.DUMMYFUNCTION("GOOGLETRANSLATE(C824,""ja"",""en"")"),"judgment")</f>
        <v>judgment</v>
      </c>
    </row>
    <row r="825">
      <c r="A825" s="19">
        <v>824.0</v>
      </c>
      <c r="B825" s="19">
        <v>262510.0</v>
      </c>
      <c r="C825" s="20" t="s">
        <v>2578</v>
      </c>
      <c r="D825" s="21" t="str">
        <f>IFERROR(__xludf.DUMMYFUNCTION("GOOGLETRANSLATE(C825,""ja"",""en"")"),"debut")</f>
        <v>debut</v>
      </c>
    </row>
    <row r="826">
      <c r="A826" s="19">
        <v>825.0</v>
      </c>
      <c r="B826" s="19">
        <v>262317.0</v>
      </c>
      <c r="C826" s="20" t="s">
        <v>2579</v>
      </c>
      <c r="D826" s="21" t="str">
        <f>IFERROR(__xludf.DUMMYFUNCTION("GOOGLETRANSLATE(C826,""ja"",""en"")"),"group")</f>
        <v>group</v>
      </c>
    </row>
    <row r="827">
      <c r="A827" s="19">
        <v>826.0</v>
      </c>
      <c r="B827" s="19">
        <v>260514.0</v>
      </c>
      <c r="C827" s="20" t="s">
        <v>2580</v>
      </c>
      <c r="D827" s="21" t="str">
        <f>IFERROR(__xludf.DUMMYFUNCTION("GOOGLETRANSLATE(C827,""ja"",""en"")"),"universe")</f>
        <v>universe</v>
      </c>
    </row>
    <row r="828">
      <c r="A828" s="19">
        <v>827.0</v>
      </c>
      <c r="B828" s="19">
        <v>259534.0</v>
      </c>
      <c r="C828" s="20" t="s">
        <v>2581</v>
      </c>
      <c r="D828" s="21" t="str">
        <f>IFERROR(__xludf.DUMMYFUNCTION("GOOGLETRANSLATE(C828,""ja"",""en"")"),"vote")</f>
        <v>vote</v>
      </c>
    </row>
    <row r="829">
      <c r="A829" s="19">
        <v>828.0</v>
      </c>
      <c r="B829" s="19">
        <v>259421.0</v>
      </c>
      <c r="C829" s="20" t="s">
        <v>2582</v>
      </c>
      <c r="D829" s="21" t="str">
        <f>IFERROR(__xludf.DUMMYFUNCTION("GOOGLETRANSLATE(C829,""ja"",""en"")"),"Once upon a time")</f>
        <v>Once upon a time</v>
      </c>
    </row>
    <row r="830">
      <c r="A830" s="19">
        <v>829.0</v>
      </c>
      <c r="B830" s="19">
        <v>259395.0</v>
      </c>
      <c r="C830" s="20" t="s">
        <v>2583</v>
      </c>
      <c r="D830" s="21" t="str">
        <f>IFERROR(__xludf.DUMMYFUNCTION("GOOGLETRANSLATE(C830,""ja"",""en"")"),"battle")</f>
        <v>battle</v>
      </c>
    </row>
    <row r="831">
      <c r="A831" s="19">
        <v>830.0</v>
      </c>
      <c r="B831" s="19">
        <v>259245.0</v>
      </c>
      <c r="C831" s="20" t="s">
        <v>2584</v>
      </c>
      <c r="D831" s="21" t="str">
        <f>IFERROR(__xludf.DUMMYFUNCTION("GOOGLETRANSLATE(C831,""ja"",""en"")"),"Asia")</f>
        <v>Asia</v>
      </c>
    </row>
    <row r="832">
      <c r="A832" s="19">
        <v>831.0</v>
      </c>
      <c r="B832" s="19">
        <v>259216.0</v>
      </c>
      <c r="C832" s="20" t="s">
        <v>2585</v>
      </c>
      <c r="D832" s="21" t="str">
        <f>IFERROR(__xludf.DUMMYFUNCTION("GOOGLETRANSLATE(C832,""ja"",""en"")"),"Initially")</f>
        <v>Initially</v>
      </c>
    </row>
    <row r="833">
      <c r="A833" s="19">
        <v>832.0</v>
      </c>
      <c r="B833" s="19">
        <v>259112.0</v>
      </c>
      <c r="C833" s="20" t="s">
        <v>2586</v>
      </c>
      <c r="D833" s="21" t="str">
        <f>IFERROR(__xludf.DUMMYFUNCTION("GOOGLETRANSLATE(C833,""ja"",""en"")"),"foundation")</f>
        <v>foundation</v>
      </c>
    </row>
    <row r="834">
      <c r="A834" s="19">
        <v>833.0</v>
      </c>
      <c r="B834" s="19">
        <v>258724.0</v>
      </c>
      <c r="C834" s="20" t="s">
        <v>2587</v>
      </c>
      <c r="D834" s="21" t="str">
        <f>IFERROR(__xludf.DUMMYFUNCTION("GOOGLETRANSLATE(C834,""ja"",""en"")"),"heavy")</f>
        <v>heavy</v>
      </c>
    </row>
    <row r="835">
      <c r="A835" s="19">
        <v>834.0</v>
      </c>
      <c r="B835" s="19">
        <v>258720.0</v>
      </c>
      <c r="C835" s="20" t="s">
        <v>2588</v>
      </c>
      <c r="D835" s="21" t="str">
        <f>IFERROR(__xludf.DUMMYFUNCTION("GOOGLETRANSLATE(C835,""ja"",""en"")"),"pointing out")</f>
        <v>pointing out</v>
      </c>
    </row>
    <row r="836">
      <c r="A836" s="19">
        <v>835.0</v>
      </c>
      <c r="B836" s="19">
        <v>257782.0</v>
      </c>
      <c r="C836" s="20" t="s">
        <v>2589</v>
      </c>
      <c r="D836" s="21" t="str">
        <f>IFERROR(__xludf.DUMMYFUNCTION("GOOGLETRANSLATE(C836,""ja"",""en"")"),"character")</f>
        <v>character</v>
      </c>
    </row>
    <row r="837">
      <c r="A837" s="19">
        <v>836.0</v>
      </c>
      <c r="B837" s="19">
        <v>257031.0</v>
      </c>
      <c r="C837" s="20" t="s">
        <v>2590</v>
      </c>
      <c r="D837" s="21" t="str">
        <f>IFERROR(__xludf.DUMMYFUNCTION("GOOGLETRANSLATE(C837,""ja"",""en"")"),"these")</f>
        <v>these</v>
      </c>
    </row>
    <row r="838">
      <c r="A838" s="19">
        <v>837.0</v>
      </c>
      <c r="B838" s="19">
        <v>256858.0</v>
      </c>
      <c r="C838" s="22" t="s">
        <v>2591</v>
      </c>
      <c r="D838" s="21" t="str">
        <f>IFERROR(__xludf.DUMMYFUNCTION("GOOGLETRANSLATE(C838,""ja"",""en"")"),"with")</f>
        <v>with</v>
      </c>
    </row>
    <row r="839">
      <c r="A839" s="19">
        <v>838.0</v>
      </c>
      <c r="B839" s="19">
        <v>256480.0</v>
      </c>
      <c r="C839" s="20" t="s">
        <v>2592</v>
      </c>
      <c r="D839" s="21" t="str">
        <f>IFERROR(__xludf.DUMMYFUNCTION("GOOGLETRANSLATE(C839,""ja"",""en"")"),"hundred million")</f>
        <v>hundred million</v>
      </c>
    </row>
    <row r="840">
      <c r="A840" s="19">
        <v>839.0</v>
      </c>
      <c r="B840" s="19">
        <v>255823.0</v>
      </c>
      <c r="C840" s="20" t="s">
        <v>2593</v>
      </c>
      <c r="D840" s="21" t="str">
        <f>IFERROR(__xludf.DUMMYFUNCTION("GOOGLETRANSLATE(C840,""ja"",""en"")"),"Suzuki")</f>
        <v>Suzuki</v>
      </c>
    </row>
    <row r="841">
      <c r="A841" s="19">
        <v>840.0</v>
      </c>
      <c r="B841" s="19">
        <v>255519.0</v>
      </c>
      <c r="C841" s="20" t="s">
        <v>2594</v>
      </c>
      <c r="D841" s="21" t="str">
        <f>IFERROR(__xludf.DUMMYFUNCTION("GOOGLETRANSLATE(C841,""ja"",""en"")"),"service")</f>
        <v>service</v>
      </c>
    </row>
    <row r="842">
      <c r="A842" s="19">
        <v>841.0</v>
      </c>
      <c r="B842" s="19">
        <v>254500.0</v>
      </c>
      <c r="C842" s="20" t="s">
        <v>2595</v>
      </c>
      <c r="D842" s="21" t="str">
        <f>IFERROR(__xludf.DUMMYFUNCTION("GOOGLETRANSLATE(C842,""ja"",""en"")"),"friend")</f>
        <v>friend</v>
      </c>
    </row>
    <row r="843">
      <c r="A843" s="19">
        <v>842.0</v>
      </c>
      <c r="B843" s="19">
        <v>253844.0</v>
      </c>
      <c r="C843" s="20" t="s">
        <v>2596</v>
      </c>
      <c r="D843" s="21" t="str">
        <f>IFERROR(__xludf.DUMMYFUNCTION("GOOGLETRANSLATE(C843,""ja"",""en"")"),"this")</f>
        <v>this</v>
      </c>
    </row>
    <row r="844">
      <c r="A844" s="19">
        <v>843.0</v>
      </c>
      <c r="B844" s="19">
        <v>253658.0</v>
      </c>
      <c r="C844" s="20" t="s">
        <v>2597</v>
      </c>
      <c r="D844" s="21" t="str">
        <f>IFERROR(__xludf.DUMMYFUNCTION("GOOGLETRANSLATE(C844,""ja"",""en"")"),"date")</f>
        <v>date</v>
      </c>
    </row>
    <row r="845">
      <c r="A845" s="19">
        <v>844.0</v>
      </c>
      <c r="B845" s="19">
        <v>253619.0</v>
      </c>
      <c r="C845" s="20" t="s">
        <v>2598</v>
      </c>
      <c r="D845" s="21" t="str">
        <f>IFERROR(__xludf.DUMMYFUNCTION("GOOGLETRANSLATE(C845,""ja"",""en"")"),"birth")</f>
        <v>birth</v>
      </c>
    </row>
    <row r="846">
      <c r="A846" s="19">
        <v>845.0</v>
      </c>
      <c r="B846" s="19">
        <v>252753.0</v>
      </c>
      <c r="C846" s="20" t="s">
        <v>2599</v>
      </c>
      <c r="D846" s="21" t="str">
        <f>IFERROR(__xludf.DUMMYFUNCTION("GOOGLETRANSLATE(C846,""ja"",""en"")"),"Sato")</f>
        <v>Sato</v>
      </c>
    </row>
    <row r="847">
      <c r="A847" s="19">
        <v>846.0</v>
      </c>
      <c r="B847" s="19">
        <v>252028.0</v>
      </c>
      <c r="C847" s="20" t="s">
        <v>2600</v>
      </c>
      <c r="D847" s="21" t="str">
        <f>IFERROR(__xludf.DUMMYFUNCTION("GOOGLETRANSLATE(C847,""ja"",""en"")"),"manufacturing")</f>
        <v>manufacturing</v>
      </c>
    </row>
    <row r="848">
      <c r="A848" s="19">
        <v>847.0</v>
      </c>
      <c r="B848" s="19">
        <v>252019.0</v>
      </c>
      <c r="C848" s="20" t="s">
        <v>2601</v>
      </c>
      <c r="D848" s="21" t="str">
        <f>IFERROR(__xludf.DUMMYFUNCTION("GOOGLETRANSLATE(C848,""ja"",""en"")"),"train")</f>
        <v>train</v>
      </c>
    </row>
    <row r="849">
      <c r="A849" s="19">
        <v>848.0</v>
      </c>
      <c r="B849" s="19">
        <v>251922.0</v>
      </c>
      <c r="C849" s="20" t="s">
        <v>2602</v>
      </c>
      <c r="D849" s="21" t="str">
        <f>IFERROR(__xludf.DUMMYFUNCTION("GOOGLETRANSLATE(C849,""ja"",""en"")"),"Deputy")</f>
        <v>Deputy</v>
      </c>
    </row>
    <row r="850">
      <c r="A850" s="19">
        <v>849.0</v>
      </c>
      <c r="B850" s="19">
        <v>251483.0</v>
      </c>
      <c r="C850" s="20" t="s">
        <v>2603</v>
      </c>
      <c r="D850" s="21" t="str">
        <f>IFERROR(__xludf.DUMMYFUNCTION("GOOGLETRANSLATE(C850,""ja"",""en"")"),"outside")</f>
        <v>outside</v>
      </c>
    </row>
    <row r="851">
      <c r="A851" s="19">
        <v>850.0</v>
      </c>
      <c r="B851" s="19">
        <v>251311.0</v>
      </c>
      <c r="C851" s="20" t="s">
        <v>2604</v>
      </c>
      <c r="D851" s="21" t="str">
        <f>IFERROR(__xludf.DUMMYFUNCTION("GOOGLETRANSLATE(C851,""ja"",""en"")"),"multiple")</f>
        <v>multiple</v>
      </c>
    </row>
    <row r="852">
      <c r="A852" s="19">
        <v>851.0</v>
      </c>
      <c r="B852" s="19">
        <v>251237.0</v>
      </c>
      <c r="C852" s="20" t="s">
        <v>2605</v>
      </c>
      <c r="D852" s="21" t="str">
        <f>IFERROR(__xludf.DUMMYFUNCTION("GOOGLETRANSLATE(C852,""ja"",""en"")"),"structure")</f>
        <v>structure</v>
      </c>
    </row>
    <row r="853">
      <c r="A853" s="19">
        <v>852.0</v>
      </c>
      <c r="B853" s="19">
        <v>251117.0</v>
      </c>
      <c r="C853" s="22" t="s">
        <v>2606</v>
      </c>
      <c r="D853" s="21" t="str">
        <f>IFERROR(__xludf.DUMMYFUNCTION("GOOGLETRANSLATE(C853,""ja"",""en"")"),"I think")</f>
        <v>I think</v>
      </c>
    </row>
    <row r="854">
      <c r="A854" s="19">
        <v>853.0</v>
      </c>
      <c r="B854" s="19">
        <v>250923.0</v>
      </c>
      <c r="C854" s="20" t="s">
        <v>2607</v>
      </c>
      <c r="D854" s="21" t="str">
        <f>IFERROR(__xludf.DUMMYFUNCTION("GOOGLETRANSLATE(C854,""ja"",""en"")"),"design")</f>
        <v>design</v>
      </c>
    </row>
    <row r="855">
      <c r="A855" s="19">
        <v>854.0</v>
      </c>
      <c r="B855" s="19">
        <v>250784.0</v>
      </c>
      <c r="C855" s="20" t="s">
        <v>2608</v>
      </c>
      <c r="D855" s="21" t="str">
        <f>IFERROR(__xludf.DUMMYFUNCTION("GOOGLETRANSLATE(C855,""ja"",""en"")"),"magazine")</f>
        <v>magazine</v>
      </c>
    </row>
    <row r="856">
      <c r="A856" s="19">
        <v>855.0</v>
      </c>
      <c r="B856" s="19">
        <v>250760.0</v>
      </c>
      <c r="C856" s="20" t="s">
        <v>2609</v>
      </c>
      <c r="D856" s="21" t="str">
        <f>IFERROR(__xludf.DUMMYFUNCTION("GOOGLETRANSLATE(C856,""ja"",""en"")"),"limited")</f>
        <v>limited</v>
      </c>
    </row>
    <row r="857">
      <c r="A857" s="19">
        <v>856.0</v>
      </c>
      <c r="B857" s="19">
        <v>250061.0</v>
      </c>
      <c r="C857" s="20" t="s">
        <v>2610</v>
      </c>
      <c r="D857" s="21" t="str">
        <f>IFERROR(__xludf.DUMMYFUNCTION("GOOGLETRANSLATE(C857,""ja"",""en"")"),"issue")</f>
        <v>issue</v>
      </c>
    </row>
    <row r="858">
      <c r="A858" s="19">
        <v>857.0</v>
      </c>
      <c r="B858" s="19">
        <v>249973.0</v>
      </c>
      <c r="C858" s="20" t="s">
        <v>2611</v>
      </c>
      <c r="D858" s="21" t="str">
        <f>IFERROR(__xludf.DUMMYFUNCTION("GOOGLETRANSLATE(C858,""ja"",""en"")"),"empire")</f>
        <v>empire</v>
      </c>
    </row>
    <row r="859">
      <c r="A859" s="19">
        <v>858.0</v>
      </c>
      <c r="B859" s="19">
        <v>249958.0</v>
      </c>
      <c r="C859" s="20" t="s">
        <v>2612</v>
      </c>
      <c r="D859" s="21" t="str">
        <f>IFERROR(__xludf.DUMMYFUNCTION("GOOGLETRANSLATE(C859,""ja"",""en"")"),"original work")</f>
        <v>original work</v>
      </c>
    </row>
    <row r="860">
      <c r="A860" s="19">
        <v>859.0</v>
      </c>
      <c r="B860" s="19">
        <v>249528.0</v>
      </c>
      <c r="C860" s="22" t="s">
        <v>2613</v>
      </c>
      <c r="D860" s="21" t="str">
        <f>IFERROR(__xludf.DUMMYFUNCTION("GOOGLETRANSLATE(C860,""ja"",""en"")"),"with")</f>
        <v>with</v>
      </c>
    </row>
    <row r="861">
      <c r="A861" s="19">
        <v>860.0</v>
      </c>
      <c r="B861" s="19">
        <v>249385.0</v>
      </c>
      <c r="C861" s="20" t="s">
        <v>2614</v>
      </c>
      <c r="D861" s="21" t="str">
        <f>IFERROR(__xludf.DUMMYFUNCTION("GOOGLETRANSLATE(C861,""ja"",""en"")"),"theory")</f>
        <v>theory</v>
      </c>
    </row>
    <row r="862">
      <c r="A862" s="19">
        <v>861.0</v>
      </c>
      <c r="B862" s="19">
        <v>249262.0</v>
      </c>
      <c r="C862" s="20" t="s">
        <v>2615</v>
      </c>
      <c r="D862" s="21" t="str">
        <f>IFERROR(__xludf.DUMMYFUNCTION("GOOGLETRANSLATE(C862,""ja"",""en"")"),"important")</f>
        <v>important</v>
      </c>
    </row>
    <row r="863">
      <c r="A863" s="19">
        <v>862.0</v>
      </c>
      <c r="B863" s="19">
        <v>248682.0</v>
      </c>
      <c r="C863" s="20" t="s">
        <v>2616</v>
      </c>
      <c r="D863" s="21" t="str">
        <f>IFERROR(__xludf.DUMMYFUNCTION("GOOGLETRANSLATE(C863,""ja"",""en"")"),"office")</f>
        <v>office</v>
      </c>
    </row>
    <row r="864">
      <c r="A864" s="19">
        <v>863.0</v>
      </c>
      <c r="B864" s="19">
        <v>248657.0</v>
      </c>
      <c r="C864" s="20" t="s">
        <v>2617</v>
      </c>
      <c r="D864" s="21" t="str">
        <f>IFERROR(__xludf.DUMMYFUNCTION("GOOGLETRANSLATE(C864,""ja"",""en"")"),"letter")</f>
        <v>letter</v>
      </c>
    </row>
    <row r="865">
      <c r="A865" s="19">
        <v>864.0</v>
      </c>
      <c r="B865" s="19">
        <v>248395.0</v>
      </c>
      <c r="C865" s="20" t="s">
        <v>2618</v>
      </c>
      <c r="D865" s="21" t="str">
        <f>IFERROR(__xludf.DUMMYFUNCTION("GOOGLETRANSLATE(C865,""ja"",""en"")"),"Script")</f>
        <v>Script</v>
      </c>
    </row>
    <row r="866">
      <c r="A866" s="19">
        <v>865.0</v>
      </c>
      <c r="B866" s="19">
        <v>247031.0</v>
      </c>
      <c r="C866" s="20" t="s">
        <v>2619</v>
      </c>
      <c r="D866" s="21" t="str">
        <f>IFERROR(__xludf.DUMMYFUNCTION("GOOGLETRANSLATE(C866,""ja"",""en"")"),"evaluation")</f>
        <v>evaluation</v>
      </c>
    </row>
    <row r="867">
      <c r="A867" s="19">
        <v>866.0</v>
      </c>
      <c r="B867" s="19">
        <v>246963.0</v>
      </c>
      <c r="C867" s="20" t="s">
        <v>2620</v>
      </c>
      <c r="D867" s="21" t="str">
        <f>IFERROR(__xludf.DUMMYFUNCTION("GOOGLETRANSLATE(C867,""ja"",""en"")"),"heart")</f>
        <v>heart</v>
      </c>
    </row>
    <row r="868">
      <c r="A868" s="19">
        <v>867.0</v>
      </c>
      <c r="B868" s="19">
        <v>246920.0</v>
      </c>
      <c r="C868" s="20" t="s">
        <v>2621</v>
      </c>
      <c r="D868" s="21" t="str">
        <f>IFERROR(__xludf.DUMMYFUNCTION("GOOGLETRANSLATE(C868,""ja"",""en"")"),"vote")</f>
        <v>vote</v>
      </c>
    </row>
    <row r="869">
      <c r="A869" s="19">
        <v>868.0</v>
      </c>
      <c r="B869" s="19">
        <v>246872.0</v>
      </c>
      <c r="C869" s="20" t="s">
        <v>2622</v>
      </c>
      <c r="D869" s="21" t="str">
        <f>IFERROR(__xludf.DUMMYFUNCTION("GOOGLETRANSLATE(C869,""ja"",""en"")"),"hospital")</f>
        <v>hospital</v>
      </c>
    </row>
    <row r="870">
      <c r="A870" s="19">
        <v>869.0</v>
      </c>
      <c r="B870" s="19">
        <v>246746.0</v>
      </c>
      <c r="C870" s="20" t="s">
        <v>2623</v>
      </c>
      <c r="D870" s="21" t="str">
        <f>IFERROR(__xludf.DUMMYFUNCTION("GOOGLETRANSLATE(C870,""ja"",""en"")"),"situation")</f>
        <v>situation</v>
      </c>
    </row>
    <row r="871">
      <c r="A871" s="19">
        <v>870.0</v>
      </c>
      <c r="B871" s="19">
        <v>246379.0</v>
      </c>
      <c r="C871" s="20" t="s">
        <v>2624</v>
      </c>
      <c r="D871" s="21" t="str">
        <f>IFERROR(__xludf.DUMMYFUNCTION("GOOGLETRANSLATE(C871,""ja"",""en"")"),"horse racing")</f>
        <v>horse racing</v>
      </c>
    </row>
    <row r="872">
      <c r="A872" s="19">
        <v>871.0</v>
      </c>
      <c r="B872" s="19">
        <v>246140.0</v>
      </c>
      <c r="C872" s="20" t="s">
        <v>2625</v>
      </c>
      <c r="D872" s="21" t="str">
        <f>IFERROR(__xludf.DUMMYFUNCTION("GOOGLETRANSLATE(C872,""ja"",""en"")"),"dam")</f>
        <v>dam</v>
      </c>
    </row>
    <row r="873">
      <c r="A873" s="19">
        <v>872.0</v>
      </c>
      <c r="B873" s="19">
        <v>245478.0</v>
      </c>
      <c r="C873" s="22" t="s">
        <v>2626</v>
      </c>
      <c r="D873" s="21" t="str">
        <f>IFERROR(__xludf.DUMMYFUNCTION("GOOGLETRANSLATE(C873,""ja"",""en"")"),"have")</f>
        <v>have</v>
      </c>
    </row>
    <row r="874">
      <c r="A874" s="19">
        <v>873.0</v>
      </c>
      <c r="B874" s="19">
        <v>245228.0</v>
      </c>
      <c r="C874" s="20" t="s">
        <v>2627</v>
      </c>
      <c r="D874" s="21" t="str">
        <f>IFERROR(__xludf.DUMMYFUNCTION("GOOGLETRANSLATE(C874,""ja"",""en"")"),"line")</f>
        <v>line</v>
      </c>
    </row>
    <row r="875">
      <c r="A875" s="19">
        <v>874.0</v>
      </c>
      <c r="B875" s="19">
        <v>245217.0</v>
      </c>
      <c r="C875" s="20" t="s">
        <v>2628</v>
      </c>
      <c r="D875" s="21" t="str">
        <f>IFERROR(__xludf.DUMMYFUNCTION("GOOGLETRANSLATE(C875,""ja"",""en"")"),"contract")</f>
        <v>contract</v>
      </c>
    </row>
    <row r="876">
      <c r="A876" s="19">
        <v>875.0</v>
      </c>
      <c r="B876" s="19">
        <v>245099.0</v>
      </c>
      <c r="C876" s="20" t="s">
        <v>2629</v>
      </c>
      <c r="D876" s="21" t="str">
        <f>IFERROR(__xludf.DUMMYFUNCTION("GOOGLETRANSLATE(C876,""ja"",""en"")"),"Domestic")</f>
        <v>Domestic</v>
      </c>
    </row>
    <row r="877">
      <c r="A877" s="19">
        <v>876.0</v>
      </c>
      <c r="B877" s="19">
        <v>244937.0</v>
      </c>
      <c r="C877" s="20" t="s">
        <v>2630</v>
      </c>
      <c r="D877" s="21" t="str">
        <f>IFERROR(__xludf.DUMMYFUNCTION("GOOGLETRANSLATE(C877,""ja"",""en"")"),"good")</f>
        <v>good</v>
      </c>
    </row>
    <row r="878">
      <c r="A878" s="19">
        <v>877.0</v>
      </c>
      <c r="B878" s="19">
        <v>243766.0</v>
      </c>
      <c r="C878" s="20" t="s">
        <v>2631</v>
      </c>
      <c r="D878" s="21" t="str">
        <f>IFERROR(__xludf.DUMMYFUNCTION("GOOGLETRANSLATE(C878,""ja"",""en"")"),"police")</f>
        <v>police</v>
      </c>
    </row>
    <row r="879">
      <c r="A879" s="19">
        <v>878.0</v>
      </c>
      <c r="B879" s="19">
        <v>243178.0</v>
      </c>
      <c r="C879" s="20" t="s">
        <v>2632</v>
      </c>
      <c r="D879" s="21" t="str">
        <f>IFERROR(__xludf.DUMMYFUNCTION("GOOGLETRANSLATE(C879,""ja"",""en"")"),"temple")</f>
        <v>temple</v>
      </c>
    </row>
    <row r="880">
      <c r="A880" s="19">
        <v>879.0</v>
      </c>
      <c r="B880" s="19">
        <v>243112.0</v>
      </c>
      <c r="C880" s="20" t="s">
        <v>2633</v>
      </c>
      <c r="D880" s="21" t="str">
        <f>IFERROR(__xludf.DUMMYFUNCTION("GOOGLETRANSLATE(C880,""ja"",""en"")"),"versus")</f>
        <v>versus</v>
      </c>
    </row>
    <row r="881">
      <c r="A881" s="19">
        <v>880.0</v>
      </c>
      <c r="B881" s="19">
        <v>243009.0</v>
      </c>
      <c r="C881" s="20" t="s">
        <v>2634</v>
      </c>
      <c r="D881" s="21" t="str">
        <f>IFERROR(__xludf.DUMMYFUNCTION("GOOGLETRANSLATE(C881,""ja"",""en"")"),"child")</f>
        <v>child</v>
      </c>
    </row>
    <row r="882">
      <c r="A882" s="19">
        <v>881.0</v>
      </c>
      <c r="B882" s="19">
        <v>242841.0</v>
      </c>
      <c r="C882" s="20" t="s">
        <v>2635</v>
      </c>
      <c r="D882" s="21" t="str">
        <f>IFERROR(__xludf.DUMMYFUNCTION("GOOGLETRANSLATE(C882,""ja"",""en"")"),"Fight")</f>
        <v>Fight</v>
      </c>
    </row>
    <row r="883">
      <c r="A883" s="19">
        <v>882.0</v>
      </c>
      <c r="B883" s="19">
        <v>242694.0</v>
      </c>
      <c r="C883" s="20" t="s">
        <v>2636</v>
      </c>
      <c r="D883" s="21" t="str">
        <f>IFERROR(__xludf.DUMMYFUNCTION("GOOGLETRANSLATE(C883,""ja"",""en"")"),"unique")</f>
        <v>unique</v>
      </c>
    </row>
    <row r="884">
      <c r="A884" s="19">
        <v>883.0</v>
      </c>
      <c r="B884" s="19">
        <v>242640.0</v>
      </c>
      <c r="C884" s="20" t="s">
        <v>2637</v>
      </c>
      <c r="D884" s="21" t="str">
        <f>IFERROR(__xludf.DUMMYFUNCTION("GOOGLETRANSLATE(C884,""ja"",""en"")"),"like this")</f>
        <v>like this</v>
      </c>
    </row>
    <row r="885">
      <c r="A885" s="19">
        <v>884.0</v>
      </c>
      <c r="B885" s="19">
        <v>242169.0</v>
      </c>
      <c r="C885" s="20" t="s">
        <v>2638</v>
      </c>
      <c r="D885" s="21" t="str">
        <f>IFERROR(__xludf.DUMMYFUNCTION("GOOGLETRANSLATE(C885,""ja"",""en"")"),"data")</f>
        <v>data</v>
      </c>
    </row>
    <row r="886">
      <c r="A886" s="19">
        <v>885.0</v>
      </c>
      <c r="B886" s="19">
        <v>241940.0</v>
      </c>
      <c r="C886" s="20" t="s">
        <v>2639</v>
      </c>
      <c r="D886" s="21" t="str">
        <f>IFERROR(__xludf.DUMMYFUNCTION("GOOGLETRANSLATE(C886,""ja"",""en"")"),"claim")</f>
        <v>claim</v>
      </c>
    </row>
    <row r="887">
      <c r="A887" s="19">
        <v>886.0</v>
      </c>
      <c r="B887" s="19">
        <v>241797.0</v>
      </c>
      <c r="C887" s="20" t="s">
        <v>2640</v>
      </c>
      <c r="D887" s="21" t="str">
        <f>IFERROR(__xludf.DUMMYFUNCTION("GOOGLETRANSLATE(C887,""ja"",""en"")"),"☆")</f>
        <v>☆</v>
      </c>
    </row>
    <row r="888">
      <c r="A888" s="19">
        <v>887.0</v>
      </c>
      <c r="B888" s="19">
        <v>241661.0</v>
      </c>
      <c r="C888" s="20" t="s">
        <v>2641</v>
      </c>
      <c r="D888" s="21" t="str">
        <f>IFERROR(__xludf.DUMMYFUNCTION("GOOGLETRANSLATE(C888,""ja"",""en"")"),"magazine")</f>
        <v>magazine</v>
      </c>
    </row>
    <row r="889">
      <c r="A889" s="19">
        <v>888.0</v>
      </c>
      <c r="B889" s="19">
        <v>241452.0</v>
      </c>
      <c r="C889" s="20" t="s">
        <v>2642</v>
      </c>
      <c r="D889" s="21" t="str">
        <f>IFERROR(__xludf.DUMMYFUNCTION("GOOGLETRANSLATE(C889,""ja"",""en"")"),"Supermarket")</f>
        <v>Supermarket</v>
      </c>
    </row>
    <row r="890">
      <c r="A890" s="19">
        <v>889.0</v>
      </c>
      <c r="B890" s="19">
        <v>241353.0</v>
      </c>
      <c r="C890" s="20" t="s">
        <v>2643</v>
      </c>
      <c r="D890" s="21" t="str">
        <f>IFERROR(__xludf.DUMMYFUNCTION("GOOGLETRANSLATE(C890,""ja"",""en"")"),"domain")</f>
        <v>domain</v>
      </c>
    </row>
    <row r="891">
      <c r="A891" s="19">
        <v>890.0</v>
      </c>
      <c r="B891" s="19">
        <v>240979.0</v>
      </c>
      <c r="C891" s="20" t="s">
        <v>2644</v>
      </c>
      <c r="D891" s="21" t="str">
        <f>IFERROR(__xludf.DUMMYFUNCTION("GOOGLETRANSLATE(C891,""ja"",""en"")"),"the law of nature")</f>
        <v>the law of nature</v>
      </c>
    </row>
    <row r="892">
      <c r="A892" s="19">
        <v>891.0</v>
      </c>
      <c r="B892" s="19">
        <v>240957.0</v>
      </c>
      <c r="C892" s="20" t="s">
        <v>2645</v>
      </c>
      <c r="D892" s="21" t="str">
        <f>IFERROR(__xludf.DUMMYFUNCTION("GOOGLETRANSLATE(C892,""ja"",""en"")"),"band")</f>
        <v>band</v>
      </c>
    </row>
    <row r="893">
      <c r="A893" s="19">
        <v>892.0</v>
      </c>
      <c r="B893" s="19">
        <v>240684.0</v>
      </c>
      <c r="C893" s="20" t="s">
        <v>2646</v>
      </c>
      <c r="D893" s="21" t="str">
        <f>IFERROR(__xludf.DUMMYFUNCTION("GOOGLETRANSLATE(C893,""ja"",""en"")"),"true")</f>
        <v>true</v>
      </c>
    </row>
    <row r="894">
      <c r="A894" s="19">
        <v>893.0</v>
      </c>
      <c r="B894" s="19">
        <v>240324.0</v>
      </c>
      <c r="C894" s="20" t="s">
        <v>2647</v>
      </c>
      <c r="D894" s="21" t="str">
        <f>IFERROR(__xludf.DUMMYFUNCTION("GOOGLETRANSLATE(C894,""ja"",""en"")"),"Saitama")</f>
        <v>Saitama</v>
      </c>
    </row>
    <row r="895">
      <c r="A895" s="19">
        <v>894.0</v>
      </c>
      <c r="B895" s="19">
        <v>240099.0</v>
      </c>
      <c r="C895" s="20" t="s">
        <v>2648</v>
      </c>
      <c r="D895" s="21" t="str">
        <f>IFERROR(__xludf.DUMMYFUNCTION("GOOGLETRANSLATE(C895,""ja"",""en"")"),"words")</f>
        <v>words</v>
      </c>
    </row>
    <row r="896">
      <c r="A896" s="19">
        <v>895.0</v>
      </c>
      <c r="B896" s="19">
        <v>240081.0</v>
      </c>
      <c r="C896" s="20" t="s">
        <v>2649</v>
      </c>
      <c r="D896" s="21" t="str">
        <f>IFERROR(__xludf.DUMMYFUNCTION("GOOGLETRANSLATE(C896,""ja"",""en"")"),"summer")</f>
        <v>summer</v>
      </c>
    </row>
    <row r="897">
      <c r="A897" s="19">
        <v>896.0</v>
      </c>
      <c r="B897" s="19">
        <v>239099.0</v>
      </c>
      <c r="C897" s="20" t="s">
        <v>2650</v>
      </c>
      <c r="D897" s="21" t="str">
        <f>IFERROR(__xludf.DUMMYFUNCTION("GOOGLETRANSLATE(C897,""ja"",""en"")"),"picture")</f>
        <v>picture</v>
      </c>
    </row>
    <row r="898">
      <c r="A898" s="19">
        <v>897.0</v>
      </c>
      <c r="B898" s="19">
        <v>238803.0</v>
      </c>
      <c r="C898" s="20" t="s">
        <v>2651</v>
      </c>
      <c r="D898" s="21" t="str">
        <f>IFERROR(__xludf.DUMMYFUNCTION("GOOGLETRANSLATE(C898,""ja"",""en"")"),"actual")</f>
        <v>actual</v>
      </c>
    </row>
    <row r="899">
      <c r="A899" s="19">
        <v>898.0</v>
      </c>
      <c r="B899" s="19">
        <v>238686.0</v>
      </c>
      <c r="C899" s="20" t="s">
        <v>2652</v>
      </c>
      <c r="D899" s="21" t="str">
        <f>IFERROR(__xludf.DUMMYFUNCTION("GOOGLETRANSLATE(C899,""ja"",""en"")"),"go")</f>
        <v>go</v>
      </c>
    </row>
    <row r="900">
      <c r="A900" s="19">
        <v>899.0</v>
      </c>
      <c r="B900" s="19">
        <v>238566.0</v>
      </c>
      <c r="C900" s="20" t="s">
        <v>2653</v>
      </c>
      <c r="D900" s="21" t="str">
        <f>IFERROR(__xludf.DUMMYFUNCTION("GOOGLETRANSLATE(C900,""ja"",""en"")"),"With")</f>
        <v>With</v>
      </c>
    </row>
    <row r="901">
      <c r="A901" s="19">
        <v>900.0</v>
      </c>
      <c r="B901" s="19">
        <v>238126.0</v>
      </c>
      <c r="C901" s="20" t="s">
        <v>2654</v>
      </c>
      <c r="D901" s="21" t="str">
        <f>IFERROR(__xludf.DUMMYFUNCTION("GOOGLETRANSLATE(C901,""ja"",""en"")"),"Performance")</f>
        <v>Performance</v>
      </c>
    </row>
    <row r="902">
      <c r="A902" s="19">
        <v>901.0</v>
      </c>
      <c r="B902" s="19">
        <v>238077.0</v>
      </c>
      <c r="C902" s="20" t="s">
        <v>2655</v>
      </c>
      <c r="D902" s="21" t="str">
        <f>IFERROR(__xludf.DUMMYFUNCTION("GOOGLETRANSLATE(C902,""ja"",""en"")"),"include")</f>
        <v>include</v>
      </c>
    </row>
    <row r="903">
      <c r="A903" s="19">
        <v>902.0</v>
      </c>
      <c r="B903" s="19">
        <v>237471.0</v>
      </c>
      <c r="C903" s="20" t="s">
        <v>2656</v>
      </c>
      <c r="D903" s="21" t="str">
        <f>IFERROR(__xludf.DUMMYFUNCTION("GOOGLETRANSLATE(C903,""ja"",""en"")"),"event")</f>
        <v>event</v>
      </c>
    </row>
    <row r="904">
      <c r="A904" s="19">
        <v>903.0</v>
      </c>
      <c r="B904" s="19">
        <v>237119.0</v>
      </c>
      <c r="C904" s="20" t="s">
        <v>2657</v>
      </c>
      <c r="D904" s="21" t="str">
        <f>IFERROR(__xludf.DUMMYFUNCTION("GOOGLETRANSLATE(C904,""ja"",""en"")"),"term")</f>
        <v>term</v>
      </c>
    </row>
    <row r="905">
      <c r="A905" s="19">
        <v>904.0</v>
      </c>
      <c r="B905" s="19">
        <v>237071.0</v>
      </c>
      <c r="C905" s="22" t="s">
        <v>2658</v>
      </c>
      <c r="D905" s="21" t="str">
        <f>IFERROR(__xludf.DUMMYFUNCTION("GOOGLETRANSLATE(C905,""ja"",""en"")"),"Fuji Television Network, Inc")</f>
        <v>Fuji Television Network, Inc</v>
      </c>
    </row>
    <row r="906">
      <c r="A906" s="19">
        <v>905.0</v>
      </c>
      <c r="B906" s="19">
        <v>237049.0</v>
      </c>
      <c r="C906" s="20" t="s">
        <v>2659</v>
      </c>
      <c r="D906" s="21" t="str">
        <f>IFERROR(__xludf.DUMMYFUNCTION("GOOGLETRANSLATE(C906,""ja"",""en"")"),"reach")</f>
        <v>reach</v>
      </c>
    </row>
    <row r="907">
      <c r="A907" s="19">
        <v>906.0</v>
      </c>
      <c r="B907" s="19">
        <v>236846.0</v>
      </c>
      <c r="C907" s="20" t="s">
        <v>2660</v>
      </c>
      <c r="D907" s="21" t="str">
        <f>IFERROR(__xludf.DUMMYFUNCTION("GOOGLETRANSLATE(C907,""ja"",""en"")"),"nice to meet you")</f>
        <v>nice to meet you</v>
      </c>
    </row>
    <row r="908">
      <c r="A908" s="19">
        <v>907.0</v>
      </c>
      <c r="B908" s="19">
        <v>236366.0</v>
      </c>
      <c r="C908" s="20" t="s">
        <v>2661</v>
      </c>
      <c r="D908" s="21" t="str">
        <f>IFERROR(__xludf.DUMMYFUNCTION("GOOGLETRANSLATE(C908,""ja"",""en"")"),"release")</f>
        <v>release</v>
      </c>
    </row>
    <row r="909">
      <c r="A909" s="19">
        <v>908.0</v>
      </c>
      <c r="B909" s="19">
        <v>236039.0</v>
      </c>
      <c r="C909" s="20" t="s">
        <v>2662</v>
      </c>
      <c r="D909" s="21" t="str">
        <f>IFERROR(__xludf.DUMMYFUNCTION("GOOGLETRANSLATE(C909,""ja"",""en"")"),"teacher")</f>
        <v>teacher</v>
      </c>
    </row>
    <row r="910">
      <c r="A910" s="19">
        <v>909.0</v>
      </c>
      <c r="B910" s="19">
        <v>235784.0</v>
      </c>
      <c r="C910" s="20" t="s">
        <v>2663</v>
      </c>
      <c r="D910" s="21" t="str">
        <f>IFERROR(__xludf.DUMMYFUNCTION("GOOGLETRANSLATE(C910,""ja"",""en"")"),"maximum")</f>
        <v>maximum</v>
      </c>
    </row>
    <row r="911">
      <c r="A911" s="19">
        <v>910.0</v>
      </c>
      <c r="B911" s="19">
        <v>235747.0</v>
      </c>
      <c r="C911" s="22" t="s">
        <v>2664</v>
      </c>
      <c r="D911" s="21" t="str">
        <f>IFERROR(__xludf.DUMMYFUNCTION("GOOGLETRANSLATE(C911,""ja"",""en"")"),"generation")</f>
        <v>generation</v>
      </c>
    </row>
    <row r="912">
      <c r="A912" s="19">
        <v>911.0</v>
      </c>
      <c r="B912" s="19">
        <v>235588.0</v>
      </c>
      <c r="C912" s="20" t="s">
        <v>2665</v>
      </c>
      <c r="D912" s="21" t="str">
        <f>IFERROR(__xludf.DUMMYFUNCTION("GOOGLETRANSLATE(C912,""ja"",""en"")"),"up")</f>
        <v>up</v>
      </c>
    </row>
    <row r="913">
      <c r="A913" s="19">
        <v>912.0</v>
      </c>
      <c r="B913" s="19">
        <v>235420.0</v>
      </c>
      <c r="C913" s="20" t="s">
        <v>2666</v>
      </c>
      <c r="D913" s="21" t="str">
        <f>IFERROR(__xludf.DUMMYFUNCTION("GOOGLETRANSLATE(C913,""ja"",""en"")"),"amount")</f>
        <v>amount</v>
      </c>
    </row>
    <row r="914">
      <c r="A914" s="19">
        <v>913.0</v>
      </c>
      <c r="B914" s="19">
        <v>235340.0</v>
      </c>
      <c r="C914" s="20" t="s">
        <v>2667</v>
      </c>
      <c r="D914" s="21" t="str">
        <f>IFERROR(__xludf.DUMMYFUNCTION("GOOGLETRANSLATE(C914,""ja"",""en"")"),"man")</f>
        <v>man</v>
      </c>
    </row>
    <row r="915">
      <c r="A915" s="19">
        <v>914.0</v>
      </c>
      <c r="B915" s="19">
        <v>235271.0</v>
      </c>
      <c r="C915" s="20" t="s">
        <v>2668</v>
      </c>
      <c r="D915" s="21" t="str">
        <f>IFERROR(__xludf.DUMMYFUNCTION("GOOGLETRANSLATE(C915,""ja"",""en"")"),"operation")</f>
        <v>operation</v>
      </c>
    </row>
    <row r="916">
      <c r="A916" s="19">
        <v>915.0</v>
      </c>
      <c r="B916" s="19">
        <v>234701.0</v>
      </c>
      <c r="C916" s="20" t="s">
        <v>2669</v>
      </c>
      <c r="D916" s="21" t="str">
        <f>IFERROR(__xludf.DUMMYFUNCTION("GOOGLETRANSLATE(C916,""ja"",""en"")"),"motion")</f>
        <v>motion</v>
      </c>
    </row>
    <row r="917">
      <c r="A917" s="19">
        <v>916.0</v>
      </c>
      <c r="B917" s="19">
        <v>234537.0</v>
      </c>
      <c r="C917" s="20" t="s">
        <v>2670</v>
      </c>
      <c r="D917" s="21" t="str">
        <f>IFERROR(__xludf.DUMMYFUNCTION("GOOGLETRANSLATE(C917,""ja"",""en"")"),"Expression")</f>
        <v>Expression</v>
      </c>
    </row>
    <row r="918">
      <c r="A918" s="19">
        <v>917.0</v>
      </c>
      <c r="B918" s="19">
        <v>234428.0</v>
      </c>
      <c r="C918" s="20" t="s">
        <v>2671</v>
      </c>
      <c r="D918" s="21" t="str">
        <f>IFERROR(__xludf.DUMMYFUNCTION("GOOGLETRANSLATE(C918,""ja"",""en"")"),"Tanaka")</f>
        <v>Tanaka</v>
      </c>
    </row>
    <row r="919">
      <c r="A919" s="19">
        <v>918.0</v>
      </c>
      <c r="B919" s="19">
        <v>234418.0</v>
      </c>
      <c r="C919" s="20" t="s">
        <v>2672</v>
      </c>
      <c r="D919" s="21" t="str">
        <f>IFERROR(__xludf.DUMMYFUNCTION("GOOGLETRANSLATE(C919,""ja"",""en"")"),"she")</f>
        <v>she</v>
      </c>
    </row>
    <row r="920">
      <c r="A920" s="19">
        <v>919.0</v>
      </c>
      <c r="B920" s="19">
        <v>233324.0</v>
      </c>
      <c r="C920" s="20" t="s">
        <v>2673</v>
      </c>
      <c r="D920" s="21" t="str">
        <f>IFERROR(__xludf.DUMMYFUNCTION("GOOGLETRANSLATE(C920,""ja"",""en"")"),"city")</f>
        <v>city</v>
      </c>
    </row>
    <row r="921">
      <c r="A921" s="19">
        <v>920.0</v>
      </c>
      <c r="B921" s="19">
        <v>233287.0</v>
      </c>
      <c r="C921" s="20" t="s">
        <v>2674</v>
      </c>
      <c r="D921" s="21" t="str">
        <f>IFERROR(__xludf.DUMMYFUNCTION("GOOGLETRANSLATE(C921,""ja"",""en"")"),"family")</f>
        <v>family</v>
      </c>
    </row>
    <row r="922">
      <c r="A922" s="19">
        <v>921.0</v>
      </c>
      <c r="B922" s="19">
        <v>233059.0</v>
      </c>
      <c r="C922" s="20" t="s">
        <v>2675</v>
      </c>
      <c r="D922" s="21" t="str">
        <f>IFERROR(__xludf.DUMMYFUNCTION("GOOGLETRANSLATE(C922,""ja"",""en"")"),"reason")</f>
        <v>reason</v>
      </c>
    </row>
    <row r="923">
      <c r="A923" s="19">
        <v>922.0</v>
      </c>
      <c r="B923" s="19">
        <v>232682.0</v>
      </c>
      <c r="C923" s="20" t="s">
        <v>2676</v>
      </c>
      <c r="D923" s="21" t="str">
        <f>IFERROR(__xludf.DUMMYFUNCTION("GOOGLETRANSLATE(C923,""ja"",""en"")"),"rice")</f>
        <v>rice</v>
      </c>
    </row>
    <row r="924">
      <c r="A924" s="19">
        <v>923.0</v>
      </c>
      <c r="B924" s="19">
        <v>232158.0</v>
      </c>
      <c r="C924" s="20" t="s">
        <v>2677</v>
      </c>
      <c r="D924" s="21" t="str">
        <f>IFERROR(__xludf.DUMMYFUNCTION("GOOGLETRANSLATE(C924,""ja"",""en"")"),"of")</f>
        <v>of</v>
      </c>
    </row>
    <row r="925">
      <c r="A925" s="19">
        <v>924.0</v>
      </c>
      <c r="B925" s="19">
        <v>231898.0</v>
      </c>
      <c r="C925" s="20" t="s">
        <v>2678</v>
      </c>
      <c r="D925" s="21" t="str">
        <f>IFERROR(__xludf.DUMMYFUNCTION("GOOGLETRANSLATE(C925,""ja"",""en"")"),"Login")</f>
        <v>Login</v>
      </c>
    </row>
    <row r="926">
      <c r="A926" s="19">
        <v>925.0</v>
      </c>
      <c r="B926" s="19">
        <v>231588.0</v>
      </c>
      <c r="C926" s="20" t="s">
        <v>2679</v>
      </c>
      <c r="D926" s="21" t="str">
        <f>IFERROR(__xludf.DUMMYFUNCTION("GOOGLETRANSLATE(C926,""ja"",""en"")"),"history")</f>
        <v>history</v>
      </c>
    </row>
    <row r="927">
      <c r="A927" s="19">
        <v>926.0</v>
      </c>
      <c r="B927" s="19">
        <v>230629.0</v>
      </c>
      <c r="C927" s="20" t="s">
        <v>2680</v>
      </c>
      <c r="D927" s="21" t="str">
        <f>IFERROR(__xludf.DUMMYFUNCTION("GOOGLETRANSLATE(C927,""ja"",""en"")"),"meeting")</f>
        <v>meeting</v>
      </c>
    </row>
    <row r="928">
      <c r="A928" s="19">
        <v>927.0</v>
      </c>
      <c r="B928" s="19">
        <v>230423.0</v>
      </c>
      <c r="C928" s="20" t="s">
        <v>2681</v>
      </c>
      <c r="D928" s="21" t="str">
        <f>IFERROR(__xludf.DUMMYFUNCTION("GOOGLETRANSLATE(C928,""ja"",""en"")"),"sphere")</f>
        <v>sphere</v>
      </c>
    </row>
    <row r="929">
      <c r="A929" s="19">
        <v>928.0</v>
      </c>
      <c r="B929" s="19">
        <v>230422.0</v>
      </c>
      <c r="C929" s="20" t="s">
        <v>2682</v>
      </c>
      <c r="D929" s="21" t="str">
        <f>IFERROR(__xludf.DUMMYFUNCTION("GOOGLETRANSLATE(C929,""ja"",""en"")"),"stone")</f>
        <v>stone</v>
      </c>
    </row>
    <row r="930">
      <c r="A930" s="19">
        <v>929.0</v>
      </c>
      <c r="B930" s="19">
        <v>230293.0</v>
      </c>
      <c r="C930" s="20" t="s">
        <v>2683</v>
      </c>
      <c r="D930" s="21" t="str">
        <f>IFERROR(__xludf.DUMMYFUNCTION("GOOGLETRANSLATE(C930,""ja"",""en"")"),"present day")</f>
        <v>present day</v>
      </c>
    </row>
    <row r="931">
      <c r="A931" s="19">
        <v>930.0</v>
      </c>
      <c r="B931" s="19">
        <v>229958.0</v>
      </c>
      <c r="C931" s="20" t="s">
        <v>2684</v>
      </c>
      <c r="D931" s="21" t="str">
        <f>IFERROR(__xludf.DUMMYFUNCTION("GOOGLETRANSLATE(C931,""ja"",""en"")"),"Kanagawa")</f>
        <v>Kanagawa</v>
      </c>
    </row>
    <row r="932">
      <c r="A932" s="19">
        <v>931.0</v>
      </c>
      <c r="B932" s="19">
        <v>229781.0</v>
      </c>
      <c r="C932" s="20" t="s">
        <v>2685</v>
      </c>
      <c r="D932" s="21" t="str">
        <f>IFERROR(__xludf.DUMMYFUNCTION("GOOGLETRANSLATE(C932,""ja"",""en"")"),"area")</f>
        <v>area</v>
      </c>
    </row>
    <row r="933">
      <c r="A933" s="19">
        <v>932.0</v>
      </c>
      <c r="B933" s="19">
        <v>229467.0</v>
      </c>
      <c r="C933" s="20" t="s">
        <v>2686</v>
      </c>
      <c r="D933" s="21" t="str">
        <f>IFERROR(__xludf.DUMMYFUNCTION("GOOGLETRANSLATE(C933,""ja"",""en"")"),"fact")</f>
        <v>fact</v>
      </c>
    </row>
    <row r="934">
      <c r="A934" s="19">
        <v>933.0</v>
      </c>
      <c r="B934" s="19">
        <v>229396.0</v>
      </c>
      <c r="C934" s="22" t="s">
        <v>2687</v>
      </c>
      <c r="D934" s="21" t="str">
        <f>IFERROR(__xludf.DUMMYFUNCTION("GOOGLETRANSLATE(C934,""ja"",""en"")"),"use")</f>
        <v>use</v>
      </c>
    </row>
    <row r="935">
      <c r="A935" s="19">
        <v>934.0</v>
      </c>
      <c r="B935" s="19">
        <v>229251.0</v>
      </c>
      <c r="C935" s="20" t="s">
        <v>2688</v>
      </c>
      <c r="D935" s="21" t="str">
        <f>IFERROR(__xludf.DUMMYFUNCTION("GOOGLETRANSLATE(C935,""ja"",""en"")"),"literature")</f>
        <v>literature</v>
      </c>
    </row>
    <row r="936">
      <c r="A936" s="19">
        <v>935.0</v>
      </c>
      <c r="B936" s="19">
        <v>229223.0</v>
      </c>
      <c r="C936" s="20" t="s">
        <v>2689</v>
      </c>
      <c r="D936" s="21" t="str">
        <f>IFERROR(__xludf.DUMMYFUNCTION("GOOGLETRANSLATE(C936,""ja"",""en"")"),"Europe")</f>
        <v>Europe</v>
      </c>
    </row>
    <row r="937">
      <c r="A937" s="19">
        <v>936.0</v>
      </c>
      <c r="B937" s="19">
        <v>229024.0</v>
      </c>
      <c r="C937" s="20" t="s">
        <v>2690</v>
      </c>
      <c r="D937" s="21" t="str">
        <f>IFERROR(__xludf.DUMMYFUNCTION("GOOGLETRANSLATE(C937,""ja"",""en"")"),"Arrival")</f>
        <v>Arrival</v>
      </c>
    </row>
    <row r="938">
      <c r="A938" s="19">
        <v>937.0</v>
      </c>
      <c r="B938" s="19">
        <v>227998.0</v>
      </c>
      <c r="C938" s="20" t="s">
        <v>2691</v>
      </c>
      <c r="D938" s="21" t="str">
        <f>IFERROR(__xludf.DUMMYFUNCTION("GOOGLETRANSLATE(C938,""ja"",""en"")"),"basics")</f>
        <v>basics</v>
      </c>
    </row>
    <row r="939">
      <c r="A939" s="19">
        <v>938.0</v>
      </c>
      <c r="B939" s="19">
        <v>227632.0</v>
      </c>
      <c r="C939" s="20" t="s">
        <v>2692</v>
      </c>
      <c r="D939" s="21" t="str">
        <f>IFERROR(__xludf.DUMMYFUNCTION("GOOGLETRANSLATE(C939,""ja"",""en"")"),"excellent")</f>
        <v>excellent</v>
      </c>
    </row>
    <row r="940">
      <c r="A940" s="19">
        <v>939.0</v>
      </c>
      <c r="B940" s="19">
        <v>227305.0</v>
      </c>
      <c r="C940" s="20" t="s">
        <v>2693</v>
      </c>
      <c r="D940" s="21" t="str">
        <f>IFERROR(__xludf.DUMMYFUNCTION("GOOGLETRANSLATE(C940,""ja"",""en"")"),"boy")</f>
        <v>boy</v>
      </c>
    </row>
    <row r="941">
      <c r="A941" s="19">
        <v>940.0</v>
      </c>
      <c r="B941" s="19">
        <v>227146.0</v>
      </c>
      <c r="C941" s="20" t="s">
        <v>2694</v>
      </c>
      <c r="D941" s="21" t="str">
        <f>IFERROR(__xludf.DUMMYFUNCTION("GOOGLETRANSLATE(C941,""ja"",""en"")"),"Operation")</f>
        <v>Operation</v>
      </c>
    </row>
    <row r="942">
      <c r="A942" s="19">
        <v>941.0</v>
      </c>
      <c r="B942" s="19">
        <v>227137.0</v>
      </c>
      <c r="C942" s="20" t="s">
        <v>2695</v>
      </c>
      <c r="D942" s="21" t="str">
        <f>IFERROR(__xludf.DUMMYFUNCTION("GOOGLETRANSLATE(C942,""ja"",""en"")"),"Which")</f>
        <v>Which</v>
      </c>
    </row>
    <row r="943">
      <c r="A943" s="19">
        <v>942.0</v>
      </c>
      <c r="B943" s="19">
        <v>226348.0</v>
      </c>
      <c r="C943" s="20" t="s">
        <v>2696</v>
      </c>
      <c r="D943" s="21" t="str">
        <f>IFERROR(__xludf.DUMMYFUNCTION("GOOGLETRANSLATE(C943,""ja"",""en"")"),"expensive")</f>
        <v>expensive</v>
      </c>
    </row>
    <row r="944">
      <c r="A944" s="19">
        <v>943.0</v>
      </c>
      <c r="B944" s="19">
        <v>226193.0</v>
      </c>
      <c r="C944" s="20" t="s">
        <v>2697</v>
      </c>
      <c r="D944" s="21" t="str">
        <f>IFERROR(__xludf.DUMMYFUNCTION("GOOGLETRANSLATE(C944,""ja"",""en"")"),"translation")</f>
        <v>translation</v>
      </c>
    </row>
    <row r="945">
      <c r="A945" s="19">
        <v>944.0</v>
      </c>
      <c r="B945" s="19">
        <v>226043.0</v>
      </c>
      <c r="C945" s="22" t="s">
        <v>2698</v>
      </c>
      <c r="D945" s="21" t="str">
        <f>IFERROR(__xludf.DUMMYFUNCTION("GOOGLETRANSLATE(C945,""ja"",""en"")"),"conduct")</f>
        <v>conduct</v>
      </c>
    </row>
    <row r="946">
      <c r="A946" s="19">
        <v>945.0</v>
      </c>
      <c r="B946" s="19">
        <v>225740.0</v>
      </c>
      <c r="C946" s="20" t="s">
        <v>2699</v>
      </c>
      <c r="D946" s="21" t="str">
        <f>IFERROR(__xludf.DUMMYFUNCTION("GOOGLETRANSLATE(C946,""ja"",""en"")"),"Mr.")</f>
        <v>Mr.</v>
      </c>
    </row>
    <row r="947">
      <c r="A947" s="19">
        <v>946.0</v>
      </c>
      <c r="B947" s="19">
        <v>225280.0</v>
      </c>
      <c r="C947" s="20" t="s">
        <v>2700</v>
      </c>
      <c r="D947" s="21" t="str">
        <f>IFERROR(__xludf.DUMMYFUNCTION("GOOGLETRANSLATE(C947,""ja"",""en"")"),"production")</f>
        <v>production</v>
      </c>
    </row>
    <row r="948">
      <c r="A948" s="19">
        <v>947.0</v>
      </c>
      <c r="B948" s="19">
        <v>224966.0</v>
      </c>
      <c r="C948" s="20" t="s">
        <v>2701</v>
      </c>
      <c r="D948" s="21" t="str">
        <f>IFERROR(__xludf.DUMMYFUNCTION("GOOGLETRANSLATE(C948,""ja"",""en"")"),"scholar")</f>
        <v>scholar</v>
      </c>
    </row>
    <row r="949">
      <c r="A949" s="19">
        <v>948.0</v>
      </c>
      <c r="B949" s="19">
        <v>224944.0</v>
      </c>
      <c r="C949" s="20" t="s">
        <v>2702</v>
      </c>
      <c r="D949" s="21" t="str">
        <f>IFERROR(__xludf.DUMMYFUNCTION("GOOGLETRANSLATE(C949,""ja"",""en"")"),"all")</f>
        <v>all</v>
      </c>
    </row>
    <row r="950">
      <c r="A950" s="19">
        <v>949.0</v>
      </c>
      <c r="B950" s="19">
        <v>224925.0</v>
      </c>
      <c r="C950" s="20" t="s">
        <v>2703</v>
      </c>
      <c r="D950" s="21" t="str">
        <f>IFERROR(__xludf.DUMMYFUNCTION("GOOGLETRANSLATE(C950,""ja"",""en"")"),"partner")</f>
        <v>partner</v>
      </c>
    </row>
    <row r="951">
      <c r="A951" s="19">
        <v>950.0</v>
      </c>
      <c r="B951" s="19">
        <v>224858.0</v>
      </c>
      <c r="C951" s="20" t="s">
        <v>2704</v>
      </c>
      <c r="D951" s="21" t="str">
        <f>IFERROR(__xludf.DUMMYFUNCTION("GOOGLETRANSLATE(C951,""ja"",""en"")"),"ship")</f>
        <v>ship</v>
      </c>
    </row>
    <row r="952">
      <c r="A952" s="19">
        <v>951.0</v>
      </c>
      <c r="B952" s="19">
        <v>224638.0</v>
      </c>
      <c r="C952" s="20" t="s">
        <v>2705</v>
      </c>
      <c r="D952" s="21" t="str">
        <f>IFERROR(__xludf.DUMMYFUNCTION("GOOGLETRANSLATE(C952,""ja"",""en"")"),"merger")</f>
        <v>merger</v>
      </c>
    </row>
    <row r="953">
      <c r="A953" s="19">
        <v>952.0</v>
      </c>
      <c r="B953" s="19">
        <v>224293.0</v>
      </c>
      <c r="C953" s="20" t="s">
        <v>2706</v>
      </c>
      <c r="D953" s="21" t="str">
        <f>IFERROR(__xludf.DUMMYFUNCTION("GOOGLETRANSLATE(C953,""ja"",""en"")"),"None")</f>
        <v>None</v>
      </c>
    </row>
    <row r="954">
      <c r="A954" s="19">
        <v>953.0</v>
      </c>
      <c r="B954" s="19">
        <v>224202.0</v>
      </c>
      <c r="C954" s="20" t="s">
        <v>2707</v>
      </c>
      <c r="D954" s="21" t="str">
        <f>IFERROR(__xludf.DUMMYFUNCTION("GOOGLETRANSLATE(C954,""ja"",""en"")"),"Yamaguchi")</f>
        <v>Yamaguchi</v>
      </c>
    </row>
    <row r="955">
      <c r="A955" s="19">
        <v>954.0</v>
      </c>
      <c r="B955" s="19">
        <v>224080.0</v>
      </c>
      <c r="C955" s="22" t="s">
        <v>2708</v>
      </c>
      <c r="D955" s="21" t="str">
        <f>IFERROR(__xludf.DUMMYFUNCTION("GOOGLETRANSLATE(C955,""ja"",""en"")"),"Made")</f>
        <v>Made</v>
      </c>
    </row>
    <row r="956">
      <c r="A956" s="19">
        <v>955.0</v>
      </c>
      <c r="B956" s="19">
        <v>223945.0</v>
      </c>
      <c r="C956" s="20" t="s">
        <v>2709</v>
      </c>
      <c r="D956" s="21" t="str">
        <f>IFERROR(__xludf.DUMMYFUNCTION("GOOGLETRANSLATE(C956,""ja"",""en"")"),"detail")</f>
        <v>detail</v>
      </c>
    </row>
    <row r="957">
      <c r="A957" s="19">
        <v>956.0</v>
      </c>
      <c r="B957" s="19">
        <v>223910.0</v>
      </c>
      <c r="C957" s="20" t="s">
        <v>2710</v>
      </c>
      <c r="D957" s="21" t="str">
        <f>IFERROR(__xludf.DUMMYFUNCTION("GOOGLETRANSLATE(C957,""ja"",""en"")"),"Opening of business")</f>
        <v>Opening of business</v>
      </c>
    </row>
    <row r="958">
      <c r="A958" s="19">
        <v>957.0</v>
      </c>
      <c r="B958" s="19">
        <v>223900.0</v>
      </c>
      <c r="C958" s="20" t="s">
        <v>2711</v>
      </c>
      <c r="D958" s="21" t="str">
        <f>IFERROR(__xludf.DUMMYFUNCTION("GOOGLETRANSLATE(C958,""ja"",""en"")"),"dream")</f>
        <v>dream</v>
      </c>
    </row>
    <row r="959">
      <c r="A959" s="19">
        <v>958.0</v>
      </c>
      <c r="B959" s="19">
        <v>223689.0</v>
      </c>
      <c r="C959" s="20" t="s">
        <v>2712</v>
      </c>
      <c r="D959" s="21" t="str">
        <f>IFERROR(__xludf.DUMMYFUNCTION("GOOGLETRANSLATE(C959,""ja"",""en"")"),"electricity")</f>
        <v>electricity</v>
      </c>
    </row>
    <row r="960">
      <c r="A960" s="19">
        <v>959.0</v>
      </c>
      <c r="B960" s="19">
        <v>223497.0</v>
      </c>
      <c r="C960" s="20" t="s">
        <v>2713</v>
      </c>
      <c r="D960" s="21" t="str">
        <f>IFERROR(__xludf.DUMMYFUNCTION("GOOGLETRANSLATE(C960,""ja"",""en"")"),"Fukushima")</f>
        <v>Fukushima</v>
      </c>
    </row>
    <row r="961">
      <c r="A961" s="19">
        <v>960.0</v>
      </c>
      <c r="B961" s="19">
        <v>223287.0</v>
      </c>
      <c r="C961" s="20" t="s">
        <v>2714</v>
      </c>
      <c r="D961" s="21" t="str">
        <f>IFERROR(__xludf.DUMMYFUNCTION("GOOGLETRANSLATE(C961,""ja"",""en"")"),"environment")</f>
        <v>environment</v>
      </c>
    </row>
    <row r="962">
      <c r="A962" s="19">
        <v>961.0</v>
      </c>
      <c r="B962" s="19">
        <v>222877.0</v>
      </c>
      <c r="C962" s="20" t="s">
        <v>2715</v>
      </c>
      <c r="D962" s="21" t="str">
        <f>IFERROR(__xludf.DUMMYFUNCTION("GOOGLETRANSLATE(C962,""ja"",""en"")"),"Non")</f>
        <v>Non</v>
      </c>
    </row>
    <row r="963">
      <c r="A963" s="19">
        <v>962.0</v>
      </c>
      <c r="B963" s="19">
        <v>222229.0</v>
      </c>
      <c r="C963" s="20" t="s">
        <v>2716</v>
      </c>
      <c r="D963" s="21" t="str">
        <f>IFERROR(__xludf.DUMMYFUNCTION("GOOGLETRANSLATE(C963,""ja"",""en"")"),"whole")</f>
        <v>whole</v>
      </c>
    </row>
    <row r="964">
      <c r="A964" s="19">
        <v>963.0</v>
      </c>
      <c r="B964" s="19">
        <v>221888.0</v>
      </c>
      <c r="C964" s="20" t="s">
        <v>2717</v>
      </c>
      <c r="D964" s="21" t="str">
        <f>IFERROR(__xludf.DUMMYFUNCTION("GOOGLETRANSLATE(C964,""ja"",""en"")"),"high speed")</f>
        <v>high speed</v>
      </c>
    </row>
    <row r="965">
      <c r="A965" s="19">
        <v>964.0</v>
      </c>
      <c r="B965" s="19">
        <v>221684.0</v>
      </c>
      <c r="C965" s="20" t="s">
        <v>2718</v>
      </c>
      <c r="D965" s="21" t="str">
        <f>IFERROR(__xludf.DUMMYFUNCTION("GOOGLETRANSLATE(C965,""ja"",""en"")"),"Net")</f>
        <v>Net</v>
      </c>
    </row>
    <row r="966">
      <c r="A966" s="19">
        <v>965.0</v>
      </c>
      <c r="B966" s="19">
        <v>221461.0</v>
      </c>
      <c r="C966" s="20" t="s">
        <v>2719</v>
      </c>
      <c r="D966" s="21" t="str">
        <f>IFERROR(__xludf.DUMMYFUNCTION("GOOGLETRANSLATE(C966,""ja"",""en"")"),"step")</f>
        <v>step</v>
      </c>
    </row>
    <row r="967">
      <c r="A967" s="19">
        <v>966.0</v>
      </c>
      <c r="B967" s="19">
        <v>221461.0</v>
      </c>
      <c r="C967" s="20" t="s">
        <v>2720</v>
      </c>
      <c r="D967" s="21" t="str">
        <f>IFERROR(__xludf.DUMMYFUNCTION("GOOGLETRANSLATE(C967,""ja"",""en"")"),"nation")</f>
        <v>nation</v>
      </c>
    </row>
    <row r="968">
      <c r="A968" s="19">
        <v>967.0</v>
      </c>
      <c r="B968" s="19">
        <v>221201.0</v>
      </c>
      <c r="C968" s="20" t="s">
        <v>2721</v>
      </c>
      <c r="D968" s="21" t="str">
        <f>IFERROR(__xludf.DUMMYFUNCTION("GOOGLETRANSLATE(C968,""ja"",""en"")"),"Edo")</f>
        <v>Edo</v>
      </c>
    </row>
    <row r="969">
      <c r="A969" s="19">
        <v>968.0</v>
      </c>
      <c r="B969" s="19">
        <v>220980.0</v>
      </c>
      <c r="C969" s="20" t="s">
        <v>2722</v>
      </c>
      <c r="D969" s="21" t="str">
        <f>IFERROR(__xludf.DUMMYFUNCTION("GOOGLETRANSLATE(C969,""ja"",""en"")"),"Split")</f>
        <v>Split</v>
      </c>
    </row>
    <row r="970">
      <c r="A970" s="19">
        <v>969.0</v>
      </c>
      <c r="B970" s="19">
        <v>220812.0</v>
      </c>
      <c r="C970" s="20" t="s">
        <v>2723</v>
      </c>
      <c r="D970" s="21" t="str">
        <f>IFERROR(__xludf.DUMMYFUNCTION("GOOGLETRANSLATE(C970,""ja"",""en"")"),"race")</f>
        <v>race</v>
      </c>
    </row>
    <row r="971">
      <c r="A971" s="19">
        <v>970.0</v>
      </c>
      <c r="B971" s="19">
        <v>220363.0</v>
      </c>
      <c r="C971" s="20" t="s">
        <v>2724</v>
      </c>
      <c r="D971" s="21" t="str">
        <f>IFERROR(__xludf.DUMMYFUNCTION("GOOGLETRANSLATE(C971,""ja"",""en"")"),"Mama")</f>
        <v>Mama</v>
      </c>
    </row>
    <row r="972">
      <c r="A972" s="19">
        <v>971.0</v>
      </c>
      <c r="B972" s="19">
        <v>220052.0</v>
      </c>
      <c r="C972" s="20" t="s">
        <v>2725</v>
      </c>
      <c r="D972" s="21" t="str">
        <f>IFERROR(__xludf.DUMMYFUNCTION("GOOGLETRANSLATE(C972,""ja"",""en"")"),"place name")</f>
        <v>place name</v>
      </c>
    </row>
    <row r="973">
      <c r="A973" s="19">
        <v>972.0</v>
      </c>
      <c r="B973" s="19">
        <v>219834.0</v>
      </c>
      <c r="C973" s="20" t="s">
        <v>2726</v>
      </c>
      <c r="D973" s="21" t="str">
        <f>IFERROR(__xludf.DUMMYFUNCTION("GOOGLETRANSLATE(C973,""ja"",""en"")"),"board")</f>
        <v>board</v>
      </c>
    </row>
    <row r="974">
      <c r="A974" s="19">
        <v>973.0</v>
      </c>
      <c r="B974" s="19">
        <v>219735.0</v>
      </c>
      <c r="C974" s="20" t="s">
        <v>2727</v>
      </c>
      <c r="D974" s="21" t="str">
        <f>IFERROR(__xludf.DUMMYFUNCTION("GOOGLETRANSLATE(C974,""ja"",""en"")"),"Taisho")</f>
        <v>Taisho</v>
      </c>
    </row>
    <row r="975">
      <c r="A975" s="19">
        <v>974.0</v>
      </c>
      <c r="B975" s="19">
        <v>219613.0</v>
      </c>
      <c r="C975" s="20" t="s">
        <v>2728</v>
      </c>
      <c r="D975" s="21" t="str">
        <f>IFERROR(__xludf.DUMMYFUNCTION("GOOGLETRANSLATE(C975,""ja"",""en"")"),"nationality")</f>
        <v>nationality</v>
      </c>
    </row>
    <row r="976">
      <c r="A976" s="19">
        <v>975.0</v>
      </c>
      <c r="B976" s="19">
        <v>219458.0</v>
      </c>
      <c r="C976" s="20" t="s">
        <v>2729</v>
      </c>
      <c r="D976" s="21" t="str">
        <f>IFERROR(__xludf.DUMMYFUNCTION("GOOGLETRANSLATE(C976,""ja"",""en"")"),"Recruitment")</f>
        <v>Recruitment</v>
      </c>
    </row>
    <row r="977">
      <c r="A977" s="19">
        <v>976.0</v>
      </c>
      <c r="B977" s="19">
        <v>219237.0</v>
      </c>
      <c r="C977" s="20" t="s">
        <v>2730</v>
      </c>
      <c r="D977" s="21" t="str">
        <f>IFERROR(__xludf.DUMMYFUNCTION("GOOGLETRANSLATE(C977,""ja"",""en"")"),"Shizuoka")</f>
        <v>Shizuoka</v>
      </c>
    </row>
    <row r="978">
      <c r="A978" s="19">
        <v>977.0</v>
      </c>
      <c r="B978" s="19">
        <v>218979.0</v>
      </c>
      <c r="C978" s="20" t="s">
        <v>2731</v>
      </c>
      <c r="D978" s="21" t="str">
        <f>IFERROR(__xludf.DUMMYFUNCTION("GOOGLETRANSLATE(C978,""ja"",""en"")"),"Nagano")</f>
        <v>Nagano</v>
      </c>
    </row>
    <row r="979">
      <c r="A979" s="19">
        <v>978.0</v>
      </c>
      <c r="B979" s="19">
        <v>218581.0</v>
      </c>
      <c r="C979" s="20" t="s">
        <v>2732</v>
      </c>
      <c r="D979" s="21" t="str">
        <f>IFERROR(__xludf.DUMMYFUNCTION("GOOGLETRANSLATE(C979,""ja"",""en"")"),"figure")</f>
        <v>figure</v>
      </c>
    </row>
    <row r="980">
      <c r="A980" s="19">
        <v>979.0</v>
      </c>
      <c r="B980" s="19">
        <v>218247.0</v>
      </c>
      <c r="C980" s="20" t="s">
        <v>2733</v>
      </c>
      <c r="D980" s="21" t="str">
        <f>IFERROR(__xludf.DUMMYFUNCTION("GOOGLETRANSLATE(C980,""ja"",""en"")"),"air")</f>
        <v>air</v>
      </c>
    </row>
    <row r="981">
      <c r="A981" s="19">
        <v>980.0</v>
      </c>
      <c r="B981" s="19">
        <v>218066.0</v>
      </c>
      <c r="C981" s="20" t="s">
        <v>2734</v>
      </c>
      <c r="D981" s="21" t="str">
        <f>IFERROR(__xludf.DUMMYFUNCTION("GOOGLETRANSLATE(C981,""ja"",""en"")"),"communication")</f>
        <v>communication</v>
      </c>
    </row>
    <row r="982">
      <c r="A982" s="19">
        <v>981.0</v>
      </c>
      <c r="B982" s="19">
        <v>217889.0</v>
      </c>
      <c r="C982" s="20" t="s">
        <v>2735</v>
      </c>
      <c r="D982" s="21" t="str">
        <f>IFERROR(__xludf.DUMMYFUNCTION("GOOGLETRANSLATE(C982,""ja"",""en"")"),"Itadaki")</f>
        <v>Itadaki</v>
      </c>
    </row>
    <row r="983">
      <c r="A983" s="19">
        <v>982.0</v>
      </c>
      <c r="B983" s="19">
        <v>217849.0</v>
      </c>
      <c r="C983" s="20" t="s">
        <v>2736</v>
      </c>
      <c r="D983" s="21" t="str">
        <f>IFERROR(__xludf.DUMMYFUNCTION("GOOGLETRANSLATE(C983,""ja"",""en"")"),"action")</f>
        <v>action</v>
      </c>
    </row>
    <row r="984">
      <c r="A984" s="19">
        <v>983.0</v>
      </c>
      <c r="B984" s="19">
        <v>217650.0</v>
      </c>
      <c r="C984" s="20" t="s">
        <v>2737</v>
      </c>
      <c r="D984" s="21" t="str">
        <f>IFERROR(__xludf.DUMMYFUNCTION("GOOGLETRANSLATE(C984,""ja"",""en"")"),"victory")</f>
        <v>victory</v>
      </c>
    </row>
    <row r="985">
      <c r="A985" s="19">
        <v>984.0</v>
      </c>
      <c r="B985" s="19">
        <v>217634.0</v>
      </c>
      <c r="C985" s="20" t="s">
        <v>2738</v>
      </c>
      <c r="D985" s="21" t="str">
        <f>IFERROR(__xludf.DUMMYFUNCTION("GOOGLETRANSLATE(C985,""ja"",""en"")"),"reason")</f>
        <v>reason</v>
      </c>
    </row>
    <row r="986">
      <c r="A986" s="19">
        <v>985.0</v>
      </c>
      <c r="B986" s="19">
        <v>217131.0</v>
      </c>
      <c r="C986" s="20" t="s">
        <v>2739</v>
      </c>
      <c r="D986" s="21" t="str">
        <f>IFERROR(__xludf.DUMMYFUNCTION("GOOGLETRANSLATE(C986,""ja"",""en"")"),"discovery")</f>
        <v>discovery</v>
      </c>
    </row>
    <row r="987">
      <c r="A987" s="19">
        <v>986.0</v>
      </c>
      <c r="B987" s="19">
        <v>217028.0</v>
      </c>
      <c r="C987" s="20" t="s">
        <v>2740</v>
      </c>
      <c r="D987" s="21" t="str">
        <f>IFERROR(__xludf.DUMMYFUNCTION("GOOGLETRANSLATE(C987,""ja"",""en"")"),"first generation")</f>
        <v>first generation</v>
      </c>
    </row>
    <row r="988">
      <c r="A988" s="19">
        <v>987.0</v>
      </c>
      <c r="B988" s="19">
        <v>216932.0</v>
      </c>
      <c r="C988" s="20" t="s">
        <v>2741</v>
      </c>
      <c r="D988" s="21" t="str">
        <f>IFERROR(__xludf.DUMMYFUNCTION("GOOGLETRANSLATE(C988,""ja"",""en"")"),"Spain")</f>
        <v>Spain</v>
      </c>
    </row>
    <row r="989">
      <c r="A989" s="19">
        <v>988.0</v>
      </c>
      <c r="B989" s="19">
        <v>216222.0</v>
      </c>
      <c r="C989" s="20" t="s">
        <v>2742</v>
      </c>
      <c r="D989" s="21" t="str">
        <f>IFERROR(__xludf.DUMMYFUNCTION("GOOGLETRANSLATE(C989,""ja"",""en"")"),"president")</f>
        <v>president</v>
      </c>
    </row>
    <row r="990">
      <c r="A990" s="19">
        <v>989.0</v>
      </c>
      <c r="B990" s="19">
        <v>216177.0</v>
      </c>
      <c r="C990" s="20" t="s">
        <v>2743</v>
      </c>
      <c r="D990" s="21" t="str">
        <f>IFERROR(__xludf.DUMMYFUNCTION("GOOGLETRANSLATE(C990,""ja"",""en"")"),"kinds")</f>
        <v>kinds</v>
      </c>
    </row>
    <row r="991">
      <c r="A991" s="19">
        <v>990.0</v>
      </c>
      <c r="B991" s="19">
        <v>216096.0</v>
      </c>
      <c r="C991" s="20" t="s">
        <v>2744</v>
      </c>
      <c r="D991" s="21" t="str">
        <f>IFERROR(__xludf.DUMMYFUNCTION("GOOGLETRANSLATE(C991,""ja"",""en"")"),"ability")</f>
        <v>ability</v>
      </c>
    </row>
    <row r="992">
      <c r="A992" s="19">
        <v>991.0</v>
      </c>
      <c r="B992" s="19">
        <v>215992.0</v>
      </c>
      <c r="C992" s="20" t="s">
        <v>2745</v>
      </c>
      <c r="D992" s="21" t="str">
        <f>IFERROR(__xludf.DUMMYFUNCTION("GOOGLETRANSLATE(C992,""ja"",""en"")"),"wife")</f>
        <v>wife</v>
      </c>
    </row>
    <row r="993">
      <c r="A993" s="19">
        <v>992.0</v>
      </c>
      <c r="B993" s="19">
        <v>215572.0</v>
      </c>
      <c r="C993" s="20" t="s">
        <v>2746</v>
      </c>
      <c r="D993" s="21" t="str">
        <f>IFERROR(__xludf.DUMMYFUNCTION("GOOGLETRANSLATE(C993,""ja"",""en"")"),"law")</f>
        <v>law</v>
      </c>
    </row>
    <row r="994">
      <c r="A994" s="19">
        <v>993.0</v>
      </c>
      <c r="B994" s="19">
        <v>215394.0</v>
      </c>
      <c r="C994" s="20" t="s">
        <v>2747</v>
      </c>
      <c r="D994" s="21" t="str">
        <f>IFERROR(__xludf.DUMMYFUNCTION("GOOGLETRANSLATE(C994,""ja"",""en"")"),"mother")</f>
        <v>mother</v>
      </c>
    </row>
    <row r="995">
      <c r="A995" s="19">
        <v>994.0</v>
      </c>
      <c r="B995" s="19">
        <v>215370.0</v>
      </c>
      <c r="C995" s="20" t="s">
        <v>2748</v>
      </c>
      <c r="D995" s="21" t="str">
        <f>IFERROR(__xludf.DUMMYFUNCTION("GOOGLETRANSLATE(C995,""ja"",""en"")"),"Academy")</f>
        <v>Academy</v>
      </c>
    </row>
    <row r="996">
      <c r="A996" s="19">
        <v>995.0</v>
      </c>
      <c r="B996" s="19">
        <v>215300.0</v>
      </c>
      <c r="C996" s="20" t="s">
        <v>2749</v>
      </c>
      <c r="D996" s="21" t="str">
        <f>IFERROR(__xludf.DUMMYFUNCTION("GOOGLETRANSLATE(C996,""ja"",""en"")"),"General")</f>
        <v>General</v>
      </c>
    </row>
    <row r="997">
      <c r="A997" s="19">
        <v>996.0</v>
      </c>
      <c r="B997" s="19">
        <v>215071.0</v>
      </c>
      <c r="C997" s="20" t="s">
        <v>2750</v>
      </c>
      <c r="D997" s="21" t="str">
        <f>IFERROR(__xludf.DUMMYFUNCTION("GOOGLETRANSLATE(C997,""ja"",""en"")"),"English")</f>
        <v>English</v>
      </c>
    </row>
    <row r="998">
      <c r="A998" s="19">
        <v>997.0</v>
      </c>
      <c r="B998" s="19">
        <v>214721.0</v>
      </c>
      <c r="C998" s="20" t="s">
        <v>2751</v>
      </c>
      <c r="D998" s="21" t="str">
        <f>IFERROR(__xludf.DUMMYFUNCTION("GOOGLETRANSLATE(C998,""ja"",""en"")"),"support")</f>
        <v>support</v>
      </c>
    </row>
    <row r="999">
      <c r="A999" s="19">
        <v>998.0</v>
      </c>
      <c r="B999" s="19">
        <v>214272.0</v>
      </c>
      <c r="C999" s="20" t="s">
        <v>2752</v>
      </c>
      <c r="D999" s="21" t="str">
        <f>IFERROR(__xludf.DUMMYFUNCTION("GOOGLETRANSLATE(C999,""ja"",""en"")"),"Registration")</f>
        <v>Registration</v>
      </c>
    </row>
    <row r="1000">
      <c r="A1000" s="19">
        <v>999.0</v>
      </c>
      <c r="B1000" s="19">
        <v>213903.0</v>
      </c>
      <c r="C1000" s="20" t="s">
        <v>2753</v>
      </c>
      <c r="D1000" s="21" t="str">
        <f>IFERROR(__xludf.DUMMYFUNCTION("GOOGLETRANSLATE(C1000,""ja"",""en"")"),"organization")</f>
        <v>organization</v>
      </c>
    </row>
    <row r="1001">
      <c r="A1001" s="19">
        <v>1000.0</v>
      </c>
      <c r="B1001" s="19">
        <v>213607.0</v>
      </c>
      <c r="C1001" s="20" t="s">
        <v>2754</v>
      </c>
      <c r="D1001" s="21" t="str">
        <f>IFERROR(__xludf.DUMMYFUNCTION("GOOGLETRANSLATE(C1001,""ja"",""en"")"),"Joint")</f>
        <v>Joint</v>
      </c>
    </row>
    <row r="1002">
      <c r="A1002" s="19">
        <v>1001.0</v>
      </c>
      <c r="B1002" s="19">
        <v>213573.0</v>
      </c>
      <c r="C1002" s="20" t="s">
        <v>2755</v>
      </c>
      <c r="D1002" s="21" t="str">
        <f>IFERROR(__xludf.DUMMYFUNCTION("GOOGLETRANSLATE(C1002,""ja"",""en"")"),"port")</f>
        <v>port</v>
      </c>
    </row>
    <row r="1003">
      <c r="A1003" s="19">
        <v>1002.0</v>
      </c>
      <c r="B1003" s="19">
        <v>213508.0</v>
      </c>
      <c r="C1003" s="20" t="s">
        <v>2756</v>
      </c>
      <c r="D1003" s="21" t="str">
        <f>IFERROR(__xludf.DUMMYFUNCTION("GOOGLETRANSLATE(C1003,""ja"",""en"")"),"management")</f>
        <v>management</v>
      </c>
    </row>
    <row r="1004">
      <c r="A1004" s="19">
        <v>1003.0</v>
      </c>
      <c r="B1004" s="19">
        <v>213418.0</v>
      </c>
      <c r="C1004" s="20" t="s">
        <v>2757</v>
      </c>
      <c r="D1004" s="21" t="str">
        <f>IFERROR(__xludf.DUMMYFUNCTION("GOOGLETRANSLATE(C1004,""ja"",""en"")"),"of things")</f>
        <v>of things</v>
      </c>
    </row>
    <row r="1005">
      <c r="A1005" s="19">
        <v>1004.0</v>
      </c>
      <c r="B1005" s="19">
        <v>213111.0</v>
      </c>
      <c r="C1005" s="20" t="s">
        <v>2758</v>
      </c>
      <c r="D1005" s="21" t="str">
        <f>IFERROR(__xludf.DUMMYFUNCTION("GOOGLETRANSLATE(C1005,""ja"",""en"")"),"night")</f>
        <v>night</v>
      </c>
    </row>
    <row r="1006">
      <c r="A1006" s="19">
        <v>1005.0</v>
      </c>
      <c r="B1006" s="19">
        <v>213076.0</v>
      </c>
      <c r="C1006" s="20" t="s">
        <v>2759</v>
      </c>
      <c r="D1006" s="21" t="str">
        <f>IFERROR(__xludf.DUMMYFUNCTION("GOOGLETRANSLATE(C1006,""ja"",""en"")"),"height")</f>
        <v>height</v>
      </c>
    </row>
    <row r="1007">
      <c r="A1007" s="19">
        <v>1006.0</v>
      </c>
      <c r="B1007" s="19">
        <v>213004.0</v>
      </c>
      <c r="C1007" s="20" t="s">
        <v>2760</v>
      </c>
      <c r="D1007" s="21" t="str">
        <f>IFERROR(__xludf.DUMMYFUNCTION("GOOGLETRANSLATE(C1007,""ja"",""en"")"),"handle")</f>
        <v>handle</v>
      </c>
    </row>
    <row r="1008">
      <c r="A1008" s="19">
        <v>1007.0</v>
      </c>
      <c r="B1008" s="19">
        <v>212662.0</v>
      </c>
      <c r="C1008" s="20" t="s">
        <v>2761</v>
      </c>
      <c r="D1008" s="21" t="str">
        <f>IFERROR(__xludf.DUMMYFUNCTION("GOOGLETRANSLATE(C1008,""ja"",""en"")"),"unification")</f>
        <v>unification</v>
      </c>
    </row>
    <row r="1009">
      <c r="A1009" s="19">
        <v>1008.0</v>
      </c>
      <c r="B1009" s="19">
        <v>212661.0</v>
      </c>
      <c r="C1009" s="20" t="s">
        <v>2762</v>
      </c>
      <c r="D1009" s="21" t="str">
        <f>IFERROR(__xludf.DUMMYFUNCTION("GOOGLETRANSLATE(C1009,""ja"",""en"")"),"guidance")</f>
        <v>guidance</v>
      </c>
    </row>
    <row r="1010">
      <c r="A1010" s="19">
        <v>1009.0</v>
      </c>
      <c r="B1010" s="19">
        <v>212508.0</v>
      </c>
      <c r="C1010" s="20" t="s">
        <v>2763</v>
      </c>
      <c r="D1010" s="21" t="str">
        <f>IFERROR(__xludf.DUMMYFUNCTION("GOOGLETRANSLATE(C1010,""ja"",""en"")"),"Society")</f>
        <v>Society</v>
      </c>
    </row>
    <row r="1011">
      <c r="A1011" s="19">
        <v>1010.0</v>
      </c>
      <c r="B1011" s="19">
        <v>211856.0</v>
      </c>
      <c r="C1011" s="20" t="s">
        <v>2764</v>
      </c>
      <c r="D1011" s="21" t="str">
        <f>IFERROR(__xludf.DUMMYFUNCTION("GOOGLETRANSLATE(C1011,""ja"",""en"")"),"starring")</f>
        <v>starring</v>
      </c>
    </row>
    <row r="1012">
      <c r="A1012" s="19">
        <v>1011.0</v>
      </c>
      <c r="B1012" s="19">
        <v>211524.0</v>
      </c>
      <c r="C1012" s="22" t="s">
        <v>2765</v>
      </c>
      <c r="D1012" s="21" t="str">
        <f>IFERROR(__xludf.DUMMYFUNCTION("GOOGLETRANSLATE(C1012,""ja"",""en"")"),"recognition")</f>
        <v>recognition</v>
      </c>
    </row>
    <row r="1013">
      <c r="A1013" s="19">
        <v>1012.0</v>
      </c>
      <c r="B1013" s="19">
        <v>211519.0</v>
      </c>
      <c r="C1013" s="20" t="s">
        <v>2766</v>
      </c>
      <c r="D1013" s="21" t="str">
        <f>IFERROR(__xludf.DUMMYFUNCTION("GOOGLETRANSLATE(C1013,""ja"",""en"")"),"code")</f>
        <v>code</v>
      </c>
    </row>
    <row r="1014">
      <c r="A1014" s="19">
        <v>1013.0</v>
      </c>
      <c r="B1014" s="19">
        <v>211130.0</v>
      </c>
      <c r="C1014" s="20" t="s">
        <v>2767</v>
      </c>
      <c r="D1014" s="21" t="str">
        <f>IFERROR(__xludf.DUMMYFUNCTION("GOOGLETRANSLATE(C1014,""ja"",""en"")"),"design")</f>
        <v>design</v>
      </c>
    </row>
    <row r="1015">
      <c r="A1015" s="19">
        <v>1014.0</v>
      </c>
      <c r="B1015" s="19">
        <v>210687.0</v>
      </c>
      <c r="C1015" s="20" t="s">
        <v>2768</v>
      </c>
      <c r="D1015" s="21" t="str">
        <f>IFERROR(__xludf.DUMMYFUNCTION("GOOGLETRANSLATE(C1015,""ja"",""en"")"),"definition")</f>
        <v>definition</v>
      </c>
    </row>
    <row r="1016">
      <c r="A1016" s="19">
        <v>1015.0</v>
      </c>
      <c r="B1016" s="19">
        <v>210659.0</v>
      </c>
      <c r="C1016" s="20" t="s">
        <v>2769</v>
      </c>
      <c r="D1016" s="21" t="str">
        <f>IFERROR(__xludf.DUMMYFUNCTION("GOOGLETRANSLATE(C1016,""ja"",""en"")"),"republic")</f>
        <v>republic</v>
      </c>
    </row>
    <row r="1017">
      <c r="A1017" s="19">
        <v>1016.0</v>
      </c>
      <c r="B1017" s="19">
        <v>210620.0</v>
      </c>
      <c r="C1017" s="20" t="s">
        <v>2770</v>
      </c>
      <c r="D1017" s="21" t="str">
        <f>IFERROR(__xludf.DUMMYFUNCTION("GOOGLETRANSLATE(C1017,""ja"",""en"")"),"federal")</f>
        <v>federal</v>
      </c>
    </row>
    <row r="1018">
      <c r="A1018" s="19">
        <v>1017.0</v>
      </c>
      <c r="B1018" s="19">
        <v>210364.0</v>
      </c>
      <c r="C1018" s="20" t="s">
        <v>2771</v>
      </c>
      <c r="D1018" s="21" t="str">
        <f>IFERROR(__xludf.DUMMYFUNCTION("GOOGLETRANSLATE(C1018,""ja"",""en"")"),"Okayama")</f>
        <v>Okayama</v>
      </c>
    </row>
    <row r="1019">
      <c r="A1019" s="19">
        <v>1018.0</v>
      </c>
      <c r="B1019" s="19">
        <v>210288.0</v>
      </c>
      <c r="C1019" s="22" t="s">
        <v>2772</v>
      </c>
      <c r="D1019" s="21" t="str">
        <f>IFERROR(__xludf.DUMMYFUNCTION("GOOGLETRANSLATE(C1019,""ja"",""en"")"),"stop")</f>
        <v>stop</v>
      </c>
    </row>
    <row r="1020">
      <c r="A1020" s="19">
        <v>1019.0</v>
      </c>
      <c r="B1020" s="19">
        <v>209715.0</v>
      </c>
      <c r="C1020" s="20" t="s">
        <v>2773</v>
      </c>
      <c r="D1020" s="21" t="str">
        <f>IFERROR(__xludf.DUMMYFUNCTION("GOOGLETRANSLATE(C1020,""ja"",""en"")"),"Kobe")</f>
        <v>Kobe</v>
      </c>
    </row>
    <row r="1021">
      <c r="A1021" s="19">
        <v>1020.0</v>
      </c>
      <c r="B1021" s="19">
        <v>209423.0</v>
      </c>
      <c r="C1021" s="20" t="s">
        <v>2774</v>
      </c>
      <c r="D1021" s="21" t="str">
        <f>IFERROR(__xludf.DUMMYFUNCTION("GOOGLETRANSLATE(C1021,""ja"",""en"")"),"Ru")</f>
        <v>Ru</v>
      </c>
    </row>
    <row r="1022">
      <c r="A1022" s="19">
        <v>1021.0</v>
      </c>
      <c r="B1022" s="19">
        <v>209345.0</v>
      </c>
      <c r="C1022" s="20" t="s">
        <v>2775</v>
      </c>
      <c r="D1022" s="21" t="str">
        <f>IFERROR(__xludf.DUMMYFUNCTION("GOOGLETRANSLATE(C1022,""ja"",""en"")"),"base")</f>
        <v>base</v>
      </c>
    </row>
    <row r="1023">
      <c r="A1023" s="19">
        <v>1022.0</v>
      </c>
      <c r="B1023" s="19">
        <v>209205.0</v>
      </c>
      <c r="C1023" s="20" t="s">
        <v>2776</v>
      </c>
      <c r="D1023" s="21" t="str">
        <f>IFERROR(__xludf.DUMMYFUNCTION("GOOGLETRANSLATE(C1023,""ja"",""en"")"),"Nakamura")</f>
        <v>Nakamura</v>
      </c>
    </row>
    <row r="1024">
      <c r="A1024" s="19">
        <v>1023.0</v>
      </c>
      <c r="B1024" s="19">
        <v>209135.0</v>
      </c>
      <c r="C1024" s="20" t="s">
        <v>2777</v>
      </c>
      <c r="D1024" s="21" t="str">
        <f>IFERROR(__xludf.DUMMYFUNCTION("GOOGLETRANSLATE(C1024,""ja"",""en"")"),"army")</f>
        <v>army</v>
      </c>
    </row>
    <row r="1025">
      <c r="A1025" s="19">
        <v>1024.0</v>
      </c>
      <c r="B1025" s="19">
        <v>208827.0</v>
      </c>
      <c r="C1025" s="20" t="s">
        <v>2778</v>
      </c>
      <c r="D1025" s="21" t="str">
        <f>IFERROR(__xludf.DUMMYFUNCTION("GOOGLETRANSLATE(C1025,""ja"",""en"")"),"&lt;")</f>
        <v>&lt;</v>
      </c>
    </row>
    <row r="1026">
      <c r="A1026" s="19">
        <v>1025.0</v>
      </c>
      <c r="B1026" s="19">
        <v>208779.0</v>
      </c>
      <c r="C1026" s="20" t="s">
        <v>2779</v>
      </c>
      <c r="D1026" s="21" t="str">
        <f>IFERROR(__xludf.DUMMYFUNCTION("GOOGLETRANSLATE(C1026,""ja"",""en"")"),"Thick")</f>
        <v>Thick</v>
      </c>
    </row>
    <row r="1027">
      <c r="A1027" s="19">
        <v>1026.0</v>
      </c>
      <c r="B1027" s="19">
        <v>208627.0</v>
      </c>
      <c r="C1027" s="20" t="s">
        <v>2780</v>
      </c>
      <c r="D1027" s="21" t="str">
        <f>IFERROR(__xludf.DUMMYFUNCTION("GOOGLETRANSLATE(C1027,""ja"",""en"")"),"such as")</f>
        <v>such as</v>
      </c>
    </row>
    <row r="1028">
      <c r="A1028" s="19">
        <v>1027.0</v>
      </c>
      <c r="B1028" s="19">
        <v>208445.0</v>
      </c>
      <c r="C1028" s="20" t="s">
        <v>2781</v>
      </c>
      <c r="D1028" s="21" t="str">
        <f>IFERROR(__xludf.DUMMYFUNCTION("GOOGLETRANSLATE(C1028,""ja"",""en"")"),"command")</f>
        <v>command</v>
      </c>
    </row>
    <row r="1029">
      <c r="A1029" s="19">
        <v>1028.0</v>
      </c>
      <c r="B1029" s="19">
        <v>208376.0</v>
      </c>
      <c r="C1029" s="20" t="s">
        <v>2782</v>
      </c>
      <c r="D1029" s="21" t="str">
        <f>IFERROR(__xludf.DUMMYFUNCTION("GOOGLETRANSLATE(C1029,""ja"",""en"")"),"verification")</f>
        <v>verification</v>
      </c>
    </row>
    <row r="1030">
      <c r="A1030" s="19">
        <v>1029.0</v>
      </c>
      <c r="B1030" s="19">
        <v>207718.0</v>
      </c>
      <c r="C1030" s="22" t="s">
        <v>2783</v>
      </c>
      <c r="D1030" s="21" t="str">
        <f>IFERROR(__xludf.DUMMYFUNCTION("GOOGLETRANSLATE(C1030,""ja"",""en"")"),"enter")</f>
        <v>enter</v>
      </c>
    </row>
    <row r="1031">
      <c r="A1031" s="19">
        <v>1030.0</v>
      </c>
      <c r="B1031" s="19">
        <v>207334.0</v>
      </c>
      <c r="C1031" s="20" t="s">
        <v>2784</v>
      </c>
      <c r="D1031" s="21" t="str">
        <f>IFERROR(__xludf.DUMMYFUNCTION("GOOGLETRANSLATE(C1031,""ja"",""en"")"),"round")</f>
        <v>round</v>
      </c>
    </row>
    <row r="1032">
      <c r="A1032" s="19">
        <v>1031.0</v>
      </c>
      <c r="B1032" s="19">
        <v>206906.0</v>
      </c>
      <c r="C1032" s="20" t="s">
        <v>2785</v>
      </c>
      <c r="D1032" s="21" t="str">
        <f>IFERROR(__xludf.DUMMYFUNCTION("GOOGLETRANSLATE(C1032,""ja"",""en"")"),"people")</f>
        <v>people</v>
      </c>
    </row>
    <row r="1033">
      <c r="A1033" s="19">
        <v>1032.0</v>
      </c>
      <c r="B1033" s="19">
        <v>206607.0</v>
      </c>
      <c r="C1033" s="20" t="s">
        <v>2786</v>
      </c>
      <c r="D1033" s="21" t="str">
        <f>IFERROR(__xludf.DUMMYFUNCTION("GOOGLETRANSLATE(C1033,""ja"",""en"")"),"To tell")</f>
        <v>To tell</v>
      </c>
    </row>
    <row r="1034">
      <c r="A1034" s="19">
        <v>1033.0</v>
      </c>
      <c r="B1034" s="19">
        <v>206362.0</v>
      </c>
      <c r="C1034" s="20" t="s">
        <v>2787</v>
      </c>
      <c r="D1034" s="21" t="str">
        <f>IFERROR(__xludf.DUMMYFUNCTION("GOOGLETRANSLATE(C1034,""ja"",""en"")"),"driving")</f>
        <v>driving</v>
      </c>
    </row>
    <row r="1035">
      <c r="A1035" s="19">
        <v>1034.0</v>
      </c>
      <c r="B1035" s="19">
        <v>206340.0</v>
      </c>
      <c r="C1035" s="20" t="s">
        <v>2788</v>
      </c>
      <c r="D1035" s="21" t="str">
        <f>IFERROR(__xludf.DUMMYFUNCTION("GOOGLETRANSLATE(C1035,""ja"",""en"")"),"update")</f>
        <v>update</v>
      </c>
    </row>
    <row r="1036">
      <c r="A1036" s="19">
        <v>1035.0</v>
      </c>
      <c r="B1036" s="19">
        <v>206279.0</v>
      </c>
      <c r="C1036" s="20" t="s">
        <v>2789</v>
      </c>
      <c r="D1036" s="21" t="str">
        <f>IFERROR(__xludf.DUMMYFUNCTION("GOOGLETRANSLATE(C1036,""ja"",""en"")"),"party")</f>
        <v>party</v>
      </c>
    </row>
    <row r="1037">
      <c r="A1037" s="19">
        <v>1036.0</v>
      </c>
      <c r="B1037" s="19">
        <v>206013.0</v>
      </c>
      <c r="C1037" s="20" t="s">
        <v>2790</v>
      </c>
      <c r="D1037" s="21" t="str">
        <f>IFERROR(__xludf.DUMMYFUNCTION("GOOGLETRANSLATE(C1037,""ja"",""en"")"),"alias")</f>
        <v>alias</v>
      </c>
    </row>
    <row r="1038">
      <c r="A1038" s="19">
        <v>1037.0</v>
      </c>
      <c r="B1038" s="19">
        <v>205819.0</v>
      </c>
      <c r="C1038" s="20" t="s">
        <v>2791</v>
      </c>
      <c r="D1038" s="21" t="str">
        <f>IFERROR(__xludf.DUMMYFUNCTION("GOOGLETRANSLATE(C1038,""ja"",""en"")"),"spring")</f>
        <v>spring</v>
      </c>
    </row>
    <row r="1039">
      <c r="A1039" s="19">
        <v>1038.0</v>
      </c>
      <c r="B1039" s="19">
        <v>205562.0</v>
      </c>
      <c r="C1039" s="20" t="s">
        <v>2792</v>
      </c>
      <c r="D1039" s="21" t="str">
        <f>IFERROR(__xludf.DUMMYFUNCTION("GOOGLETRANSLATE(C1039,""ja"",""en"")"),"engine")</f>
        <v>engine</v>
      </c>
    </row>
    <row r="1040">
      <c r="A1040" s="19">
        <v>1039.0</v>
      </c>
      <c r="B1040" s="19">
        <v>204516.0</v>
      </c>
      <c r="C1040" s="20" t="s">
        <v>2793</v>
      </c>
      <c r="D1040" s="21" t="str">
        <f>IFERROR(__xludf.DUMMYFUNCTION("GOOGLETRANSLATE(C1040,""ja"",""en"")"),"troops")</f>
        <v>troops</v>
      </c>
    </row>
    <row r="1041">
      <c r="A1041" s="19">
        <v>1040.0</v>
      </c>
      <c r="B1041" s="19">
        <v>204380.0</v>
      </c>
      <c r="C1041" s="20" t="s">
        <v>2794</v>
      </c>
      <c r="D1041" s="21" t="str">
        <f>IFERROR(__xludf.DUMMYFUNCTION("GOOGLETRANSLATE(C1041,""ja"",""en"")"),"Addition")</f>
        <v>Addition</v>
      </c>
    </row>
    <row r="1042">
      <c r="A1042" s="19">
        <v>1041.0</v>
      </c>
      <c r="B1042" s="19">
        <v>204262.0</v>
      </c>
      <c r="C1042" s="20" t="s">
        <v>2795</v>
      </c>
      <c r="D1042" s="21" t="str">
        <f>IFERROR(__xludf.DUMMYFUNCTION("GOOGLETRANSLATE(C1042,""ja"",""en"")"),"first time")</f>
        <v>first time</v>
      </c>
    </row>
    <row r="1043">
      <c r="A1043" s="19">
        <v>1042.0</v>
      </c>
      <c r="B1043" s="19">
        <v>204017.0</v>
      </c>
      <c r="C1043" s="20" t="s">
        <v>2796</v>
      </c>
      <c r="D1043" s="21" t="str">
        <f>IFERROR(__xludf.DUMMYFUNCTION("GOOGLETRANSLATE(C1043,""ja"",""en"")"),"shop")</f>
        <v>shop</v>
      </c>
    </row>
    <row r="1044">
      <c r="A1044" s="19">
        <v>1043.0</v>
      </c>
      <c r="B1044" s="19">
        <v>203890.0</v>
      </c>
      <c r="C1044" s="20" t="s">
        <v>2797</v>
      </c>
      <c r="D1044" s="21" t="str">
        <f>IFERROR(__xludf.DUMMYFUNCTION("GOOGLETRANSLATE(C1044,""ja"",""en"")"),"original")</f>
        <v>original</v>
      </c>
    </row>
    <row r="1045">
      <c r="A1045" s="19">
        <v>1044.0</v>
      </c>
      <c r="B1045" s="19">
        <v>203804.0</v>
      </c>
      <c r="C1045" s="22" t="s">
        <v>2798</v>
      </c>
      <c r="D1045" s="21" t="str">
        <f>IFERROR(__xludf.DUMMYFUNCTION("GOOGLETRANSLATE(C1045,""ja"",""en"")"),"Thoughts")</f>
        <v>Thoughts</v>
      </c>
    </row>
    <row r="1046">
      <c r="A1046" s="19">
        <v>1045.0</v>
      </c>
      <c r="B1046" s="19">
        <v>203730.0</v>
      </c>
      <c r="C1046" s="20" t="s">
        <v>2799</v>
      </c>
      <c r="D1046" s="21" t="str">
        <f>IFERROR(__xludf.DUMMYFUNCTION("GOOGLETRANSLATE(C1046,""ja"",""en"")"),"Digital")</f>
        <v>Digital</v>
      </c>
    </row>
    <row r="1047">
      <c r="A1047" s="19">
        <v>1046.0</v>
      </c>
      <c r="B1047" s="19">
        <v>203567.0</v>
      </c>
      <c r="C1047" s="20" t="s">
        <v>2800</v>
      </c>
      <c r="D1047" s="21" t="str">
        <f>IFERROR(__xludf.DUMMYFUNCTION("GOOGLETRANSLATE(C1047,""ja"",""en"")"),"minister")</f>
        <v>minister</v>
      </c>
    </row>
    <row r="1048">
      <c r="A1048" s="19">
        <v>1047.0</v>
      </c>
      <c r="B1048" s="19">
        <v>203159.0</v>
      </c>
      <c r="C1048" s="20" t="s">
        <v>2801</v>
      </c>
      <c r="D1048" s="21" t="str">
        <f>IFERROR(__xludf.DUMMYFUNCTION("GOOGLETRANSLATE(C1048,""ja"",""en"")"),"Hyogo")</f>
        <v>Hyogo</v>
      </c>
    </row>
    <row r="1049">
      <c r="A1049" s="19">
        <v>1048.0</v>
      </c>
      <c r="B1049" s="19">
        <v>203080.0</v>
      </c>
      <c r="C1049" s="20" t="s">
        <v>2802</v>
      </c>
      <c r="D1049" s="21" t="str">
        <f>IFERROR(__xludf.DUMMYFUNCTION("GOOGLETRANSLATE(C1049,""ja"",""en"")"),"Yamada")</f>
        <v>Yamada</v>
      </c>
    </row>
    <row r="1050">
      <c r="A1050" s="19">
        <v>1049.0</v>
      </c>
      <c r="B1050" s="19">
        <v>203073.0</v>
      </c>
      <c r="C1050" s="20" t="s">
        <v>2803</v>
      </c>
      <c r="D1050" s="21" t="str">
        <f>IFERROR(__xludf.DUMMYFUNCTION("GOOGLETRANSLATE(C1050,""ja"",""en"")"),"use")</f>
        <v>use</v>
      </c>
    </row>
    <row r="1051">
      <c r="A1051" s="19">
        <v>1050.0</v>
      </c>
      <c r="B1051" s="19">
        <v>203058.0</v>
      </c>
      <c r="C1051" s="20" t="s">
        <v>2804</v>
      </c>
      <c r="D1051" s="21" t="str">
        <f>IFERROR(__xludf.DUMMYFUNCTION("GOOGLETRANSLATE(C1051,""ja"",""en"")"),"House of Representatives")</f>
        <v>House of Representatives</v>
      </c>
    </row>
    <row r="1052">
      <c r="A1052" s="19">
        <v>1051.0</v>
      </c>
      <c r="B1052" s="19">
        <v>202746.0</v>
      </c>
      <c r="C1052" s="20" t="s">
        <v>2805</v>
      </c>
      <c r="D1052" s="21" t="str">
        <f>IFERROR(__xludf.DUMMYFUNCTION("GOOGLETRANSLATE(C1052,""ja"",""en"")"),"sightseeing")</f>
        <v>sightseeing</v>
      </c>
    </row>
    <row r="1053">
      <c r="A1053" s="19">
        <v>1052.0</v>
      </c>
      <c r="B1053" s="19">
        <v>202345.0</v>
      </c>
      <c r="C1053" s="20" t="s">
        <v>2806</v>
      </c>
      <c r="D1053" s="21" t="str">
        <f>IFERROR(__xludf.DUMMYFUNCTION("GOOGLETRANSLATE(C1053,""ja"",""en"")"),"holy")</f>
        <v>holy</v>
      </c>
    </row>
    <row r="1054">
      <c r="A1054" s="19">
        <v>1053.0</v>
      </c>
      <c r="B1054" s="19">
        <v>202296.0</v>
      </c>
      <c r="C1054" s="20" t="s">
        <v>2807</v>
      </c>
      <c r="D1054" s="21" t="str">
        <f>IFERROR(__xludf.DUMMYFUNCTION("GOOGLETRANSLATE(C1054,""ja"",""en"")"),"Cancellation")</f>
        <v>Cancellation</v>
      </c>
    </row>
    <row r="1055">
      <c r="A1055" s="19">
        <v>1054.0</v>
      </c>
      <c r="B1055" s="19">
        <v>202109.0</v>
      </c>
      <c r="C1055" s="20" t="s">
        <v>2808</v>
      </c>
      <c r="D1055" s="21" t="str">
        <f>IFERROR(__xludf.DUMMYFUNCTION("GOOGLETRANSLATE(C1055,""ja"",""en"")"),"flat")</f>
        <v>flat</v>
      </c>
    </row>
    <row r="1056">
      <c r="A1056" s="19">
        <v>1055.0</v>
      </c>
      <c r="B1056" s="19">
        <v>201727.0</v>
      </c>
      <c r="C1056" s="20" t="s">
        <v>2809</v>
      </c>
      <c r="D1056" s="21" t="str">
        <f>IFERROR(__xludf.DUMMYFUNCTION("GOOGLETRANSLATE(C1056,""ja"",""en"")"),"most")</f>
        <v>most</v>
      </c>
    </row>
    <row r="1057">
      <c r="A1057" s="19">
        <v>1056.0</v>
      </c>
      <c r="B1057" s="19">
        <v>201428.0</v>
      </c>
      <c r="C1057" s="20" t="s">
        <v>2810</v>
      </c>
      <c r="D1057" s="21" t="str">
        <f>IFERROR(__xludf.DUMMYFUNCTION("GOOGLETRANSLATE(C1057,""ja"",""en"")"),"president")</f>
        <v>president</v>
      </c>
    </row>
    <row r="1058">
      <c r="A1058" s="19">
        <v>1057.0</v>
      </c>
      <c r="B1058" s="19">
        <v>201162.0</v>
      </c>
      <c r="C1058" s="20" t="s">
        <v>2811</v>
      </c>
      <c r="D1058" s="21" t="str">
        <f>IFERROR(__xludf.DUMMYFUNCTION("GOOGLETRANSLATE(C1058,""ja"",""en"")"),"-")</f>
        <v>-</v>
      </c>
    </row>
    <row r="1059">
      <c r="A1059" s="19">
        <v>1058.0</v>
      </c>
      <c r="B1059" s="19">
        <v>200889.0</v>
      </c>
      <c r="C1059" s="20" t="s">
        <v>2812</v>
      </c>
      <c r="D1059" s="21" t="str">
        <f>IFERROR(__xludf.DUMMYFUNCTION("GOOGLETRANSLATE(C1059,""ja"",""en"")"),"Writer")</f>
        <v>Writer</v>
      </c>
    </row>
    <row r="1060">
      <c r="A1060" s="19">
        <v>1059.0</v>
      </c>
      <c r="B1060" s="19">
        <v>200831.0</v>
      </c>
      <c r="C1060" s="20" t="s">
        <v>2813</v>
      </c>
      <c r="D1060" s="21" t="str">
        <f>IFERROR(__xludf.DUMMYFUNCTION("GOOGLETRANSLATE(C1060,""ja"",""en"")"),"agreement")</f>
        <v>agreement</v>
      </c>
    </row>
    <row r="1061">
      <c r="A1061" s="19">
        <v>1060.0</v>
      </c>
      <c r="B1061" s="19">
        <v>200829.0</v>
      </c>
      <c r="C1061" s="20" t="s">
        <v>2814</v>
      </c>
      <c r="D1061" s="21" t="str">
        <f>IFERROR(__xludf.DUMMYFUNCTION("GOOGLETRANSLATE(C1061,""ja"",""en"")"),"local government")</f>
        <v>local government</v>
      </c>
    </row>
    <row r="1062">
      <c r="A1062" s="19">
        <v>1061.0</v>
      </c>
      <c r="B1062" s="19">
        <v>200748.0</v>
      </c>
      <c r="C1062" s="20" t="s">
        <v>2815</v>
      </c>
      <c r="D1062" s="21" t="str">
        <f>IFERROR(__xludf.DUMMYFUNCTION("GOOGLETRANSLATE(C1062,""ja"",""en"")"),"art")</f>
        <v>art</v>
      </c>
    </row>
    <row r="1063">
      <c r="A1063" s="19">
        <v>1062.0</v>
      </c>
      <c r="B1063" s="19">
        <v>200745.0</v>
      </c>
      <c r="C1063" s="22" t="s">
        <v>2816</v>
      </c>
      <c r="D1063" s="21" t="str">
        <f>IFERROR(__xludf.DUMMYFUNCTION("GOOGLETRANSLATE(C1063,""ja"",""en"")"),"addition")</f>
        <v>addition</v>
      </c>
    </row>
    <row r="1064">
      <c r="A1064" s="19">
        <v>1063.0</v>
      </c>
      <c r="B1064" s="19">
        <v>200591.0</v>
      </c>
      <c r="C1064" s="20" t="s">
        <v>2817</v>
      </c>
      <c r="D1064" s="21" t="str">
        <f>IFERROR(__xludf.DUMMYFUNCTION("GOOGLETRANSLATE(C1064,""ja"",""en"")"),"，")</f>
        <v>，</v>
      </c>
    </row>
    <row r="1065">
      <c r="A1065" s="19">
        <v>1064.0</v>
      </c>
      <c r="B1065" s="19">
        <v>200491.0</v>
      </c>
      <c r="C1065" s="20" t="s">
        <v>2818</v>
      </c>
      <c r="D1065" s="21" t="str">
        <f>IFERROR(__xludf.DUMMYFUNCTION("GOOGLETRANSLATE(C1065,""ja"",""en"")"),"Complete")</f>
        <v>Complete</v>
      </c>
    </row>
    <row r="1066">
      <c r="A1066" s="19">
        <v>1065.0</v>
      </c>
      <c r="B1066" s="19">
        <v>200208.0</v>
      </c>
      <c r="C1066" s="20" t="s">
        <v>2819</v>
      </c>
      <c r="D1066" s="21" t="str">
        <f>IFERROR(__xludf.DUMMYFUNCTION("GOOGLETRANSLATE(C1066,""ja"",""en"")"),"formal")</f>
        <v>formal</v>
      </c>
    </row>
    <row r="1067">
      <c r="A1067" s="19">
        <v>1066.0</v>
      </c>
      <c r="B1067" s="19">
        <v>200182.0</v>
      </c>
      <c r="C1067" s="20" t="s">
        <v>2820</v>
      </c>
      <c r="D1067" s="21" t="str">
        <f>IFERROR(__xludf.DUMMYFUNCTION("GOOGLETRANSLATE(C1067,""ja"",""en"")"),"Heaven")</f>
        <v>Heaven</v>
      </c>
    </row>
    <row r="1068">
      <c r="A1068" s="19">
        <v>1067.0</v>
      </c>
      <c r="B1068" s="19">
        <v>199932.0</v>
      </c>
      <c r="C1068" s="20" t="s">
        <v>2821</v>
      </c>
      <c r="D1068" s="21" t="str">
        <f>IFERROR(__xludf.DUMMYFUNCTION("GOOGLETRANSLATE(C1068,""ja"",""en"")"),"season")</f>
        <v>season</v>
      </c>
    </row>
    <row r="1069">
      <c r="A1069" s="19">
        <v>1068.0</v>
      </c>
      <c r="B1069" s="19">
        <v>199771.0</v>
      </c>
      <c r="C1069" s="20" t="s">
        <v>2822</v>
      </c>
      <c r="D1069" s="21" t="str">
        <f>IFERROR(__xludf.DUMMYFUNCTION("GOOGLETRANSLATE(C1069,""ja"",""en"")"),"series")</f>
        <v>series</v>
      </c>
    </row>
    <row r="1070">
      <c r="A1070" s="19">
        <v>1069.0</v>
      </c>
      <c r="B1070" s="19">
        <v>199730.0</v>
      </c>
      <c r="C1070" s="20" t="s">
        <v>2823</v>
      </c>
      <c r="D1070" s="21" t="str">
        <f>IFERROR(__xludf.DUMMYFUNCTION("GOOGLETRANSLATE(C1070,""ja"",""en"")"),"family")</f>
        <v>family</v>
      </c>
    </row>
    <row r="1071">
      <c r="A1071" s="19">
        <v>1070.0</v>
      </c>
      <c r="B1071" s="19">
        <v>199538.0</v>
      </c>
      <c r="C1071" s="20" t="s">
        <v>2824</v>
      </c>
      <c r="D1071" s="21" t="str">
        <f>IFERROR(__xludf.DUMMYFUNCTION("GOOGLETRANSLATE(C1071,""ja"",""en"")"),"male")</f>
        <v>male</v>
      </c>
    </row>
    <row r="1072">
      <c r="A1072" s="19">
        <v>1071.0</v>
      </c>
      <c r="B1072" s="19">
        <v>199236.0</v>
      </c>
      <c r="C1072" s="20" t="s">
        <v>2825</v>
      </c>
      <c r="D1072" s="21" t="str">
        <f>IFERROR(__xludf.DUMMYFUNCTION("GOOGLETRANSLATE(C1072,""ja"",""en"")"),"the above")</f>
        <v>the above</v>
      </c>
    </row>
    <row r="1073">
      <c r="A1073" s="19">
        <v>1072.0</v>
      </c>
      <c r="B1073" s="19">
        <v>199205.0</v>
      </c>
      <c r="C1073" s="20" t="s">
        <v>2826</v>
      </c>
      <c r="D1073" s="21" t="str">
        <f>IFERROR(__xludf.DUMMYFUNCTION("GOOGLETRANSLATE(C1073,""ja"",""en"")"),"format")</f>
        <v>format</v>
      </c>
    </row>
    <row r="1074">
      <c r="A1074" s="19">
        <v>1073.0</v>
      </c>
      <c r="B1074" s="19">
        <v>199177.0</v>
      </c>
      <c r="C1074" s="20" t="s">
        <v>2827</v>
      </c>
      <c r="D1074" s="21" t="str">
        <f>IFERROR(__xludf.DUMMYFUNCTION("GOOGLETRANSLATE(C1074,""ja"",""en"")"),"circle")</f>
        <v>circle</v>
      </c>
    </row>
    <row r="1075">
      <c r="A1075" s="19">
        <v>1074.0</v>
      </c>
      <c r="B1075" s="19">
        <v>199163.0</v>
      </c>
      <c r="C1075" s="22" t="s">
        <v>2828</v>
      </c>
      <c r="D1075" s="21" t="str">
        <f>IFERROR(__xludf.DUMMYFUNCTION("GOOGLETRANSLATE(C1075,""ja"",""en"")"),"Good")</f>
        <v>Good</v>
      </c>
    </row>
    <row r="1076">
      <c r="A1076" s="19">
        <v>1075.0</v>
      </c>
      <c r="B1076" s="19">
        <v>199153.0</v>
      </c>
      <c r="C1076" s="20" t="s">
        <v>2829</v>
      </c>
      <c r="D1076" s="21" t="str">
        <f>IFERROR(__xludf.DUMMYFUNCTION("GOOGLETRANSLATE(C1076,""ja"",""en"")"),"〉")</f>
        <v>〉</v>
      </c>
    </row>
    <row r="1077">
      <c r="A1077" s="19">
        <v>1076.0</v>
      </c>
      <c r="B1077" s="19">
        <v>199100.0</v>
      </c>
      <c r="C1077" s="20" t="s">
        <v>2830</v>
      </c>
      <c r="D1077" s="21" t="str">
        <f>IFERROR(__xludf.DUMMYFUNCTION("GOOGLETRANSLATE(C1077,""ja"",""en"")"),"kind")</f>
        <v>kind</v>
      </c>
    </row>
    <row r="1078">
      <c r="A1078" s="19">
        <v>1077.0</v>
      </c>
      <c r="B1078" s="19">
        <v>198856.0</v>
      </c>
      <c r="C1078" s="20" t="s">
        <v>2831</v>
      </c>
      <c r="D1078" s="21" t="str">
        <f>IFERROR(__xludf.DUMMYFUNCTION("GOOGLETRANSLATE(C1078,""ja"",""en"")"),"Takahashi")</f>
        <v>Takahashi</v>
      </c>
    </row>
    <row r="1079">
      <c r="A1079" s="19">
        <v>1078.0</v>
      </c>
      <c r="B1079" s="19">
        <v>198679.0</v>
      </c>
      <c r="C1079" s="20" t="s">
        <v>2832</v>
      </c>
      <c r="D1079" s="21" t="str">
        <f>IFERROR(__xludf.DUMMYFUNCTION("GOOGLETRANSLATE(C1079,""ja"",""en"")"),"Essential")</f>
        <v>Essential</v>
      </c>
    </row>
    <row r="1080">
      <c r="A1080" s="19">
        <v>1079.0</v>
      </c>
      <c r="B1080" s="19">
        <v>198625.0</v>
      </c>
      <c r="C1080" s="20" t="s">
        <v>2833</v>
      </c>
      <c r="D1080" s="21" t="str">
        <f>IFERROR(__xludf.DUMMYFUNCTION("GOOGLETRANSLATE(C1080,""ja"",""en"")"),"ro")</f>
        <v>ro</v>
      </c>
    </row>
    <row r="1081">
      <c r="A1081" s="19">
        <v>1080.0</v>
      </c>
      <c r="B1081" s="19">
        <v>198512.0</v>
      </c>
      <c r="C1081" s="20" t="s">
        <v>2834</v>
      </c>
      <c r="D1081" s="21" t="str">
        <f>IFERROR(__xludf.DUMMYFUNCTION("GOOGLETRANSLATE(C1081,""ja"",""en"")"),"emergency")</f>
        <v>emergency</v>
      </c>
    </row>
    <row r="1082">
      <c r="A1082" s="19">
        <v>1081.0</v>
      </c>
      <c r="B1082" s="19">
        <v>198481.0</v>
      </c>
      <c r="C1082" s="20" t="s">
        <v>2835</v>
      </c>
      <c r="D1082" s="21" t="str">
        <f>IFERROR(__xludf.DUMMYFUNCTION("GOOGLETRANSLATE(C1082,""ja"",""en"")"),"birth")</f>
        <v>birth</v>
      </c>
    </row>
    <row r="1083">
      <c r="A1083" s="19">
        <v>1082.0</v>
      </c>
      <c r="B1083" s="19">
        <v>198446.0</v>
      </c>
      <c r="C1083" s="20" t="s">
        <v>2836</v>
      </c>
      <c r="D1083" s="21" t="str">
        <f>IFERROR(__xludf.DUMMYFUNCTION("GOOGLETRANSLATE(C1083,""ja"",""en"")"),"The person himself")</f>
        <v>The person himself</v>
      </c>
    </row>
    <row r="1084">
      <c r="A1084" s="19">
        <v>1083.0</v>
      </c>
      <c r="B1084" s="19">
        <v>198292.0</v>
      </c>
      <c r="C1084" s="20" t="s">
        <v>2837</v>
      </c>
      <c r="D1084" s="21" t="str">
        <f>IFERROR(__xludf.DUMMYFUNCTION("GOOGLETRANSLATE(C1084,""ja"",""en"")"),"Gifu")</f>
        <v>Gifu</v>
      </c>
    </row>
    <row r="1085">
      <c r="A1085" s="19">
        <v>1084.0</v>
      </c>
      <c r="B1085" s="19">
        <v>198234.0</v>
      </c>
      <c r="C1085" s="20" t="s">
        <v>2838</v>
      </c>
      <c r="D1085" s="21" t="str">
        <f>IFERROR(__xludf.DUMMYFUNCTION("GOOGLETRANSLATE(C1085,""ja"",""en"")"),"voice actor")</f>
        <v>voice actor</v>
      </c>
    </row>
    <row r="1086">
      <c r="A1086" s="19">
        <v>1085.0</v>
      </c>
      <c r="B1086" s="19">
        <v>198046.0</v>
      </c>
      <c r="C1086" s="20" t="s">
        <v>2839</v>
      </c>
      <c r="D1086" s="21" t="str">
        <f>IFERROR(__xludf.DUMMYFUNCTION("GOOGLETRANSLATE(C1086,""ja"",""en"")"),"or")</f>
        <v>or</v>
      </c>
    </row>
    <row r="1087">
      <c r="A1087" s="19">
        <v>1086.0</v>
      </c>
      <c r="B1087" s="19">
        <v>197877.0</v>
      </c>
      <c r="C1087" s="20" t="s">
        <v>2840</v>
      </c>
      <c r="D1087" s="21" t="str">
        <f>IFERROR(__xludf.DUMMYFUNCTION("GOOGLETRANSLATE(C1087,""ja"",""en"")"),"week")</f>
        <v>week</v>
      </c>
    </row>
    <row r="1088">
      <c r="A1088" s="19">
        <v>1087.0</v>
      </c>
      <c r="B1088" s="19">
        <v>197599.0</v>
      </c>
      <c r="C1088" s="20" t="s">
        <v>2841</v>
      </c>
      <c r="D1088" s="21" t="str">
        <f>IFERROR(__xludf.DUMMYFUNCTION("GOOGLETRANSLATE(C1088,""ja"",""en"")"),"producer")</f>
        <v>producer</v>
      </c>
    </row>
    <row r="1089">
      <c r="A1089" s="19">
        <v>1088.0</v>
      </c>
      <c r="B1089" s="19">
        <v>197525.0</v>
      </c>
      <c r="C1089" s="20" t="s">
        <v>2842</v>
      </c>
      <c r="D1089" s="21" t="str">
        <f>IFERROR(__xludf.DUMMYFUNCTION("GOOGLETRANSLATE(C1089,""ja"",""en"")"),"Nine")</f>
        <v>Nine</v>
      </c>
    </row>
    <row r="1090">
      <c r="A1090" s="19">
        <v>1089.0</v>
      </c>
      <c r="B1090" s="19">
        <v>196583.0</v>
      </c>
      <c r="C1090" s="20" t="s">
        <v>2843</v>
      </c>
      <c r="D1090" s="21" t="str">
        <f>IFERROR(__xludf.DUMMYFUNCTION("GOOGLETRANSLATE(C1090,""ja"",""en"")"),"leaf")</f>
        <v>leaf</v>
      </c>
    </row>
    <row r="1091">
      <c r="A1091" s="19">
        <v>1090.0</v>
      </c>
      <c r="B1091" s="19">
        <v>196492.0</v>
      </c>
      <c r="C1091" s="22" t="s">
        <v>2844</v>
      </c>
      <c r="D1091" s="21" t="str">
        <f>IFERROR(__xludf.DUMMYFUNCTION("GOOGLETRANSLATE(C1091,""ja"",""en"")"),"Shire")</f>
        <v>Shire</v>
      </c>
    </row>
    <row r="1092">
      <c r="A1092" s="19">
        <v>1091.0</v>
      </c>
      <c r="B1092" s="19">
        <v>195671.0</v>
      </c>
      <c r="C1092" s="20" t="s">
        <v>2845</v>
      </c>
      <c r="D1092" s="21" t="str">
        <f>IFERROR(__xludf.DUMMYFUNCTION("GOOGLETRANSLATE(C1092,""ja"",""en"")"),"Features")</f>
        <v>Features</v>
      </c>
    </row>
    <row r="1093">
      <c r="A1093" s="19">
        <v>1092.0</v>
      </c>
      <c r="B1093" s="19">
        <v>195660.0</v>
      </c>
      <c r="C1093" s="20" t="s">
        <v>2846</v>
      </c>
      <c r="D1093" s="21" t="str">
        <f>IFERROR(__xludf.DUMMYFUNCTION("GOOGLETRANSLATE(C1093,""ja"",""en"")"),"girl")</f>
        <v>girl</v>
      </c>
    </row>
    <row r="1094">
      <c r="A1094" s="19">
        <v>1093.0</v>
      </c>
      <c r="B1094" s="19">
        <v>195651.0</v>
      </c>
      <c r="C1094" s="20" t="s">
        <v>2847</v>
      </c>
      <c r="D1094" s="21" t="str">
        <f>IFERROR(__xludf.DUMMYFUNCTION("GOOGLETRANSLATE(C1094,""ja"",""en"")"),"attached")</f>
        <v>attached</v>
      </c>
    </row>
    <row r="1095">
      <c r="A1095" s="19">
        <v>1094.0</v>
      </c>
      <c r="B1095" s="19">
        <v>194276.0</v>
      </c>
      <c r="C1095" s="20" t="s">
        <v>2848</v>
      </c>
      <c r="D1095" s="21" t="str">
        <f>IFERROR(__xludf.DUMMYFUNCTION("GOOGLETRANSLATE(C1095,""ja"",""en"")"),"industry")</f>
        <v>industry</v>
      </c>
    </row>
    <row r="1096">
      <c r="A1096" s="19">
        <v>1095.0</v>
      </c>
      <c r="B1096" s="19">
        <v>194259.0</v>
      </c>
      <c r="C1096" s="20" t="s">
        <v>2849</v>
      </c>
      <c r="D1096" s="21" t="str">
        <f>IFERROR(__xludf.DUMMYFUNCTION("GOOGLETRANSLATE(C1096,""ja"",""en"")"),"Direction")</f>
        <v>Direction</v>
      </c>
    </row>
    <row r="1097">
      <c r="A1097" s="19">
        <v>1096.0</v>
      </c>
      <c r="B1097" s="19">
        <v>194182.0</v>
      </c>
      <c r="C1097" s="20" t="s">
        <v>2850</v>
      </c>
      <c r="D1097" s="21" t="str">
        <f>IFERROR(__xludf.DUMMYFUNCTION("GOOGLETRANSLATE(C1097,""ja"",""en"")"),"trust")</f>
        <v>trust</v>
      </c>
    </row>
    <row r="1098">
      <c r="A1098" s="19">
        <v>1097.0</v>
      </c>
      <c r="B1098" s="19">
        <v>194080.0</v>
      </c>
      <c r="C1098" s="20" t="s">
        <v>2851</v>
      </c>
      <c r="D1098" s="21" t="str">
        <f>IFERROR(__xludf.DUMMYFUNCTION("GOOGLETRANSLATE(C1098,""ja"",""en"")"),"floor")</f>
        <v>floor</v>
      </c>
    </row>
    <row r="1099">
      <c r="A1099" s="19">
        <v>1098.0</v>
      </c>
      <c r="B1099" s="19">
        <v>193698.0</v>
      </c>
      <c r="C1099" s="20" t="s">
        <v>2852</v>
      </c>
      <c r="D1099" s="21" t="str">
        <f>IFERROR(__xludf.DUMMYFUNCTION("GOOGLETRANSLATE(C1099,""ja"",""en"")"),"library")</f>
        <v>library</v>
      </c>
    </row>
    <row r="1100">
      <c r="A1100" s="19">
        <v>1099.0</v>
      </c>
      <c r="B1100" s="19">
        <v>193452.0</v>
      </c>
      <c r="C1100" s="20" t="s">
        <v>2853</v>
      </c>
      <c r="D1100" s="21" t="str">
        <f>IFERROR(__xludf.DUMMYFUNCTION("GOOGLETRANSLATE(C1100,""ja"",""en"")"),"point of view")</f>
        <v>point of view</v>
      </c>
    </row>
    <row r="1101">
      <c r="A1101" s="19">
        <v>1100.0</v>
      </c>
      <c r="B1101" s="19">
        <v>193412.0</v>
      </c>
      <c r="C1101" s="20" t="s">
        <v>2854</v>
      </c>
      <c r="D1101" s="21" t="str">
        <f>IFERROR(__xludf.DUMMYFUNCTION("GOOGLETRANSLATE(C1101,""ja"",""en"")"),"Who")</f>
        <v>Who</v>
      </c>
    </row>
    <row r="1102">
      <c r="A1102" s="19">
        <v>1101.0</v>
      </c>
      <c r="B1102" s="19">
        <v>193268.0</v>
      </c>
      <c r="C1102" s="20" t="s">
        <v>2855</v>
      </c>
      <c r="D1102" s="21" t="str">
        <f>IFERROR(__xludf.DUMMYFUNCTION("GOOGLETRANSLATE(C1102,""ja"",""en"")"),"Head")</f>
        <v>Head</v>
      </c>
    </row>
    <row r="1103">
      <c r="A1103" s="19">
        <v>1102.0</v>
      </c>
      <c r="B1103" s="19">
        <v>193250.0</v>
      </c>
      <c r="C1103" s="20" t="s">
        <v>2856</v>
      </c>
      <c r="D1103" s="21" t="str">
        <f>IFERROR(__xludf.DUMMYFUNCTION("GOOGLETRANSLATE(C1103,""ja"",""en"")"),"Special")</f>
        <v>Special</v>
      </c>
    </row>
    <row r="1104">
      <c r="A1104" s="19">
        <v>1103.0</v>
      </c>
      <c r="B1104" s="19">
        <v>192871.0</v>
      </c>
      <c r="C1104" s="22" t="s">
        <v>2857</v>
      </c>
      <c r="D1104" s="21" t="str">
        <f>IFERROR(__xludf.DUMMYFUNCTION("GOOGLETRANSLATE(C1104,""ja"",""en"")"),"give")</f>
        <v>give</v>
      </c>
    </row>
    <row r="1105">
      <c r="A1105" s="19">
        <v>1104.0</v>
      </c>
      <c r="B1105" s="19">
        <v>192470.0</v>
      </c>
      <c r="C1105" s="20" t="s">
        <v>2858</v>
      </c>
      <c r="D1105" s="21" t="str">
        <f>IFERROR(__xludf.DUMMYFUNCTION("GOOGLETRANSLATE(C1105,""ja"",""en"")"),"largely")</f>
        <v>largely</v>
      </c>
    </row>
    <row r="1106">
      <c r="A1106" s="19">
        <v>1105.0</v>
      </c>
      <c r="B1106" s="19">
        <v>192329.0</v>
      </c>
      <c r="C1106" s="20" t="s">
        <v>2859</v>
      </c>
      <c r="D1106" s="21" t="str">
        <f>IFERROR(__xludf.DUMMYFUNCTION("GOOGLETRANSLATE(C1106,""ja"",""en"")"),"left")</f>
        <v>left</v>
      </c>
    </row>
    <row r="1107">
      <c r="A1107" s="19">
        <v>1106.0</v>
      </c>
      <c r="B1107" s="19">
        <v>192202.0</v>
      </c>
      <c r="C1107" s="20" t="s">
        <v>2860</v>
      </c>
      <c r="D1107" s="21" t="str">
        <f>IFERROR(__xludf.DUMMYFUNCTION("GOOGLETRANSLATE(C1107,""ja"",""en"")"),"introduction")</f>
        <v>introduction</v>
      </c>
    </row>
    <row r="1108">
      <c r="A1108" s="19">
        <v>1107.0</v>
      </c>
      <c r="B1108" s="19">
        <v>191958.0</v>
      </c>
      <c r="C1108" s="20" t="s">
        <v>2861</v>
      </c>
      <c r="D1108" s="21" t="str">
        <f>IFERROR(__xludf.DUMMYFUNCTION("GOOGLETRANSLATE(C1108,""ja"",""en"")"),"death")</f>
        <v>death</v>
      </c>
    </row>
    <row r="1109">
      <c r="A1109" s="19">
        <v>1108.0</v>
      </c>
      <c r="B1109" s="19">
        <v>191840.0</v>
      </c>
      <c r="C1109" s="20" t="s">
        <v>2862</v>
      </c>
      <c r="D1109" s="21" t="str">
        <f>IFERROR(__xludf.DUMMYFUNCTION("GOOGLETRANSLATE(C1109,""ja"",""en"")"),"Idol")</f>
        <v>Idol</v>
      </c>
    </row>
    <row r="1110">
      <c r="A1110" s="19">
        <v>1109.0</v>
      </c>
      <c r="B1110" s="19">
        <v>191833.0</v>
      </c>
      <c r="C1110" s="20" t="s">
        <v>2863</v>
      </c>
      <c r="D1110" s="21" t="str">
        <f>IFERROR(__xludf.DUMMYFUNCTION("GOOGLETRANSLATE(C1110,""ja"",""en"")"),"Current")</f>
        <v>Current</v>
      </c>
    </row>
    <row r="1111">
      <c r="A1111" s="19">
        <v>1110.0</v>
      </c>
      <c r="B1111" s="19">
        <v>191566.0</v>
      </c>
      <c r="C1111" s="20" t="s">
        <v>2864</v>
      </c>
      <c r="D1111" s="21" t="str">
        <f>IFERROR(__xludf.DUMMYFUNCTION("GOOGLETRANSLATE(C1111,""ja"",""en"")"),"｜")</f>
        <v>｜</v>
      </c>
    </row>
    <row r="1112">
      <c r="A1112" s="19">
        <v>1111.0</v>
      </c>
      <c r="B1112" s="19">
        <v>191449.0</v>
      </c>
      <c r="C1112" s="20" t="s">
        <v>2865</v>
      </c>
      <c r="D1112" s="21" t="str">
        <f>IFERROR(__xludf.DUMMYFUNCTION("GOOGLETRANSLATE(C1112,""ja"",""en"")"),"Department")</f>
        <v>Department</v>
      </c>
    </row>
    <row r="1113">
      <c r="A1113" s="19">
        <v>1112.0</v>
      </c>
      <c r="B1113" s="19">
        <v>191163.0</v>
      </c>
      <c r="C1113" s="20" t="s">
        <v>2866</v>
      </c>
      <c r="D1113" s="21" t="str">
        <f>IFERROR(__xludf.DUMMYFUNCTION("GOOGLETRANSLATE(C1113,""ja"",""en"")"),"Hayashi")</f>
        <v>Hayashi</v>
      </c>
    </row>
    <row r="1114">
      <c r="A1114" s="19">
        <v>1113.0</v>
      </c>
      <c r="B1114" s="19">
        <v>190862.0</v>
      </c>
      <c r="C1114" s="20" t="s">
        <v>2867</v>
      </c>
      <c r="D1114" s="21" t="str">
        <f>IFERROR(__xludf.DUMMYFUNCTION("GOOGLETRANSLATE(C1114,""ja"",""en"")"),"singer")</f>
        <v>singer</v>
      </c>
    </row>
    <row r="1115">
      <c r="A1115" s="19">
        <v>1114.0</v>
      </c>
      <c r="B1115" s="19">
        <v>190626.0</v>
      </c>
      <c r="C1115" s="20" t="s">
        <v>2868</v>
      </c>
      <c r="D1115" s="21" t="str">
        <f>IFERROR(__xludf.DUMMYFUNCTION("GOOGLETRANSLATE(C1115,""ja"",""en"")"),"Okinawa")</f>
        <v>Okinawa</v>
      </c>
    </row>
    <row r="1116">
      <c r="A1116" s="19">
        <v>1115.0</v>
      </c>
      <c r="B1116" s="19">
        <v>190422.0</v>
      </c>
      <c r="C1116" s="20" t="s">
        <v>2869</v>
      </c>
      <c r="D1116" s="21" t="str">
        <f>IFERROR(__xludf.DUMMYFUNCTION("GOOGLETRANSLATE(C1116,""ja"",""en"")"),"child")</f>
        <v>child</v>
      </c>
    </row>
    <row r="1117">
      <c r="A1117" s="19">
        <v>1116.0</v>
      </c>
      <c r="B1117" s="19">
        <v>190374.0</v>
      </c>
      <c r="C1117" s="20" t="s">
        <v>2870</v>
      </c>
      <c r="D1117" s="21" t="str">
        <f>IFERROR(__xludf.DUMMYFUNCTION("GOOGLETRANSLATE(C1117,""ja"",""en"")"),"chairman")</f>
        <v>chairman</v>
      </c>
    </row>
    <row r="1118">
      <c r="A1118" s="19">
        <v>1117.0</v>
      </c>
      <c r="B1118" s="19">
        <v>190282.0</v>
      </c>
      <c r="C1118" s="20" t="s">
        <v>2871</v>
      </c>
      <c r="D1118" s="21" t="str">
        <f>IFERROR(__xludf.DUMMYFUNCTION("GOOGLETRANSLATE(C1118,""ja"",""en"")"),"figure")</f>
        <v>figure</v>
      </c>
    </row>
    <row r="1119">
      <c r="A1119" s="19">
        <v>1118.0</v>
      </c>
      <c r="B1119" s="19">
        <v>189965.0</v>
      </c>
      <c r="C1119" s="22" t="s">
        <v>2872</v>
      </c>
      <c r="D1119" s="21" t="str">
        <f>IFERROR(__xludf.DUMMYFUNCTION("GOOGLETRANSLATE(C1119,""ja"",""en"")"),"stated")</f>
        <v>stated</v>
      </c>
    </row>
    <row r="1120">
      <c r="A1120" s="19">
        <v>1119.0</v>
      </c>
      <c r="B1120" s="19">
        <v>189763.0</v>
      </c>
      <c r="C1120" s="20" t="s">
        <v>2873</v>
      </c>
      <c r="D1120" s="21" t="str">
        <f>IFERROR(__xludf.DUMMYFUNCTION("GOOGLETRANSLATE(C1120,""ja"",""en"")"),"kingdom")</f>
        <v>kingdom</v>
      </c>
    </row>
    <row r="1121">
      <c r="A1121" s="19">
        <v>1120.0</v>
      </c>
      <c r="B1121" s="19">
        <v>189685.0</v>
      </c>
      <c r="C1121" s="20" t="s">
        <v>2874</v>
      </c>
      <c r="D1121" s="21" t="str">
        <f>IFERROR(__xludf.DUMMYFUNCTION("GOOGLETRANSLATE(C1121,""ja"",""en"")"),"fire")</f>
        <v>fire</v>
      </c>
    </row>
    <row r="1122">
      <c r="A1122" s="19">
        <v>1121.0</v>
      </c>
      <c r="B1122" s="19">
        <v>189660.0</v>
      </c>
      <c r="C1122" s="20" t="s">
        <v>2875</v>
      </c>
      <c r="D1122" s="21" t="str">
        <f>IFERROR(__xludf.DUMMYFUNCTION("GOOGLETRANSLATE(C1122,""ja"",""en"")"),"marriage")</f>
        <v>marriage</v>
      </c>
    </row>
    <row r="1123">
      <c r="A1123" s="19">
        <v>1122.0</v>
      </c>
      <c r="B1123" s="19">
        <v>189178.0</v>
      </c>
      <c r="C1123" s="20" t="s">
        <v>2876</v>
      </c>
      <c r="D1123" s="21" t="str">
        <f>IFERROR(__xludf.DUMMYFUNCTION("GOOGLETRANSLATE(C1123,""ja"",""en"")"),"doubt")</f>
        <v>doubt</v>
      </c>
    </row>
    <row r="1124">
      <c r="A1124" s="19">
        <v>1123.0</v>
      </c>
      <c r="B1124" s="19">
        <v>189137.0</v>
      </c>
      <c r="C1124" s="20" t="s">
        <v>2877</v>
      </c>
      <c r="D1124" s="21" t="str">
        <f>IFERROR(__xludf.DUMMYFUNCTION("GOOGLETRANSLATE(C1124,""ja"",""en"")"),"final")</f>
        <v>final</v>
      </c>
    </row>
    <row r="1125">
      <c r="A1125" s="19">
        <v>1124.0</v>
      </c>
      <c r="B1125" s="19">
        <v>188836.0</v>
      </c>
      <c r="C1125" s="20" t="s">
        <v>2878</v>
      </c>
      <c r="D1125" s="21" t="str">
        <f>IFERROR(__xludf.DUMMYFUNCTION("GOOGLETRANSLATE(C1125,""ja"",""en"")"),"exclusive")</f>
        <v>exclusive</v>
      </c>
    </row>
    <row r="1126">
      <c r="A1126" s="19">
        <v>1125.0</v>
      </c>
      <c r="B1126" s="19">
        <v>188543.0</v>
      </c>
      <c r="C1126" s="20" t="s">
        <v>2879</v>
      </c>
      <c r="D1126" s="21" t="str">
        <f>IFERROR(__xludf.DUMMYFUNCTION("GOOGLETRANSLATE(C1126,""ja"",""en"")"),"Direction")</f>
        <v>Direction</v>
      </c>
    </row>
    <row r="1127">
      <c r="A1127" s="19">
        <v>1126.0</v>
      </c>
      <c r="B1127" s="19">
        <v>188516.0</v>
      </c>
      <c r="C1127" s="20" t="s">
        <v>2880</v>
      </c>
      <c r="D1127" s="21" t="str">
        <f>IFERROR(__xludf.DUMMYFUNCTION("GOOGLETRANSLATE(C1127,""ja"",""en"")"),"accident")</f>
        <v>accident</v>
      </c>
    </row>
    <row r="1128">
      <c r="A1128" s="19">
        <v>1127.0</v>
      </c>
      <c r="B1128" s="19">
        <v>188483.0</v>
      </c>
      <c r="C1128" s="20" t="s">
        <v>2881</v>
      </c>
      <c r="D1128" s="21" t="str">
        <f>IFERROR(__xludf.DUMMYFUNCTION("GOOGLETRANSLATE(C1128,""ja"",""en"")"),"gate")</f>
        <v>gate</v>
      </c>
    </row>
    <row r="1129">
      <c r="A1129" s="19">
        <v>1128.0</v>
      </c>
      <c r="B1129" s="19">
        <v>188249.0</v>
      </c>
      <c r="C1129" s="20" t="s">
        <v>2882</v>
      </c>
      <c r="D1129" s="21" t="str">
        <f>IFERROR(__xludf.DUMMYFUNCTION("GOOGLETRANSLATE(C1129,""ja"",""en"")"),"rock")</f>
        <v>rock</v>
      </c>
    </row>
    <row r="1130">
      <c r="A1130" s="19">
        <v>1129.0</v>
      </c>
      <c r="B1130" s="19">
        <v>188153.0</v>
      </c>
      <c r="C1130" s="22" t="s">
        <v>2883</v>
      </c>
      <c r="D1130" s="21" t="str">
        <f>IFERROR(__xludf.DUMMYFUNCTION("GOOGLETRANSLATE(C1130,""ja"",""en"")"),"said")</f>
        <v>said</v>
      </c>
    </row>
    <row r="1131">
      <c r="A1131" s="19">
        <v>1130.0</v>
      </c>
      <c r="B1131" s="19">
        <v>188095.0</v>
      </c>
      <c r="C1131" s="20" t="s">
        <v>2884</v>
      </c>
      <c r="D1131" s="21" t="str">
        <f>IFERROR(__xludf.DUMMYFUNCTION("GOOGLETRANSLATE(C1131,""ja"",""en"")"),"medical care")</f>
        <v>medical care</v>
      </c>
    </row>
    <row r="1132">
      <c r="A1132" s="19">
        <v>1131.0</v>
      </c>
      <c r="B1132" s="19">
        <v>188065.0</v>
      </c>
      <c r="C1132" s="20" t="s">
        <v>2885</v>
      </c>
      <c r="D1132" s="21" t="str">
        <f>IFERROR(__xludf.DUMMYFUNCTION("GOOGLETRANSLATE(C1132,""ja"",""en"")"),"oricon")</f>
        <v>oricon</v>
      </c>
    </row>
    <row r="1133">
      <c r="A1133" s="19">
        <v>1132.0</v>
      </c>
      <c r="B1133" s="19">
        <v>187744.0</v>
      </c>
      <c r="C1133" s="20" t="s">
        <v>2886</v>
      </c>
      <c r="D1133" s="21" t="str">
        <f>IFERROR(__xludf.DUMMYFUNCTION("GOOGLETRANSLATE(C1133,""ja"",""en"")"),"Kumamoto")</f>
        <v>Kumamoto</v>
      </c>
    </row>
    <row r="1134">
      <c r="A1134" s="19">
        <v>1133.0</v>
      </c>
      <c r="B1134" s="19">
        <v>187606.0</v>
      </c>
      <c r="C1134" s="20" t="s">
        <v>2887</v>
      </c>
      <c r="D1134" s="21" t="str">
        <f>IFERROR(__xludf.DUMMYFUNCTION("GOOGLETRANSLATE(C1134,""ja"",""en"")"),"list")</f>
        <v>list</v>
      </c>
    </row>
    <row r="1135">
      <c r="A1135" s="19">
        <v>1134.0</v>
      </c>
      <c r="B1135" s="19">
        <v>187277.0</v>
      </c>
      <c r="C1135" s="20" t="s">
        <v>2888</v>
      </c>
      <c r="D1135" s="21" t="str">
        <f>IFERROR(__xludf.DUMMYFUNCTION("GOOGLETRANSLATE(C1135,""ja"",""en"")"),"different")</f>
        <v>different</v>
      </c>
    </row>
    <row r="1136">
      <c r="A1136" s="19">
        <v>1135.0</v>
      </c>
      <c r="B1136" s="19">
        <v>187174.0</v>
      </c>
      <c r="C1136" s="20" t="s">
        <v>2889</v>
      </c>
      <c r="D1136" s="21" t="str">
        <f>IFERROR(__xludf.DUMMYFUNCTION("GOOGLETRANSLATE(C1136,""ja"",""en"")"),"seat")</f>
        <v>seat</v>
      </c>
    </row>
    <row r="1137">
      <c r="A1137" s="19">
        <v>1136.0</v>
      </c>
      <c r="B1137" s="19">
        <v>187025.0</v>
      </c>
      <c r="C1137" s="20" t="s">
        <v>2890</v>
      </c>
      <c r="D1137" s="21" t="str">
        <f>IFERROR(__xludf.DUMMYFUNCTION("GOOGLETRANSLATE(C1137,""ja"",""en"")"),"feeling")</f>
        <v>feeling</v>
      </c>
    </row>
    <row r="1138">
      <c r="A1138" s="19">
        <v>1137.0</v>
      </c>
      <c r="B1138" s="19">
        <v>186970.0</v>
      </c>
      <c r="C1138" s="20" t="s">
        <v>2891</v>
      </c>
      <c r="D1138" s="21" t="str">
        <f>IFERROR(__xludf.DUMMYFUNCTION("GOOGLETRANSLATE(C1138,""ja"",""en"")"),"Career")</f>
        <v>Career</v>
      </c>
    </row>
    <row r="1139">
      <c r="A1139" s="19">
        <v>1138.0</v>
      </c>
      <c r="B1139" s="19">
        <v>186761.0</v>
      </c>
      <c r="C1139" s="20" t="s">
        <v>2892</v>
      </c>
      <c r="D1139" s="21" t="str">
        <f>IFERROR(__xludf.DUMMYFUNCTION("GOOGLETRANSLATE(C1139,""ja"",""en"")"),"cabinet")</f>
        <v>cabinet</v>
      </c>
    </row>
    <row r="1140">
      <c r="A1140" s="19">
        <v>1139.0</v>
      </c>
      <c r="B1140" s="19">
        <v>186570.0</v>
      </c>
      <c r="C1140" s="20" t="s">
        <v>2893</v>
      </c>
      <c r="D1140" s="21" t="str">
        <f>IFERROR(__xludf.DUMMYFUNCTION("GOOGLETRANSLATE(C1140,""ja"",""en"")"),"card")</f>
        <v>card</v>
      </c>
    </row>
    <row r="1141">
      <c r="A1141" s="19">
        <v>1140.0</v>
      </c>
      <c r="B1141" s="19">
        <v>186558.0</v>
      </c>
      <c r="C1141" s="20" t="s">
        <v>2894</v>
      </c>
      <c r="D1141" s="21" t="str">
        <f>IFERROR(__xludf.DUMMYFUNCTION("GOOGLETRANSLATE(C1141,""ja"",""en"")"),"mounted")</f>
        <v>mounted</v>
      </c>
    </row>
    <row r="1142">
      <c r="A1142" s="19">
        <v>1141.0</v>
      </c>
      <c r="B1142" s="19">
        <v>186428.0</v>
      </c>
      <c r="C1142" s="20" t="s">
        <v>2895</v>
      </c>
      <c r="D1142" s="21" t="str">
        <f>IFERROR(__xludf.DUMMYFUNCTION("GOOGLETRANSLATE(C1142,""ja"",""en"")"),"neutral")</f>
        <v>neutral</v>
      </c>
    </row>
    <row r="1143">
      <c r="A1143" s="19">
        <v>1142.0</v>
      </c>
      <c r="B1143" s="19">
        <v>186393.0</v>
      </c>
      <c r="C1143" s="20" t="s">
        <v>2896</v>
      </c>
      <c r="D1143" s="21" t="str">
        <f>IFERROR(__xludf.DUMMYFUNCTION("GOOGLETRANSLATE(C1143,""ja"",""en"")"),"neighborhood")</f>
        <v>neighborhood</v>
      </c>
    </row>
    <row r="1144">
      <c r="A1144" s="19">
        <v>1143.0</v>
      </c>
      <c r="B1144" s="19">
        <v>186335.0</v>
      </c>
      <c r="C1144" s="20" t="s">
        <v>2897</v>
      </c>
      <c r="D1144" s="21" t="str">
        <f>IFERROR(__xludf.DUMMYFUNCTION("GOOGLETRANSLATE(C1144,""ja"",""en"")"),"strategy")</f>
        <v>strategy</v>
      </c>
    </row>
    <row r="1145">
      <c r="A1145" s="19">
        <v>1144.0</v>
      </c>
      <c r="B1145" s="19">
        <v>186262.0</v>
      </c>
      <c r="C1145" s="20" t="s">
        <v>2898</v>
      </c>
      <c r="D1145" s="21" t="str">
        <f>IFERROR(__xludf.DUMMYFUNCTION("GOOGLETRANSLATE(C1145,""ja"",""en"")"),"federation")</f>
        <v>federation</v>
      </c>
    </row>
    <row r="1146">
      <c r="A1146" s="19">
        <v>1145.0</v>
      </c>
      <c r="B1146" s="19">
        <v>186239.0</v>
      </c>
      <c r="C1146" s="20" t="s">
        <v>2899</v>
      </c>
      <c r="D1146" s="21" t="str">
        <f>IFERROR(__xludf.DUMMYFUNCTION("GOOGLETRANSLATE(C1146,""ja"",""en"")"),"church")</f>
        <v>church</v>
      </c>
    </row>
    <row r="1147">
      <c r="A1147" s="19">
        <v>1146.0</v>
      </c>
      <c r="B1147" s="19">
        <v>185729.0</v>
      </c>
      <c r="C1147" s="20" t="s">
        <v>2900</v>
      </c>
      <c r="D1147" s="21" t="str">
        <f>IFERROR(__xludf.DUMMYFUNCTION("GOOGLETRANSLATE(C1147,""ja"",""en"")"),"again")</f>
        <v>again</v>
      </c>
    </row>
    <row r="1148">
      <c r="A1148" s="19">
        <v>1147.0</v>
      </c>
      <c r="B1148" s="19">
        <v>185659.0</v>
      </c>
      <c r="C1148" s="20" t="s">
        <v>2901</v>
      </c>
      <c r="D1148" s="21" t="str">
        <f>IFERROR(__xludf.DUMMYFUNCTION("GOOGLETRANSLATE(C1148,""ja"",""en"")"),"fan")</f>
        <v>fan</v>
      </c>
    </row>
    <row r="1149">
      <c r="A1149" s="19">
        <v>1148.0</v>
      </c>
      <c r="B1149" s="19">
        <v>185558.0</v>
      </c>
      <c r="C1149" s="20" t="s">
        <v>2902</v>
      </c>
      <c r="D1149" s="21" t="str">
        <f>IFERROR(__xludf.DUMMYFUNCTION("GOOGLETRANSLATE(C1149,""ja"",""en"")"),"Nature")</f>
        <v>Nature</v>
      </c>
    </row>
    <row r="1150">
      <c r="A1150" s="19">
        <v>1149.0</v>
      </c>
      <c r="B1150" s="19">
        <v>185210.0</v>
      </c>
      <c r="C1150" s="20" t="s">
        <v>2903</v>
      </c>
      <c r="D1150" s="21" t="str">
        <f>IFERROR(__xludf.DUMMYFUNCTION("GOOGLETRANSLATE(C1150,""ja"",""en"")"),"election")</f>
        <v>election</v>
      </c>
    </row>
    <row r="1151">
      <c r="A1151" s="19">
        <v>1150.0</v>
      </c>
      <c r="B1151" s="19">
        <v>185165.0</v>
      </c>
      <c r="C1151" s="20" t="s">
        <v>2904</v>
      </c>
      <c r="D1151" s="21" t="str">
        <f>IFERROR(__xludf.DUMMYFUNCTION("GOOGLETRANSLATE(C1151,""ja"",""en"")"),"original")</f>
        <v>original</v>
      </c>
    </row>
    <row r="1152">
      <c r="A1152" s="19">
        <v>1151.0</v>
      </c>
      <c r="B1152" s="19">
        <v>185160.0</v>
      </c>
      <c r="C1152" s="20" t="s">
        <v>2905</v>
      </c>
      <c r="D1152" s="21" t="str">
        <f>IFERROR(__xludf.DUMMYFUNCTION("GOOGLETRANSLATE(C1152,""ja"",""en"")"),"big")</f>
        <v>big</v>
      </c>
    </row>
    <row r="1153">
      <c r="A1153" s="19">
        <v>1152.0</v>
      </c>
      <c r="B1153" s="19">
        <v>185140.0</v>
      </c>
      <c r="C1153" s="20" t="s">
        <v>2906</v>
      </c>
      <c r="D1153" s="21" t="str">
        <f>IFERROR(__xludf.DUMMYFUNCTION("GOOGLETRANSLATE(C1153,""ja"",""en"")"),"Municipality")</f>
        <v>Municipality</v>
      </c>
    </row>
    <row r="1154">
      <c r="A1154" s="19">
        <v>1153.0</v>
      </c>
      <c r="B1154" s="19">
        <v>185029.0</v>
      </c>
      <c r="C1154" s="20" t="s">
        <v>2907</v>
      </c>
      <c r="D1154" s="21" t="str">
        <f>IFERROR(__xludf.DUMMYFUNCTION("GOOGLETRANSLATE(C1154,""ja"",""en"")"),"mark")</f>
        <v>mark</v>
      </c>
    </row>
    <row r="1155">
      <c r="A1155" s="19">
        <v>1154.0</v>
      </c>
      <c r="B1155" s="19">
        <v>184977.0</v>
      </c>
      <c r="C1155" s="20" t="s">
        <v>2908</v>
      </c>
      <c r="D1155" s="21" t="str">
        <f>IFERROR(__xludf.DUMMYFUNCTION("GOOGLETRANSLATE(C1155,""ja"",""en"")"),"new york")</f>
        <v>new york</v>
      </c>
    </row>
    <row r="1156">
      <c r="A1156" s="19">
        <v>1155.0</v>
      </c>
      <c r="B1156" s="19">
        <v>184709.0</v>
      </c>
      <c r="C1156" s="20" t="s">
        <v>2909</v>
      </c>
      <c r="D1156" s="21" t="str">
        <f>IFERROR(__xludf.DUMMYFUNCTION("GOOGLETRANSLATE(C1156,""ja"",""en"")"),"this time")</f>
        <v>this time</v>
      </c>
    </row>
    <row r="1157">
      <c r="A1157" s="19">
        <v>1156.0</v>
      </c>
      <c r="B1157" s="19">
        <v>184181.0</v>
      </c>
      <c r="C1157" s="20" t="s">
        <v>2910</v>
      </c>
      <c r="D1157" s="21" t="str">
        <f>IFERROR(__xludf.DUMMYFUNCTION("GOOGLETRANSLATE(C1157,""ja"",""en"")"),"Case")</f>
        <v>Case</v>
      </c>
    </row>
    <row r="1158">
      <c r="A1158" s="19">
        <v>1157.0</v>
      </c>
      <c r="B1158" s="19">
        <v>183932.0</v>
      </c>
      <c r="C1158" s="20" t="s">
        <v>2911</v>
      </c>
      <c r="D1158" s="21" t="str">
        <f>IFERROR(__xludf.DUMMYFUNCTION("GOOGLETRANSLATE(C1158,""ja"",""en"")"),"Hall")</f>
        <v>Hall</v>
      </c>
    </row>
    <row r="1159">
      <c r="A1159" s="19">
        <v>1158.0</v>
      </c>
      <c r="B1159" s="19">
        <v>183837.0</v>
      </c>
      <c r="C1159" s="22" t="s">
        <v>2912</v>
      </c>
      <c r="D1159" s="21" t="str">
        <f>IFERROR(__xludf.DUMMYFUNCTION("GOOGLETRANSLATE(C1159,""ja"",""en"")"),"Nippon Television")</f>
        <v>Nippon Television</v>
      </c>
    </row>
    <row r="1160">
      <c r="A1160" s="19">
        <v>1159.0</v>
      </c>
      <c r="B1160" s="19">
        <v>183748.0</v>
      </c>
      <c r="C1160" s="22" t="s">
        <v>2913</v>
      </c>
      <c r="D1160" s="21" t="str">
        <f>IFERROR(__xludf.DUMMYFUNCTION("GOOGLETRANSLATE(C1160,""ja"",""en"")"),"tv asahi")</f>
        <v>tv asahi</v>
      </c>
    </row>
    <row r="1161">
      <c r="A1161" s="19">
        <v>1160.0</v>
      </c>
      <c r="B1161" s="19">
        <v>183510.0</v>
      </c>
      <c r="C1161" s="20" t="s">
        <v>2914</v>
      </c>
      <c r="D1161" s="21" t="str">
        <f>IFERROR(__xludf.DUMMYFUNCTION("GOOGLETRANSLATE(C1161,""ja"",""en"")"),"rule")</f>
        <v>rule</v>
      </c>
    </row>
    <row r="1162">
      <c r="A1162" s="19">
        <v>1161.0</v>
      </c>
      <c r="B1162" s="19">
        <v>183425.0</v>
      </c>
      <c r="C1162" s="20" t="s">
        <v>2915</v>
      </c>
      <c r="D1162" s="21" t="str">
        <f>IFERROR(__xludf.DUMMYFUNCTION("GOOGLETRANSLATE(C1162,""ja"",""en"")"),"system")</f>
        <v>system</v>
      </c>
    </row>
    <row r="1163">
      <c r="A1163" s="19">
        <v>1162.0</v>
      </c>
      <c r="B1163" s="19">
        <v>183393.0</v>
      </c>
      <c r="C1163" s="20" t="s">
        <v>2916</v>
      </c>
      <c r="D1163" s="21" t="str">
        <f>IFERROR(__xludf.DUMMYFUNCTION("GOOGLETRANSLATE(C1163,""ja"",""en"")"),"real name")</f>
        <v>real name</v>
      </c>
    </row>
    <row r="1164">
      <c r="A1164" s="19">
        <v>1163.0</v>
      </c>
      <c r="B1164" s="19">
        <v>182753.0</v>
      </c>
      <c r="C1164" s="20" t="s">
        <v>2917</v>
      </c>
      <c r="D1164" s="21" t="str">
        <f>IFERROR(__xludf.DUMMYFUNCTION("GOOGLETRANSLATE(C1164,""ja"",""en"")"),"household")</f>
        <v>household</v>
      </c>
    </row>
    <row r="1165">
      <c r="A1165" s="19">
        <v>1164.0</v>
      </c>
      <c r="B1165" s="19">
        <v>182218.0</v>
      </c>
      <c r="C1165" s="20" t="s">
        <v>2918</v>
      </c>
      <c r="D1165" s="21" t="str">
        <f>IFERROR(__xludf.DUMMYFUNCTION("GOOGLETRANSLATE(C1165,""ja"",""en"")"),"Sato")</f>
        <v>Sato</v>
      </c>
    </row>
    <row r="1166">
      <c r="A1166" s="19">
        <v>1165.0</v>
      </c>
      <c r="B1166" s="19">
        <v>182217.0</v>
      </c>
      <c r="C1166" s="20" t="s">
        <v>2919</v>
      </c>
      <c r="D1166" s="21" t="str">
        <f>IFERROR(__xludf.DUMMYFUNCTION("GOOGLETRANSLATE(C1166,""ja"",""en"")"),"geography")</f>
        <v>geography</v>
      </c>
    </row>
    <row r="1167">
      <c r="A1167" s="19">
        <v>1166.0</v>
      </c>
      <c r="B1167" s="19">
        <v>182163.0</v>
      </c>
      <c r="C1167" s="20" t="s">
        <v>2920</v>
      </c>
      <c r="D1167" s="21" t="str">
        <f>IFERROR(__xludf.DUMMYFUNCTION("GOOGLETRANSLATE(C1167,""ja"",""en"")"),"start")</f>
        <v>start</v>
      </c>
    </row>
    <row r="1168">
      <c r="A1168" s="19">
        <v>1167.0</v>
      </c>
      <c r="B1168" s="19">
        <v>182147.0</v>
      </c>
      <c r="C1168" s="20" t="s">
        <v>2921</v>
      </c>
      <c r="D1168" s="21" t="str">
        <f>IFERROR(__xludf.DUMMYFUNCTION("GOOGLETRANSLATE(C1168,""ja"",""en"")"),"home")</f>
        <v>home</v>
      </c>
    </row>
    <row r="1169">
      <c r="A1169" s="19">
        <v>1168.0</v>
      </c>
      <c r="B1169" s="19">
        <v>181973.0</v>
      </c>
      <c r="C1169" s="20" t="s">
        <v>2922</v>
      </c>
      <c r="D1169" s="21" t="str">
        <f>IFERROR(__xludf.DUMMYFUNCTION("GOOGLETRANSLATE(C1169,""ja"",""en"")"),"No")</f>
        <v>No</v>
      </c>
    </row>
    <row r="1170">
      <c r="A1170" s="19">
        <v>1169.0</v>
      </c>
      <c r="B1170" s="19">
        <v>181832.0</v>
      </c>
      <c r="C1170" s="20" t="s">
        <v>2923</v>
      </c>
      <c r="D1170" s="21" t="str">
        <f>IFERROR(__xludf.DUMMYFUNCTION("GOOGLETRANSLATE(C1170,""ja"",""en"")"),"made")</f>
        <v>made</v>
      </c>
    </row>
    <row r="1171">
      <c r="A1171" s="19">
        <v>1170.0</v>
      </c>
      <c r="B1171" s="19">
        <v>181604.0</v>
      </c>
      <c r="C1171" s="20" t="s">
        <v>2924</v>
      </c>
      <c r="D1171" s="21" t="str">
        <f>IFERROR(__xludf.DUMMYFUNCTION("GOOGLETRANSLATE(C1171,""ja"",""en"")"),"Kagoshima")</f>
        <v>Kagoshima</v>
      </c>
    </row>
    <row r="1172">
      <c r="A1172" s="19">
        <v>1171.0</v>
      </c>
      <c r="B1172" s="19">
        <v>181604.0</v>
      </c>
      <c r="C1172" s="20" t="s">
        <v>2925</v>
      </c>
      <c r="D1172" s="21" t="str">
        <f>IFERROR(__xludf.DUMMYFUNCTION("GOOGLETRANSLATE(C1172,""ja"",""en"")"),"contact")</f>
        <v>contact</v>
      </c>
    </row>
    <row r="1173">
      <c r="A1173" s="19">
        <v>1172.0</v>
      </c>
      <c r="B1173" s="19">
        <v>181257.0</v>
      </c>
      <c r="C1173" s="20" t="s">
        <v>2926</v>
      </c>
      <c r="D1173" s="21" t="str">
        <f>IFERROR(__xludf.DUMMYFUNCTION("GOOGLETRANSLATE(C1173,""ja"",""en"")"),"look")</f>
        <v>look</v>
      </c>
    </row>
    <row r="1174">
      <c r="A1174" s="19">
        <v>1173.0</v>
      </c>
      <c r="B1174" s="19">
        <v>181160.0</v>
      </c>
      <c r="C1174" s="22" t="s">
        <v>2927</v>
      </c>
      <c r="D1174" s="21" t="str">
        <f>IFERROR(__xludf.DUMMYFUNCTION("GOOGLETRANSLATE(C1174,""ja"",""en"")"),"say")</f>
        <v>say</v>
      </c>
    </row>
    <row r="1175">
      <c r="A1175" s="19">
        <v>1174.0</v>
      </c>
      <c r="B1175" s="19">
        <v>181099.0</v>
      </c>
      <c r="C1175" s="20" t="s">
        <v>2928</v>
      </c>
      <c r="D1175" s="21" t="str">
        <f>IFERROR(__xludf.DUMMYFUNCTION("GOOGLETRANSLATE(C1175,""ja"",""en"")"),"broth")</f>
        <v>broth</v>
      </c>
    </row>
    <row r="1176">
      <c r="A1176" s="19">
        <v>1175.0</v>
      </c>
      <c r="B1176" s="19">
        <v>181085.0</v>
      </c>
      <c r="C1176" s="20" t="s">
        <v>2929</v>
      </c>
      <c r="D1176" s="21" t="str">
        <f>IFERROR(__xludf.DUMMYFUNCTION("GOOGLETRANSLATE(C1176,""ja"",""en"")"),"Dragon")</f>
        <v>Dragon</v>
      </c>
    </row>
    <row r="1177">
      <c r="A1177" s="19">
        <v>1176.0</v>
      </c>
      <c r="B1177" s="19">
        <v>180970.0</v>
      </c>
      <c r="C1177" s="20" t="s">
        <v>2930</v>
      </c>
      <c r="D1177" s="21" t="str">
        <f>IFERROR(__xludf.DUMMYFUNCTION("GOOGLETRANSLATE(C1177,""ja"",""en"")"),"degree")</f>
        <v>degree</v>
      </c>
    </row>
    <row r="1178">
      <c r="A1178" s="19">
        <v>1177.0</v>
      </c>
      <c r="B1178" s="19">
        <v>180941.0</v>
      </c>
      <c r="C1178" s="20" t="s">
        <v>2931</v>
      </c>
      <c r="D1178" s="21" t="str">
        <f>IFERROR(__xludf.DUMMYFUNCTION("GOOGLETRANSLATE(C1178,""ja"",""en"")"),"Akira")</f>
        <v>Akira</v>
      </c>
    </row>
    <row r="1179">
      <c r="A1179" s="19">
        <v>1178.0</v>
      </c>
      <c r="B1179" s="19">
        <v>180906.0</v>
      </c>
      <c r="C1179" s="20" t="s">
        <v>2932</v>
      </c>
      <c r="D1179" s="21" t="str">
        <f>IFERROR(__xludf.DUMMYFUNCTION("GOOGLETRANSLATE(C1179,""ja"",""en"")"),"Either")</f>
        <v>Either</v>
      </c>
    </row>
    <row r="1180">
      <c r="A1180" s="19">
        <v>1179.0</v>
      </c>
      <c r="B1180" s="19">
        <v>180901.0</v>
      </c>
      <c r="C1180" s="20" t="s">
        <v>2933</v>
      </c>
      <c r="D1180" s="21" t="str">
        <f>IFERROR(__xludf.DUMMYFUNCTION("GOOGLETRANSLATE(C1180,""ja"",""en"")"),"standard")</f>
        <v>standard</v>
      </c>
    </row>
    <row r="1181">
      <c r="A1181" s="19">
        <v>1180.0</v>
      </c>
      <c r="B1181" s="19">
        <v>180878.0</v>
      </c>
      <c r="C1181" s="20" t="s">
        <v>2934</v>
      </c>
      <c r="D1181" s="21" t="str">
        <f>IFERROR(__xludf.DUMMYFUNCTION("GOOGLETRANSLATE(C1181,""ja"",""en"")"),"director")</f>
        <v>director</v>
      </c>
    </row>
    <row r="1182">
      <c r="A1182" s="19">
        <v>1181.0</v>
      </c>
      <c r="B1182" s="19">
        <v>180511.0</v>
      </c>
      <c r="C1182" s="20" t="s">
        <v>2935</v>
      </c>
      <c r="D1182" s="21" t="str">
        <f>IFERROR(__xludf.DUMMYFUNCTION("GOOGLETRANSLATE(C1182,""ja"",""en"")"),"position")</f>
        <v>position</v>
      </c>
    </row>
    <row r="1183">
      <c r="A1183" s="19">
        <v>1182.0</v>
      </c>
      <c r="B1183" s="19">
        <v>180457.0</v>
      </c>
      <c r="C1183" s="20" t="s">
        <v>2936</v>
      </c>
      <c r="D1183" s="21" t="str">
        <f>IFERROR(__xludf.DUMMYFUNCTION("GOOGLETRANSLATE(C1183,""ja"",""en"")"),"gun")</f>
        <v>gun</v>
      </c>
    </row>
    <row r="1184">
      <c r="A1184" s="19">
        <v>1183.0</v>
      </c>
      <c r="B1184" s="19">
        <v>180409.0</v>
      </c>
      <c r="C1184" s="20" t="s">
        <v>2937</v>
      </c>
      <c r="D1184" s="21" t="str">
        <f>IFERROR(__xludf.DUMMYFUNCTION("GOOGLETRANSLATE(C1184,""ja"",""en"")"),"There")</f>
        <v>There</v>
      </c>
    </row>
    <row r="1185">
      <c r="A1185" s="19">
        <v>1184.0</v>
      </c>
      <c r="B1185" s="19">
        <v>180259.0</v>
      </c>
      <c r="C1185" s="20" t="s">
        <v>2938</v>
      </c>
      <c r="D1185" s="21" t="str">
        <f>IFERROR(__xludf.DUMMYFUNCTION("GOOGLETRANSLATE(C1185,""ja"",""en"")"),"agreement")</f>
        <v>agreement</v>
      </c>
    </row>
    <row r="1186">
      <c r="A1186" s="19">
        <v>1185.0</v>
      </c>
      <c r="B1186" s="19">
        <v>180195.0</v>
      </c>
      <c r="C1186" s="20" t="s">
        <v>2939</v>
      </c>
      <c r="D1186" s="21" t="str">
        <f>IFERROR(__xludf.DUMMYFUNCTION("GOOGLETRANSLATE(C1186,""ja"",""en"")"),"Operation")</f>
        <v>Operation</v>
      </c>
    </row>
    <row r="1187">
      <c r="A1187" s="19">
        <v>1186.0</v>
      </c>
      <c r="B1187" s="19">
        <v>180085.0</v>
      </c>
      <c r="C1187" s="20" t="s">
        <v>2940</v>
      </c>
      <c r="D1187" s="21" t="str">
        <f>IFERROR(__xludf.DUMMYFUNCTION("GOOGLETRANSLATE(C1187,""ja"",""en"")"),"user")</f>
        <v>user</v>
      </c>
    </row>
    <row r="1188">
      <c r="A1188" s="19">
        <v>1187.0</v>
      </c>
      <c r="B1188" s="19">
        <v>179956.0</v>
      </c>
      <c r="C1188" s="20" t="s">
        <v>2941</v>
      </c>
      <c r="D1188" s="21" t="str">
        <f>IFERROR(__xludf.DUMMYFUNCTION("GOOGLETRANSLATE(C1188,""ja"",""en"")"),"many")</f>
        <v>many</v>
      </c>
    </row>
    <row r="1189">
      <c r="A1189" s="19">
        <v>1188.0</v>
      </c>
      <c r="B1189" s="19">
        <v>179951.0</v>
      </c>
      <c r="C1189" s="20" t="s">
        <v>2942</v>
      </c>
      <c r="D1189" s="21" t="str">
        <f>IFERROR(__xludf.DUMMYFUNCTION("GOOGLETRANSLATE(C1189,""ja"",""en"")"),"Sapporo")</f>
        <v>Sapporo</v>
      </c>
    </row>
    <row r="1190">
      <c r="A1190" s="19">
        <v>1189.0</v>
      </c>
      <c r="B1190" s="19">
        <v>179894.0</v>
      </c>
      <c r="C1190" s="20" t="s">
        <v>2943</v>
      </c>
      <c r="D1190" s="21" t="str">
        <f>IFERROR(__xludf.DUMMYFUNCTION("GOOGLETRANSLATE(C1190,""ja"",""en"")"),"you")</f>
        <v>you</v>
      </c>
    </row>
    <row r="1191">
      <c r="A1191" s="19">
        <v>1190.0</v>
      </c>
      <c r="B1191" s="19">
        <v>179824.0</v>
      </c>
      <c r="C1191" s="20" t="s">
        <v>2944</v>
      </c>
      <c r="D1191" s="21" t="str">
        <f>IFERROR(__xludf.DUMMYFUNCTION("GOOGLETRANSLATE(C1191,""ja"",""en"")"),"anniversary")</f>
        <v>anniversary</v>
      </c>
    </row>
    <row r="1192">
      <c r="A1192" s="19">
        <v>1191.0</v>
      </c>
      <c r="B1192" s="19">
        <v>179659.0</v>
      </c>
      <c r="C1192" s="20" t="s">
        <v>2945</v>
      </c>
      <c r="D1192" s="21" t="str">
        <f>IFERROR(__xludf.DUMMYFUNCTION("GOOGLETRANSLATE(C1192,""ja"",""en"")"),"section")</f>
        <v>section</v>
      </c>
    </row>
    <row r="1193">
      <c r="A1193" s="19">
        <v>1192.0</v>
      </c>
      <c r="B1193" s="19">
        <v>179273.0</v>
      </c>
      <c r="C1193" s="20" t="s">
        <v>2946</v>
      </c>
      <c r="D1193" s="21" t="str">
        <f>IFERROR(__xludf.DUMMYFUNCTION("GOOGLETRANSLATE(C1193,""ja"",""en"")"),"earth")</f>
        <v>earth</v>
      </c>
    </row>
    <row r="1194">
      <c r="A1194" s="19">
        <v>1193.0</v>
      </c>
      <c r="B1194" s="19">
        <v>179165.0</v>
      </c>
      <c r="C1194" s="20" t="s">
        <v>2947</v>
      </c>
      <c r="D1194" s="21" t="str">
        <f>IFERROR(__xludf.DUMMYFUNCTION("GOOGLETRANSLATE(C1194,""ja"",""en"")"),"race")</f>
        <v>race</v>
      </c>
    </row>
    <row r="1195">
      <c r="A1195" s="19">
        <v>1194.0</v>
      </c>
      <c r="B1195" s="19">
        <v>179091.0</v>
      </c>
      <c r="C1195" s="20" t="s">
        <v>2948</v>
      </c>
      <c r="D1195" s="21" t="str">
        <f>IFERROR(__xludf.DUMMYFUNCTION("GOOGLETRANSLATE(C1195,""ja"",""en"")"),"mouth")</f>
        <v>mouth</v>
      </c>
    </row>
    <row r="1196">
      <c r="A1196" s="19">
        <v>1195.0</v>
      </c>
      <c r="B1196" s="19">
        <v>178905.0</v>
      </c>
      <c r="C1196" s="20" t="s">
        <v>2949</v>
      </c>
      <c r="D1196" s="21" t="str">
        <f>IFERROR(__xludf.DUMMYFUNCTION("GOOGLETRANSLATE(C1196,""ja"",""en"")"),"Ku")</f>
        <v>Ku</v>
      </c>
    </row>
    <row r="1197">
      <c r="A1197" s="19">
        <v>1196.0</v>
      </c>
      <c r="B1197" s="19">
        <v>178784.0</v>
      </c>
      <c r="C1197" s="20" t="s">
        <v>2950</v>
      </c>
      <c r="D1197" s="21" t="str">
        <f>IFERROR(__xludf.DUMMYFUNCTION("GOOGLETRANSLATE(C1197,""ja"",""en"")"),"vest")</f>
        <v>vest</v>
      </c>
    </row>
    <row r="1198">
      <c r="A1198" s="19">
        <v>1197.0</v>
      </c>
      <c r="B1198" s="19">
        <v>178563.0</v>
      </c>
      <c r="C1198" s="20" t="s">
        <v>2951</v>
      </c>
      <c r="D1198" s="21" t="str">
        <f>IFERROR(__xludf.DUMMYFUNCTION("GOOGLETRANSLATE(C1198,""ja"",""en"")"),"input")</f>
        <v>input</v>
      </c>
    </row>
    <row r="1199">
      <c r="A1199" s="19">
        <v>1198.0</v>
      </c>
      <c r="B1199" s="19">
        <v>178553.0</v>
      </c>
      <c r="C1199" s="20" t="s">
        <v>2952</v>
      </c>
      <c r="D1199" s="21" t="str">
        <f>IFERROR(__xludf.DUMMYFUNCTION("GOOGLETRANSLATE(C1199,""ja"",""en"")"),"usually")</f>
        <v>usually</v>
      </c>
    </row>
    <row r="1200">
      <c r="A1200" s="19">
        <v>1199.0</v>
      </c>
      <c r="B1200" s="19">
        <v>178449.0</v>
      </c>
      <c r="C1200" s="20" t="s">
        <v>2953</v>
      </c>
      <c r="D1200" s="21" t="str">
        <f>IFERROR(__xludf.DUMMYFUNCTION("GOOGLETRANSLATE(C1200,""ja"",""en"")"),"candidate")</f>
        <v>candidate</v>
      </c>
    </row>
    <row r="1201">
      <c r="A1201" s="19">
        <v>1200.0</v>
      </c>
      <c r="B1201" s="19">
        <v>178300.0</v>
      </c>
      <c r="C1201" s="20" t="s">
        <v>2954</v>
      </c>
      <c r="D1201" s="21" t="str">
        <f>IFERROR(__xludf.DUMMYFUNCTION("GOOGLETRANSLATE(C1201,""ja"",""en"")"),"good")</f>
        <v>good</v>
      </c>
    </row>
    <row r="1202">
      <c r="A1202" s="19">
        <v>1201.0</v>
      </c>
      <c r="B1202" s="19">
        <v>178249.0</v>
      </c>
      <c r="C1202" s="20" t="s">
        <v>2955</v>
      </c>
      <c r="D1202" s="21" t="str">
        <f>IFERROR(__xludf.DUMMYFUNCTION("GOOGLETRANSLATE(C1202,""ja"",""en"")"),"total")</f>
        <v>total</v>
      </c>
    </row>
    <row r="1203">
      <c r="A1203" s="19">
        <v>1202.0</v>
      </c>
      <c r="B1203" s="19">
        <v>178155.0</v>
      </c>
      <c r="C1203" s="20" t="s">
        <v>2956</v>
      </c>
      <c r="D1203" s="21" t="str">
        <f>IFERROR(__xludf.DUMMYFUNCTION("GOOGLETRANSLATE(C1203,""ja"",""en"")"),"building")</f>
        <v>building</v>
      </c>
    </row>
    <row r="1204">
      <c r="A1204" s="19">
        <v>1203.0</v>
      </c>
      <c r="B1204" s="19">
        <v>177968.0</v>
      </c>
      <c r="C1204" s="20" t="s">
        <v>2957</v>
      </c>
      <c r="D1204" s="21" t="str">
        <f>IFERROR(__xludf.DUMMYFUNCTION("GOOGLETRANSLATE(C1204,""ja"",""en"")"),"Akita")</f>
        <v>Akita</v>
      </c>
    </row>
    <row r="1205">
      <c r="A1205" s="19">
        <v>1204.0</v>
      </c>
      <c r="B1205" s="19">
        <v>177649.0</v>
      </c>
      <c r="C1205" s="20" t="s">
        <v>2958</v>
      </c>
      <c r="D1205" s="21" t="str">
        <f>IFERROR(__xludf.DUMMYFUNCTION("GOOGLETRANSLATE(C1205,""ja"",""en"")"),"Nagasaki")</f>
        <v>Nagasaki</v>
      </c>
    </row>
    <row r="1206">
      <c r="A1206" s="19">
        <v>1205.0</v>
      </c>
      <c r="B1206" s="19">
        <v>177487.0</v>
      </c>
      <c r="C1206" s="20" t="s">
        <v>2959</v>
      </c>
      <c r="D1206" s="21" t="str">
        <f>IFERROR(__xludf.DUMMYFUNCTION("GOOGLETRANSLATE(C1206,""ja"",""en"")"),"union")</f>
        <v>union</v>
      </c>
    </row>
    <row r="1207">
      <c r="A1207" s="19">
        <v>1206.0</v>
      </c>
      <c r="B1207" s="19">
        <v>177320.0</v>
      </c>
      <c r="C1207" s="20" t="s">
        <v>2960</v>
      </c>
      <c r="D1207" s="21" t="str">
        <f>IFERROR(__xludf.DUMMYFUNCTION("GOOGLETRANSLATE(C1207,""ja"",""en"")"),"passed away")</f>
        <v>passed away</v>
      </c>
    </row>
    <row r="1208">
      <c r="A1208" s="19">
        <v>1207.0</v>
      </c>
      <c r="B1208" s="19">
        <v>176990.0</v>
      </c>
      <c r="C1208" s="20" t="s">
        <v>2961</v>
      </c>
      <c r="D1208" s="21" t="str">
        <f>IFERROR(__xludf.DUMMYFUNCTION("GOOGLETRANSLATE(C1208,""ja"",""en"")"),"matter")</f>
        <v>matter</v>
      </c>
    </row>
    <row r="1209">
      <c r="A1209" s="19">
        <v>1208.0</v>
      </c>
      <c r="B1209" s="19">
        <v>176925.0</v>
      </c>
      <c r="C1209" s="20" t="s">
        <v>2962</v>
      </c>
      <c r="D1209" s="21" t="str">
        <f>IFERROR(__xludf.DUMMYFUNCTION("GOOGLETRANSLATE(C1209,""ja"",""en"")"),"open")</f>
        <v>open</v>
      </c>
    </row>
    <row r="1210">
      <c r="A1210" s="19">
        <v>1209.0</v>
      </c>
      <c r="B1210" s="19">
        <v>176803.0</v>
      </c>
      <c r="C1210" s="20" t="s">
        <v>2963</v>
      </c>
      <c r="D1210" s="21" t="str">
        <f>IFERROR(__xludf.DUMMYFUNCTION("GOOGLETRANSLATE(C1210,""ja"",""en"")"),"Nickname")</f>
        <v>Nickname</v>
      </c>
    </row>
    <row r="1211">
      <c r="A1211" s="19">
        <v>1210.0</v>
      </c>
      <c r="B1211" s="19">
        <v>176763.0</v>
      </c>
      <c r="C1211" s="20" t="s">
        <v>2964</v>
      </c>
      <c r="D1211" s="21" t="str">
        <f>IFERROR(__xludf.DUMMYFUNCTION("GOOGLETRANSLATE(C1211,""ja"",""en"")"),"announcer")</f>
        <v>announcer</v>
      </c>
    </row>
    <row r="1212">
      <c r="A1212" s="19">
        <v>1211.0</v>
      </c>
      <c r="B1212" s="19">
        <v>176709.0</v>
      </c>
      <c r="C1212" s="22" t="s">
        <v>2965</v>
      </c>
      <c r="D1212" s="21" t="str">
        <f>IFERROR(__xludf.DUMMYFUNCTION("GOOGLETRANSLATE(C1212,""ja"",""en"")"),"Contains")</f>
        <v>Contains</v>
      </c>
    </row>
    <row r="1213">
      <c r="A1213" s="19">
        <v>1212.0</v>
      </c>
      <c r="B1213" s="19">
        <v>176482.0</v>
      </c>
      <c r="C1213" s="20" t="s">
        <v>2966</v>
      </c>
      <c r="D1213" s="21" t="str">
        <f>IFERROR(__xludf.DUMMYFUNCTION("GOOGLETRANSLATE(C1213,""ja"",""en"")"),"Taiwan")</f>
        <v>Taiwan</v>
      </c>
    </row>
    <row r="1214">
      <c r="A1214" s="19">
        <v>1213.0</v>
      </c>
      <c r="B1214" s="19">
        <v>176248.0</v>
      </c>
      <c r="C1214" s="20" t="s">
        <v>2967</v>
      </c>
      <c r="D1214" s="21" t="str">
        <f>IFERROR(__xludf.DUMMYFUNCTION("GOOGLETRANSLATE(C1214,""ja"",""en"")"),"living thing")</f>
        <v>living thing</v>
      </c>
    </row>
    <row r="1215">
      <c r="A1215" s="19">
        <v>1214.0</v>
      </c>
      <c r="B1215" s="19">
        <v>175798.0</v>
      </c>
      <c r="C1215" s="20" t="s">
        <v>2968</v>
      </c>
      <c r="D1215" s="21" t="str">
        <f>IFERROR(__xludf.DUMMYFUNCTION("GOOGLETRANSLATE(C1215,""ja"",""en"")"),"method")</f>
        <v>method</v>
      </c>
    </row>
    <row r="1216">
      <c r="A1216" s="19">
        <v>1215.0</v>
      </c>
      <c r="B1216" s="19">
        <v>175734.0</v>
      </c>
      <c r="C1216" s="20" t="s">
        <v>2969</v>
      </c>
      <c r="D1216" s="21" t="str">
        <f>IFERROR(__xludf.DUMMYFUNCTION("GOOGLETRANSLATE(C1216,""ja"",""en"")"),"Individual")</f>
        <v>Individual</v>
      </c>
    </row>
    <row r="1217">
      <c r="A1217" s="19">
        <v>1216.0</v>
      </c>
      <c r="B1217" s="19">
        <v>175598.0</v>
      </c>
      <c r="C1217" s="20" t="s">
        <v>2970</v>
      </c>
      <c r="D1217" s="21" t="str">
        <f>IFERROR(__xludf.DUMMYFUNCTION("GOOGLETRANSLATE(C1217,""ja"",""en"")"),"road")</f>
        <v>road</v>
      </c>
    </row>
    <row r="1218">
      <c r="A1218" s="19">
        <v>1217.0</v>
      </c>
      <c r="B1218" s="19">
        <v>175401.0</v>
      </c>
      <c r="C1218" s="20" t="s">
        <v>2971</v>
      </c>
      <c r="D1218" s="21" t="str">
        <f>IFERROR(__xludf.DUMMYFUNCTION("GOOGLETRANSLATE(C1218,""ja"",""en"")"),"each country")</f>
        <v>each country</v>
      </c>
    </row>
    <row r="1219">
      <c r="A1219" s="19">
        <v>1218.0</v>
      </c>
      <c r="B1219" s="19">
        <v>175360.0</v>
      </c>
      <c r="C1219" s="20" t="s">
        <v>2972</v>
      </c>
      <c r="D1219" s="21" t="str">
        <f>IFERROR(__xludf.DUMMYFUNCTION("GOOGLETRANSLATE(C1219,""ja"",""en"")"),"dictionary")</f>
        <v>dictionary</v>
      </c>
    </row>
    <row r="1220">
      <c r="A1220" s="19">
        <v>1219.0</v>
      </c>
      <c r="B1220" s="19">
        <v>175283.0</v>
      </c>
      <c r="C1220" s="20" t="s">
        <v>2973</v>
      </c>
      <c r="D1220" s="21" t="str">
        <f>IFERROR(__xludf.DUMMYFUNCTION("GOOGLETRANSLATE(C1220,""ja"",""en"")"),"labor")</f>
        <v>labor</v>
      </c>
    </row>
    <row r="1221">
      <c r="A1221" s="19">
        <v>1220.0</v>
      </c>
      <c r="B1221" s="19">
        <v>175151.0</v>
      </c>
      <c r="C1221" s="20" t="s">
        <v>2974</v>
      </c>
      <c r="D1221" s="21" t="str">
        <f>IFERROR(__xludf.DUMMYFUNCTION("GOOGLETRANSLATE(C1221,""ja"",""en"")"),"animal")</f>
        <v>animal</v>
      </c>
    </row>
    <row r="1222">
      <c r="A1222" s="19">
        <v>1221.0</v>
      </c>
      <c r="B1222" s="19">
        <v>175031.0</v>
      </c>
      <c r="C1222" s="20" t="s">
        <v>2975</v>
      </c>
      <c r="D1222" s="21" t="str">
        <f>IFERROR(__xludf.DUMMYFUNCTION("GOOGLETRANSLATE(C1222,""ja"",""en"")"),"map")</f>
        <v>map</v>
      </c>
    </row>
    <row r="1223">
      <c r="A1223" s="19">
        <v>1222.0</v>
      </c>
      <c r="B1223" s="19">
        <v>175029.0</v>
      </c>
      <c r="C1223" s="20" t="s">
        <v>2976</v>
      </c>
      <c r="D1223" s="21" t="str">
        <f>IFERROR(__xludf.DUMMYFUNCTION("GOOGLETRANSLATE(C1223,""ja"",""en"")"),"Great War")</f>
        <v>Great War</v>
      </c>
    </row>
    <row r="1224">
      <c r="A1224" s="19">
        <v>1223.0</v>
      </c>
      <c r="B1224" s="19">
        <v>174994.0</v>
      </c>
      <c r="C1224" s="20" t="s">
        <v>2977</v>
      </c>
      <c r="D1224" s="21" t="str">
        <f>IFERROR(__xludf.DUMMYFUNCTION("GOOGLETRANSLATE(C1224,""ja"",""en"")"),"1")</f>
        <v>1</v>
      </c>
    </row>
    <row r="1225">
      <c r="A1225" s="19">
        <v>1224.0</v>
      </c>
      <c r="B1225" s="19">
        <v>174627.0</v>
      </c>
      <c r="C1225" s="20" t="s">
        <v>2978</v>
      </c>
      <c r="D1225" s="21" t="str">
        <f>IFERROR(__xludf.DUMMYFUNCTION("GOOGLETRANSLATE(C1225,""ja"",""en"")"),"Yoshida")</f>
        <v>Yoshida</v>
      </c>
    </row>
    <row r="1226">
      <c r="A1226" s="19">
        <v>1225.0</v>
      </c>
      <c r="B1226" s="19">
        <v>174540.0</v>
      </c>
      <c r="C1226" s="20" t="s">
        <v>2979</v>
      </c>
      <c r="D1226" s="21" t="str">
        <f>IFERROR(__xludf.DUMMYFUNCTION("GOOGLETRANSLATE(C1226,""ja"",""en"")"),"system")</f>
        <v>system</v>
      </c>
    </row>
    <row r="1227">
      <c r="A1227" s="19">
        <v>1226.0</v>
      </c>
      <c r="B1227" s="19">
        <v>174480.0</v>
      </c>
      <c r="C1227" s="20" t="s">
        <v>2980</v>
      </c>
      <c r="D1227" s="21" t="str">
        <f>IFERROR(__xludf.DUMMYFUNCTION("GOOGLETRANSLATE(C1227,""ja"",""en"")"),"and")</f>
        <v>and</v>
      </c>
    </row>
    <row r="1228">
      <c r="A1228" s="19">
        <v>1227.0</v>
      </c>
      <c r="B1228" s="19">
        <v>173997.0</v>
      </c>
      <c r="C1228" s="20" t="s">
        <v>2981</v>
      </c>
      <c r="D1228" s="21" t="str">
        <f>IFERROR(__xludf.DUMMYFUNCTION("GOOGLETRANSLATE(C1228,""ja"",""en"")"),"transfer")</f>
        <v>transfer</v>
      </c>
    </row>
    <row r="1229">
      <c r="A1229" s="19">
        <v>1228.0</v>
      </c>
      <c r="B1229" s="19">
        <v>173808.0</v>
      </c>
      <c r="C1229" s="20" t="s">
        <v>2982</v>
      </c>
      <c r="D1229" s="21" t="str">
        <f>IFERROR(__xludf.DUMMYFUNCTION("GOOGLETRANSLATE(C1229,""ja"",""en"")"),"Bullet")</f>
        <v>Bullet</v>
      </c>
    </row>
    <row r="1230">
      <c r="A1230" s="19">
        <v>1229.0</v>
      </c>
      <c r="B1230" s="19">
        <v>173640.0</v>
      </c>
      <c r="C1230" s="20" t="s">
        <v>2983</v>
      </c>
      <c r="D1230" s="21" t="str">
        <f>IFERROR(__xludf.DUMMYFUNCTION("GOOGLETRANSLATE(C1230,""ja"",""en"")"),"for the sake of")</f>
        <v>for the sake of</v>
      </c>
    </row>
    <row r="1231">
      <c r="A1231" s="19">
        <v>1230.0</v>
      </c>
      <c r="B1231" s="19">
        <v>173529.0</v>
      </c>
      <c r="C1231" s="20" t="s">
        <v>2984</v>
      </c>
      <c r="D1231" s="21" t="str">
        <f>IFERROR(__xludf.DUMMYFUNCTION("GOOGLETRANSLATE(C1231,""ja"",""en"")"),"Kobayashi")</f>
        <v>Kobayashi</v>
      </c>
    </row>
    <row r="1232">
      <c r="A1232" s="19">
        <v>1231.0</v>
      </c>
      <c r="B1232" s="19">
        <v>173245.0</v>
      </c>
      <c r="C1232" s="20" t="s">
        <v>2985</v>
      </c>
      <c r="D1232" s="21" t="str">
        <f>IFERROR(__xludf.DUMMYFUNCTION("GOOGLETRANSLATE(C1232,""ja"",""en"")"),"field")</f>
        <v>field</v>
      </c>
    </row>
    <row r="1233">
      <c r="A1233" s="19">
        <v>1232.0</v>
      </c>
      <c r="B1233" s="19">
        <v>173155.0</v>
      </c>
      <c r="C1233" s="20" t="s">
        <v>2986</v>
      </c>
      <c r="D1233" s="21" t="str">
        <f>IFERROR(__xludf.DUMMYFUNCTION("GOOGLETRANSLATE(C1233,""ja"",""en"")"),"after")</f>
        <v>after</v>
      </c>
    </row>
    <row r="1234">
      <c r="A1234" s="19">
        <v>1233.0</v>
      </c>
      <c r="B1234" s="19">
        <v>173139.0</v>
      </c>
      <c r="C1234" s="20" t="s">
        <v>2987</v>
      </c>
      <c r="D1234" s="21" t="str">
        <f>IFERROR(__xludf.DUMMYFUNCTION("GOOGLETRANSLATE(C1234,""ja"",""en"")"),"Established")</f>
        <v>Established</v>
      </c>
    </row>
    <row r="1235">
      <c r="A1235" s="19">
        <v>1234.0</v>
      </c>
      <c r="B1235" s="19">
        <v>173139.0</v>
      </c>
      <c r="C1235" s="20" t="s">
        <v>2988</v>
      </c>
      <c r="D1235" s="21" t="str">
        <f>IFERROR(__xludf.DUMMYFUNCTION("GOOGLETRANSLATE(C1235,""ja"",""en"")"),"again")</f>
        <v>again</v>
      </c>
    </row>
    <row r="1236">
      <c r="A1236" s="19">
        <v>1235.0</v>
      </c>
      <c r="B1236" s="19">
        <v>173125.0</v>
      </c>
      <c r="C1236" s="20" t="s">
        <v>2989</v>
      </c>
      <c r="D1236" s="21" t="str">
        <f>IFERROR(__xludf.DUMMYFUNCTION("GOOGLETRANSLATE(C1236,""ja"",""en"")"),"art")</f>
        <v>art</v>
      </c>
    </row>
    <row r="1237">
      <c r="A1237" s="19">
        <v>1236.0</v>
      </c>
      <c r="B1237" s="19">
        <v>172965.0</v>
      </c>
      <c r="C1237" s="20" t="s">
        <v>2990</v>
      </c>
      <c r="D1237" s="21" t="str">
        <f>IFERROR(__xludf.DUMMYFUNCTION("GOOGLETRANSLATE(C1237,""ja"",""en"")"),"like")</f>
        <v>like</v>
      </c>
    </row>
    <row r="1238">
      <c r="A1238" s="19">
        <v>1237.0</v>
      </c>
      <c r="B1238" s="19">
        <v>172925.0</v>
      </c>
      <c r="C1238" s="20" t="s">
        <v>2991</v>
      </c>
      <c r="D1238" s="21" t="str">
        <f>IFERROR(__xludf.DUMMYFUNCTION("GOOGLETRANSLATE(C1238,""ja"",""en"")"),"love")</f>
        <v>love</v>
      </c>
    </row>
    <row r="1239">
      <c r="A1239" s="19">
        <v>1238.0</v>
      </c>
      <c r="B1239" s="19">
        <v>172874.0</v>
      </c>
      <c r="C1239" s="20" t="s">
        <v>2992</v>
      </c>
      <c r="D1239" s="21" t="str">
        <f>IFERROR(__xludf.DUMMYFUNCTION("GOOGLETRANSLATE(C1239,""ja"",""en"")"),"Yamamoto")</f>
        <v>Yamamoto</v>
      </c>
    </row>
    <row r="1240">
      <c r="A1240" s="19">
        <v>1239.0</v>
      </c>
      <c r="B1240" s="19">
        <v>172661.0</v>
      </c>
      <c r="C1240" s="20" t="s">
        <v>2993</v>
      </c>
      <c r="D1240" s="21" t="str">
        <f>IFERROR(__xludf.DUMMYFUNCTION("GOOGLETRANSLATE(C1240,""ja"",""en"")"),"test")</f>
        <v>test</v>
      </c>
    </row>
    <row r="1241">
      <c r="A1241" s="19">
        <v>1240.0</v>
      </c>
      <c r="B1241" s="19">
        <v>172613.0</v>
      </c>
      <c r="C1241" s="20" t="s">
        <v>2994</v>
      </c>
      <c r="D1241" s="21" t="str">
        <f>IFERROR(__xludf.DUMMYFUNCTION("GOOGLETRANSLATE(C1241,""ja"",""en"")"),"Division")</f>
        <v>Division</v>
      </c>
    </row>
    <row r="1242">
      <c r="A1242" s="19">
        <v>1241.0</v>
      </c>
      <c r="B1242" s="19">
        <v>172482.0</v>
      </c>
      <c r="C1242" s="20" t="s">
        <v>2995</v>
      </c>
      <c r="D1242" s="21" t="str">
        <f>IFERROR(__xludf.DUMMYFUNCTION("GOOGLETRANSLATE(C1242,""ja"",""en"")"),"citizen")</f>
        <v>citizen</v>
      </c>
    </row>
    <row r="1243">
      <c r="A1243" s="19">
        <v>1242.0</v>
      </c>
      <c r="B1243" s="19">
        <v>172194.0</v>
      </c>
      <c r="C1243" s="20" t="s">
        <v>2996</v>
      </c>
      <c r="D1243" s="21" t="str">
        <f>IFERROR(__xludf.DUMMYFUNCTION("GOOGLETRANSLATE(C1243,""ja"",""en"")"),"Headquarters")</f>
        <v>Headquarters</v>
      </c>
    </row>
    <row r="1244">
      <c r="A1244" s="19">
        <v>1243.0</v>
      </c>
      <c r="B1244" s="19">
        <v>172110.0</v>
      </c>
      <c r="C1244" s="20" t="s">
        <v>2997</v>
      </c>
      <c r="D1244" s="21" t="str">
        <f>IFERROR(__xludf.DUMMYFUNCTION("GOOGLETRANSLATE(C1244,""ja"",""en"")"),"doctor")</f>
        <v>doctor</v>
      </c>
    </row>
    <row r="1245">
      <c r="A1245" s="19">
        <v>1244.0</v>
      </c>
      <c r="B1245" s="19">
        <v>172043.0</v>
      </c>
      <c r="C1245" s="20" t="s">
        <v>2998</v>
      </c>
      <c r="D1245" s="21" t="str">
        <f>IFERROR(__xludf.DUMMYFUNCTION("GOOGLETRANSLATE(C1245,""ja"",""en"")"),"Goods")</f>
        <v>Goods</v>
      </c>
    </row>
    <row r="1246">
      <c r="A1246" s="19">
        <v>1245.0</v>
      </c>
      <c r="B1246" s="19">
        <v>171998.0</v>
      </c>
      <c r="C1246" s="20" t="s">
        <v>2999</v>
      </c>
      <c r="D1246" s="21" t="str">
        <f>IFERROR(__xludf.DUMMYFUNCTION("GOOGLETRANSLATE(C1246,""ja"",""en"")"),"Rome")</f>
        <v>Rome</v>
      </c>
    </row>
    <row r="1247">
      <c r="A1247" s="19">
        <v>1246.0</v>
      </c>
      <c r="B1247" s="19">
        <v>171936.0</v>
      </c>
      <c r="C1247" s="20" t="s">
        <v>3000</v>
      </c>
      <c r="D1247" s="21" t="str">
        <f>IFERROR(__xludf.DUMMYFUNCTION("GOOGLETRANSLATE(C1247,""ja"",""en"")"),"Maintenance")</f>
        <v>Maintenance</v>
      </c>
    </row>
    <row r="1248">
      <c r="A1248" s="19">
        <v>1247.0</v>
      </c>
      <c r="B1248" s="19">
        <v>171892.0</v>
      </c>
      <c r="C1248" s="20" t="s">
        <v>3001</v>
      </c>
      <c r="D1248" s="21" t="str">
        <f>IFERROR(__xludf.DUMMYFUNCTION("GOOGLETRANSLATE(C1248,""ja"",""en"")"),"cup")</f>
        <v>cup</v>
      </c>
    </row>
    <row r="1249">
      <c r="A1249" s="19">
        <v>1248.0</v>
      </c>
      <c r="B1249" s="19">
        <v>171648.0</v>
      </c>
      <c r="C1249" s="20" t="s">
        <v>3002</v>
      </c>
      <c r="D1249" s="21" t="str">
        <f>IFERROR(__xludf.DUMMYFUNCTION("GOOGLETRANSLATE(C1249,""ja"",""en"")"),"Next")</f>
        <v>Next</v>
      </c>
    </row>
    <row r="1250">
      <c r="A1250" s="19">
        <v>1249.0</v>
      </c>
      <c r="B1250" s="19">
        <v>171357.0</v>
      </c>
      <c r="C1250" s="20" t="s">
        <v>3003</v>
      </c>
      <c r="D1250" s="21" t="str">
        <f>IFERROR(__xludf.DUMMYFUNCTION("GOOGLETRANSLATE(C1250,""ja"",""en"")"),"Record")</f>
        <v>Record</v>
      </c>
    </row>
    <row r="1251">
      <c r="A1251" s="19">
        <v>1250.0</v>
      </c>
      <c r="B1251" s="19">
        <v>171231.0</v>
      </c>
      <c r="C1251" s="20" t="s">
        <v>3004</v>
      </c>
      <c r="D1251" s="21" t="str">
        <f>IFERROR(__xludf.DUMMYFUNCTION("GOOGLETRANSLATE(C1251,""ja"",""en"")"),"blood")</f>
        <v>blood</v>
      </c>
    </row>
    <row r="1252">
      <c r="A1252" s="19">
        <v>1251.0</v>
      </c>
      <c r="B1252" s="19">
        <v>171171.0</v>
      </c>
      <c r="C1252" s="20" t="s">
        <v>3005</v>
      </c>
      <c r="D1252" s="21" t="str">
        <f>IFERROR(__xludf.DUMMYFUNCTION("GOOGLETRANSLATE(C1252,""ja"",""en"")"),"Ishikawa")</f>
        <v>Ishikawa</v>
      </c>
    </row>
    <row r="1253">
      <c r="A1253" s="19">
        <v>1252.0</v>
      </c>
      <c r="B1253" s="19">
        <v>170283.0</v>
      </c>
      <c r="C1253" s="20" t="s">
        <v>3006</v>
      </c>
      <c r="D1253" s="21" t="str">
        <f>IFERROR(__xludf.DUMMYFUNCTION("GOOGLETRANSLATE(C1253,""ja"",""en"")"),"museum")</f>
        <v>museum</v>
      </c>
    </row>
    <row r="1254">
      <c r="A1254" s="19">
        <v>1253.0</v>
      </c>
      <c r="B1254" s="19">
        <v>169971.0</v>
      </c>
      <c r="C1254" s="20" t="s">
        <v>3007</v>
      </c>
      <c r="D1254" s="21" t="str">
        <f>IFERROR(__xludf.DUMMYFUNCTION("GOOGLETRANSLATE(C1254,""ja"",""en"")"),"survival")</f>
        <v>survival</v>
      </c>
    </row>
    <row r="1255">
      <c r="A1255" s="19">
        <v>1254.0</v>
      </c>
      <c r="B1255" s="19">
        <v>169761.0</v>
      </c>
      <c r="C1255" s="20" t="s">
        <v>3008</v>
      </c>
      <c r="D1255" s="21" t="str">
        <f>IFERROR(__xludf.DUMMYFUNCTION("GOOGLETRANSLATE(C1255,""ja"",""en"")"),"genus")</f>
        <v>genus</v>
      </c>
    </row>
    <row r="1256">
      <c r="A1256" s="19">
        <v>1255.0</v>
      </c>
      <c r="B1256" s="19">
        <v>169686.0</v>
      </c>
      <c r="C1256" s="20" t="s">
        <v>3009</v>
      </c>
      <c r="D1256" s="21" t="str">
        <f>IFERROR(__xludf.DUMMYFUNCTION("GOOGLETRANSLATE(C1256,""ja"",""en"")"),"Main")</f>
        <v>Main</v>
      </c>
    </row>
    <row r="1257">
      <c r="A1257" s="19">
        <v>1256.0</v>
      </c>
      <c r="B1257" s="19">
        <v>169664.0</v>
      </c>
      <c r="C1257" s="20" t="s">
        <v>3010</v>
      </c>
      <c r="D1257" s="21" t="str">
        <f>IFERROR(__xludf.DUMMYFUNCTION("GOOGLETRANSLATE(C1257,""ja"",""en"")"),"community")</f>
        <v>community</v>
      </c>
    </row>
    <row r="1258">
      <c r="A1258" s="19">
        <v>1257.0</v>
      </c>
      <c r="B1258" s="19">
        <v>169650.0</v>
      </c>
      <c r="C1258" s="20" t="s">
        <v>3011</v>
      </c>
      <c r="D1258" s="21" t="str">
        <f>IFERROR(__xludf.DUMMYFUNCTION("GOOGLETRANSLATE(C1258,""ja"",""en"")"),"Kyushu")</f>
        <v>Kyushu</v>
      </c>
    </row>
    <row r="1259">
      <c r="A1259" s="19">
        <v>1258.0</v>
      </c>
      <c r="B1259" s="19">
        <v>169615.0</v>
      </c>
      <c r="C1259" s="20" t="s">
        <v>3012</v>
      </c>
      <c r="D1259" s="21" t="str">
        <f>IFERROR(__xludf.DUMMYFUNCTION("GOOGLETRANSLATE(C1259,""ja"",""en"")"),"retirement")</f>
        <v>retirement</v>
      </c>
    </row>
    <row r="1260">
      <c r="A1260" s="19">
        <v>1259.0</v>
      </c>
      <c r="B1260" s="19">
        <v>169559.0</v>
      </c>
      <c r="C1260" s="20" t="s">
        <v>3013</v>
      </c>
      <c r="D1260" s="21" t="str">
        <f>IFERROR(__xludf.DUMMYFUNCTION("GOOGLETRANSLATE(C1260,""ja"",""en"")"),"soft")</f>
        <v>soft</v>
      </c>
    </row>
    <row r="1261">
      <c r="A1261" s="19">
        <v>1260.0</v>
      </c>
      <c r="B1261" s="19">
        <v>169521.0</v>
      </c>
      <c r="C1261" s="20" t="s">
        <v>3014</v>
      </c>
      <c r="D1261" s="21" t="str">
        <f>IFERROR(__xludf.DUMMYFUNCTION("GOOGLETRANSLATE(C1261,""ja"",""en"")"),"source")</f>
        <v>source</v>
      </c>
    </row>
    <row r="1262">
      <c r="A1262" s="19">
        <v>1261.0</v>
      </c>
      <c r="B1262" s="19">
        <v>169434.0</v>
      </c>
      <c r="C1262" s="20" t="s">
        <v>3015</v>
      </c>
      <c r="D1262" s="21" t="str">
        <f>IFERROR(__xludf.DUMMYFUNCTION("GOOGLETRANSLATE(C1262,""ja"",""en"")"),"theory")</f>
        <v>theory</v>
      </c>
    </row>
    <row r="1263">
      <c r="A1263" s="19">
        <v>1262.0</v>
      </c>
      <c r="B1263" s="19">
        <v>169342.0</v>
      </c>
      <c r="C1263" s="20" t="s">
        <v>3016</v>
      </c>
      <c r="D1263" s="21" t="str">
        <f>IFERROR(__xludf.DUMMYFUNCTION("GOOGLETRANSLATE(C1263,""ja"",""en"")"),"relay")</f>
        <v>relay</v>
      </c>
    </row>
    <row r="1264">
      <c r="A1264" s="19">
        <v>1263.0</v>
      </c>
      <c r="B1264" s="19">
        <v>169265.0</v>
      </c>
      <c r="C1264" s="20" t="s">
        <v>3017</v>
      </c>
      <c r="D1264" s="21" t="str">
        <f>IFERROR(__xludf.DUMMYFUNCTION("GOOGLETRANSLATE(C1264,""ja"",""en"")"),"guest")</f>
        <v>guest</v>
      </c>
    </row>
    <row r="1265">
      <c r="A1265" s="19">
        <v>1264.0</v>
      </c>
      <c r="B1265" s="19">
        <v>169227.0</v>
      </c>
      <c r="C1265" s="20" t="s">
        <v>3018</v>
      </c>
      <c r="D1265" s="21" t="str">
        <f>IFERROR(__xludf.DUMMYFUNCTION("GOOGLETRANSLATE(C1265,""ja"",""en"")"),"old")</f>
        <v>old</v>
      </c>
    </row>
    <row r="1266">
      <c r="A1266" s="19">
        <v>1265.0</v>
      </c>
      <c r="B1266" s="19">
        <v>169136.0</v>
      </c>
      <c r="C1266" s="20" t="s">
        <v>3019</v>
      </c>
      <c r="D1266" s="21" t="str">
        <f>IFERROR(__xludf.DUMMYFUNCTION("GOOGLETRANSLATE(C1266,""ja"",""en"")"),"record")</f>
        <v>record</v>
      </c>
    </row>
    <row r="1267">
      <c r="A1267" s="19">
        <v>1266.0</v>
      </c>
      <c r="B1267" s="19">
        <v>168964.0</v>
      </c>
      <c r="C1267" s="20" t="s">
        <v>3020</v>
      </c>
      <c r="D1267" s="21" t="str">
        <f>IFERROR(__xludf.DUMMYFUNCTION("GOOGLETRANSLATE(C1267,""ja"",""en"")"),"Deployment")</f>
        <v>Deployment</v>
      </c>
    </row>
    <row r="1268">
      <c r="A1268" s="19">
        <v>1267.0</v>
      </c>
      <c r="B1268" s="19">
        <v>168858.0</v>
      </c>
      <c r="C1268" s="20" t="s">
        <v>3021</v>
      </c>
      <c r="D1268" s="21" t="str">
        <f>IFERROR(__xludf.DUMMYFUNCTION("GOOGLETRANSLATE(C1268,""ja"",""en"")"),"just")</f>
        <v>just</v>
      </c>
    </row>
    <row r="1269">
      <c r="A1269" s="19">
        <v>1268.0</v>
      </c>
      <c r="B1269" s="19">
        <v>168789.0</v>
      </c>
      <c r="C1269" s="22" t="s">
        <v>3022</v>
      </c>
      <c r="D1269" s="21" t="str">
        <f>IFERROR(__xludf.DUMMYFUNCTION("GOOGLETRANSLATE(C1269,""ja"",""en"")"),"All Japan")</f>
        <v>All Japan</v>
      </c>
    </row>
    <row r="1270">
      <c r="A1270" s="19">
        <v>1269.0</v>
      </c>
      <c r="B1270" s="19">
        <v>168720.0</v>
      </c>
      <c r="C1270" s="20" t="s">
        <v>3023</v>
      </c>
      <c r="D1270" s="21" t="str">
        <f>IFERROR(__xludf.DUMMYFUNCTION("GOOGLETRANSLATE(C1270,""ja"",""en"")"),"stage")</f>
        <v>stage</v>
      </c>
    </row>
    <row r="1271">
      <c r="A1271" s="19">
        <v>1270.0</v>
      </c>
      <c r="B1271" s="19">
        <v>168505.0</v>
      </c>
      <c r="C1271" s="20" t="s">
        <v>3024</v>
      </c>
      <c r="D1271" s="21" t="str">
        <f>IFERROR(__xludf.DUMMYFUNCTION("GOOGLETRANSLATE(C1271,""ja"",""en"")"),"Sendai")</f>
        <v>Sendai</v>
      </c>
    </row>
    <row r="1272">
      <c r="A1272" s="19">
        <v>1271.0</v>
      </c>
      <c r="B1272" s="19">
        <v>168383.0</v>
      </c>
      <c r="C1272" s="20" t="s">
        <v>3025</v>
      </c>
      <c r="D1272" s="21" t="str">
        <f>IFERROR(__xludf.DUMMYFUNCTION("GOOGLETRANSLATE(C1272,""ja"",""en"")"),"deadline")</f>
        <v>deadline</v>
      </c>
    </row>
    <row r="1273">
      <c r="A1273" s="19">
        <v>1272.0</v>
      </c>
      <c r="B1273" s="19">
        <v>168231.0</v>
      </c>
      <c r="C1273" s="20" t="s">
        <v>3026</v>
      </c>
      <c r="D1273" s="21" t="str">
        <f>IFERROR(__xludf.DUMMYFUNCTION("GOOGLETRANSLATE(C1273,""ja"",""en"")"),"red")</f>
        <v>red</v>
      </c>
    </row>
    <row r="1274">
      <c r="A1274" s="19">
        <v>1273.0</v>
      </c>
      <c r="B1274" s="19">
        <v>168083.0</v>
      </c>
      <c r="C1274" s="20" t="s">
        <v>3027</v>
      </c>
      <c r="D1274" s="21" t="str">
        <f>IFERROR(__xludf.DUMMYFUNCTION("GOOGLETRANSLATE(C1274,""ja"",""en"")"),"industry")</f>
        <v>industry</v>
      </c>
    </row>
    <row r="1275">
      <c r="A1275" s="19">
        <v>1274.0</v>
      </c>
      <c r="B1275" s="19">
        <v>167982.0</v>
      </c>
      <c r="C1275" s="20" t="s">
        <v>3028</v>
      </c>
      <c r="D1275" s="21" t="str">
        <f>IFERROR(__xludf.DUMMYFUNCTION("GOOGLETRANSLATE(C1275,""ja"",""en"")"),"debt")</f>
        <v>debt</v>
      </c>
    </row>
    <row r="1276">
      <c r="A1276" s="19">
        <v>1275.0</v>
      </c>
      <c r="B1276" s="19">
        <v>167900.0</v>
      </c>
      <c r="C1276" s="20" t="s">
        <v>3029</v>
      </c>
      <c r="D1276" s="21" t="str">
        <f>IFERROR(__xludf.DUMMYFUNCTION("GOOGLETRANSLATE(C1276,""ja"",""en"")"),"beauty")</f>
        <v>beauty</v>
      </c>
    </row>
    <row r="1277">
      <c r="A1277" s="19">
        <v>1276.0</v>
      </c>
      <c r="B1277" s="19">
        <v>167859.0</v>
      </c>
      <c r="C1277" s="20" t="s">
        <v>3030</v>
      </c>
      <c r="D1277" s="21" t="str">
        <f>IFERROR(__xludf.DUMMYFUNCTION("GOOGLETRANSLATE(C1277,""ja"",""en"")"),"factory")</f>
        <v>factory</v>
      </c>
    </row>
    <row r="1278">
      <c r="A1278" s="19">
        <v>1277.0</v>
      </c>
      <c r="B1278" s="19">
        <v>167506.0</v>
      </c>
      <c r="C1278" s="20" t="s">
        <v>3031</v>
      </c>
      <c r="D1278" s="21" t="str">
        <f>IFERROR(__xludf.DUMMYFUNCTION("GOOGLETRANSLATE(C1278,""ja"",""en"")"),"initial")</f>
        <v>initial</v>
      </c>
    </row>
    <row r="1279">
      <c r="A1279" s="19">
        <v>1278.0</v>
      </c>
      <c r="B1279" s="19">
        <v>167223.0</v>
      </c>
      <c r="C1279" s="20" t="s">
        <v>3032</v>
      </c>
      <c r="D1279" s="21" t="str">
        <f>IFERROR(__xludf.DUMMYFUNCTION("GOOGLETRANSLATE(C1279,""ja"",""en"")"),"Korea")</f>
        <v>Korea</v>
      </c>
    </row>
    <row r="1280">
      <c r="A1280" s="19">
        <v>1279.0</v>
      </c>
      <c r="B1280" s="19">
        <v>167091.0</v>
      </c>
      <c r="C1280" s="20" t="s">
        <v>3033</v>
      </c>
      <c r="D1280" s="21" t="str">
        <f>IFERROR(__xludf.DUMMYFUNCTION("GOOGLETRANSLATE(C1280,""ja"",""en"")"),"List")</f>
        <v>List</v>
      </c>
    </row>
    <row r="1281">
      <c r="A1281" s="19">
        <v>1280.0</v>
      </c>
      <c r="B1281" s="19">
        <v>166823.0</v>
      </c>
      <c r="C1281" s="20" t="s">
        <v>3034</v>
      </c>
      <c r="D1281" s="21" t="str">
        <f>IFERROR(__xludf.DUMMYFUNCTION("GOOGLETRANSLATE(C1281,""ja"",""en"")"),"clear")</f>
        <v>clear</v>
      </c>
    </row>
    <row r="1282">
      <c r="A1282" s="19">
        <v>1281.0</v>
      </c>
      <c r="B1282" s="19">
        <v>166400.0</v>
      </c>
      <c r="C1282" s="20" t="s">
        <v>3035</v>
      </c>
      <c r="D1282" s="21" t="str">
        <f>IFERROR(__xludf.DUMMYFUNCTION("GOOGLETRANSLATE(C1282,""ja"",""en"")"),"Uniform number")</f>
        <v>Uniform number</v>
      </c>
    </row>
    <row r="1283">
      <c r="A1283" s="19">
        <v>1282.0</v>
      </c>
      <c r="B1283" s="19">
        <v>166271.0</v>
      </c>
      <c r="C1283" s="20" t="s">
        <v>3036</v>
      </c>
      <c r="D1283" s="21" t="str">
        <f>IFERROR(__xludf.DUMMYFUNCTION("GOOGLETRANSLATE(C1283,""ja"",""en"")"),"Ito")</f>
        <v>Ito</v>
      </c>
    </row>
    <row r="1284">
      <c r="A1284" s="19">
        <v>1283.0</v>
      </c>
      <c r="B1284" s="19">
        <v>166095.0</v>
      </c>
      <c r="C1284" s="20" t="s">
        <v>3037</v>
      </c>
      <c r="D1284" s="21" t="str">
        <f>IFERROR(__xludf.DUMMYFUNCTION("GOOGLETRANSLATE(C1284,""ja"",""en"")"),"cup")</f>
        <v>cup</v>
      </c>
    </row>
    <row r="1285">
      <c r="A1285" s="19">
        <v>1284.0</v>
      </c>
      <c r="B1285" s="19">
        <v>165920.0</v>
      </c>
      <c r="C1285" s="20" t="s">
        <v>3038</v>
      </c>
      <c r="D1285" s="21" t="str">
        <f>IFERROR(__xludf.DUMMYFUNCTION("GOOGLETRANSLATE(C1285,""ja"",""en"")"),"range")</f>
        <v>range</v>
      </c>
    </row>
    <row r="1286">
      <c r="A1286" s="19">
        <v>1285.0</v>
      </c>
      <c r="B1286" s="19">
        <v>165696.0</v>
      </c>
      <c r="C1286" s="20" t="s">
        <v>3039</v>
      </c>
      <c r="D1286" s="21" t="str">
        <f>IFERROR(__xludf.DUMMYFUNCTION("GOOGLETRANSLATE(C1286,""ja"",""en"")"),"parliament")</f>
        <v>parliament</v>
      </c>
    </row>
    <row r="1287">
      <c r="A1287" s="19">
        <v>1286.0</v>
      </c>
      <c r="B1287" s="19">
        <v>165309.0</v>
      </c>
      <c r="C1287" s="22" t="s">
        <v>3040</v>
      </c>
      <c r="D1287" s="21" t="str">
        <f>IFERROR(__xludf.DUMMYFUNCTION("GOOGLETRANSLATE(C1287,""ja"",""en"")"),"accompanying")</f>
        <v>accompanying</v>
      </c>
    </row>
    <row r="1288">
      <c r="A1288" s="19">
        <v>1287.0</v>
      </c>
      <c r="B1288" s="19">
        <v>165157.0</v>
      </c>
      <c r="C1288" s="20" t="s">
        <v>3041</v>
      </c>
      <c r="D1288" s="21" t="str">
        <f>IFERROR(__xludf.DUMMYFUNCTION("GOOGLETRANSLATE(C1288,""ja"",""en"")"),"Device")</f>
        <v>Device</v>
      </c>
    </row>
    <row r="1289">
      <c r="A1289" s="19">
        <v>1288.0</v>
      </c>
      <c r="B1289" s="19">
        <v>165041.0</v>
      </c>
      <c r="C1289" s="22" t="s">
        <v>3042</v>
      </c>
      <c r="D1289" s="21" t="str">
        <f>IFERROR(__xludf.DUMMYFUNCTION("GOOGLETRANSLATE(C1289,""ja"",""en"")"),"Kodansha")</f>
        <v>Kodansha</v>
      </c>
    </row>
    <row r="1290">
      <c r="A1290" s="19">
        <v>1289.0</v>
      </c>
      <c r="B1290" s="19">
        <v>164989.0</v>
      </c>
      <c r="C1290" s="20" t="s">
        <v>3043</v>
      </c>
      <c r="D1290" s="21" t="str">
        <f>IFERROR(__xludf.DUMMYFUNCTION("GOOGLETRANSLATE(C1290,""ja"",""en"")"),"evening")</f>
        <v>evening</v>
      </c>
    </row>
    <row r="1291">
      <c r="A1291" s="19">
        <v>1290.0</v>
      </c>
      <c r="B1291" s="19">
        <v>164822.0</v>
      </c>
      <c r="C1291" s="20" t="s">
        <v>3044</v>
      </c>
      <c r="D1291" s="21" t="str">
        <f>IFERROR(__xludf.DUMMYFUNCTION("GOOGLETRANSLATE(C1291,""ja"",""en"")"),"quasi")</f>
        <v>quasi</v>
      </c>
    </row>
    <row r="1292">
      <c r="A1292" s="19">
        <v>1291.0</v>
      </c>
      <c r="B1292" s="19">
        <v>164385.0</v>
      </c>
      <c r="C1292" s="20" t="s">
        <v>3045</v>
      </c>
      <c r="D1292" s="21" t="str">
        <f>IFERROR(__xludf.DUMMYFUNCTION("GOOGLETRANSLATE(C1292,""ja"",""en"")"),"Matsumoto")</f>
        <v>Matsumoto</v>
      </c>
    </row>
    <row r="1293">
      <c r="A1293" s="19">
        <v>1292.0</v>
      </c>
      <c r="B1293" s="19">
        <v>164373.0</v>
      </c>
      <c r="C1293" s="20" t="s">
        <v>3046</v>
      </c>
      <c r="D1293" s="21" t="str">
        <f>IFERROR(__xludf.DUMMYFUNCTION("GOOGLETRANSLATE(C1293,""ja"",""en"")"),"every")</f>
        <v>every</v>
      </c>
    </row>
    <row r="1294">
      <c r="A1294" s="19">
        <v>1293.0</v>
      </c>
      <c r="B1294" s="19">
        <v>164121.0</v>
      </c>
      <c r="C1294" s="22" t="s">
        <v>3047</v>
      </c>
      <c r="D1294" s="21" t="str">
        <f>IFERROR(__xludf.DUMMYFUNCTION("GOOGLETRANSLATE(C1294,""ja"",""en"")"),"seeking")</f>
        <v>seeking</v>
      </c>
    </row>
    <row r="1295">
      <c r="A1295" s="19">
        <v>1294.0</v>
      </c>
      <c r="B1295" s="19">
        <v>163912.0</v>
      </c>
      <c r="C1295" s="20" t="s">
        <v>3048</v>
      </c>
      <c r="D1295" s="21" t="str">
        <f>IFERROR(__xludf.DUMMYFUNCTION("GOOGLETRANSLATE(C1295,""ja"",""en"")"),"Yellowtail")</f>
        <v>Yellowtail</v>
      </c>
    </row>
    <row r="1296">
      <c r="A1296" s="19">
        <v>1295.0</v>
      </c>
      <c r="B1296" s="19">
        <v>163843.0</v>
      </c>
      <c r="C1296" s="20" t="s">
        <v>3049</v>
      </c>
      <c r="D1296" s="21" t="str">
        <f>IFERROR(__xludf.DUMMYFUNCTION("GOOGLETRANSLATE(C1296,""ja"",""en"")"),"Qing")</f>
        <v>Qing</v>
      </c>
    </row>
    <row r="1297">
      <c r="A1297" s="19">
        <v>1296.0</v>
      </c>
      <c r="B1297" s="19">
        <v>163764.0</v>
      </c>
      <c r="C1297" s="20" t="s">
        <v>3050</v>
      </c>
      <c r="D1297" s="21" t="str">
        <f>IFERROR(__xludf.DUMMYFUNCTION("GOOGLETRANSLATE(C1297,""ja"",""en"")"),"staff")</f>
        <v>staff</v>
      </c>
    </row>
    <row r="1298">
      <c r="A1298" s="19">
        <v>1297.0</v>
      </c>
      <c r="B1298" s="19">
        <v>163682.0</v>
      </c>
      <c r="C1298" s="20" t="s">
        <v>3051</v>
      </c>
      <c r="D1298" s="21" t="str">
        <f>IFERROR(__xludf.DUMMYFUNCTION("GOOGLETRANSLATE(C1298,""ja"",""en"")"),"Active")</f>
        <v>Active</v>
      </c>
    </row>
    <row r="1299">
      <c r="A1299" s="19">
        <v>1298.0</v>
      </c>
      <c r="B1299" s="19">
        <v>163675.0</v>
      </c>
      <c r="C1299" s="20" t="s">
        <v>3052</v>
      </c>
      <c r="D1299" s="21" t="str">
        <f>IFERROR(__xludf.DUMMYFUNCTION("GOOGLETRANSLATE(C1299,""ja"",""en"")"),"Kake")</f>
        <v>Kake</v>
      </c>
    </row>
    <row r="1300">
      <c r="A1300" s="19">
        <v>1299.0</v>
      </c>
      <c r="B1300" s="19">
        <v>163569.0</v>
      </c>
      <c r="C1300" s="20" t="s">
        <v>3053</v>
      </c>
      <c r="D1300" s="21" t="str">
        <f>IFERROR(__xludf.DUMMYFUNCTION("GOOGLETRANSLATE(C1300,""ja"",""en"")"),"success")</f>
        <v>success</v>
      </c>
    </row>
    <row r="1301">
      <c r="A1301" s="19">
        <v>1300.0</v>
      </c>
      <c r="B1301" s="19">
        <v>163497.0</v>
      </c>
      <c r="C1301" s="20" t="s">
        <v>3054</v>
      </c>
      <c r="D1301" s="21" t="str">
        <f>IFERROR(__xludf.DUMMYFUNCTION("GOOGLETRANSLATE(C1301,""ja"",""en"")"),"Music")</f>
        <v>Music</v>
      </c>
    </row>
    <row r="1302">
      <c r="A1302" s="19">
        <v>1301.0</v>
      </c>
      <c r="B1302" s="19">
        <v>163323.0</v>
      </c>
      <c r="C1302" s="22" t="s">
        <v>3055</v>
      </c>
      <c r="D1302" s="21" t="str">
        <f>IFERROR(__xludf.DUMMYFUNCTION("GOOGLETRANSLATE(C1302,""ja"",""en"")"),"Enter")</f>
        <v>Enter</v>
      </c>
    </row>
    <row r="1303">
      <c r="A1303" s="19">
        <v>1302.0</v>
      </c>
      <c r="B1303" s="19">
        <v>163090.0</v>
      </c>
      <c r="C1303" s="20" t="s">
        <v>3056</v>
      </c>
      <c r="D1303" s="21" t="str">
        <f>IFERROR(__xludf.DUMMYFUNCTION("GOOGLETRANSLATE(C1303,""ja"",""en"")"),"Taro")</f>
        <v>Taro</v>
      </c>
    </row>
    <row r="1304">
      <c r="A1304" s="19">
        <v>1303.0</v>
      </c>
      <c r="B1304" s="19">
        <v>162905.0</v>
      </c>
      <c r="C1304" s="20" t="s">
        <v>3057</v>
      </c>
      <c r="D1304" s="21" t="str">
        <f>IFERROR(__xludf.DUMMYFUNCTION("GOOGLETRANSLATE(C1304,""ja"",""en"")"),"formation")</f>
        <v>formation</v>
      </c>
    </row>
    <row r="1305">
      <c r="A1305" s="19">
        <v>1304.0</v>
      </c>
      <c r="B1305" s="19">
        <v>162865.0</v>
      </c>
      <c r="C1305" s="20" t="s">
        <v>3058</v>
      </c>
      <c r="D1305" s="21" t="str">
        <f>IFERROR(__xludf.DUMMYFUNCTION("GOOGLETRANSLATE(C1305,""ja"",""en"")"),"improvement")</f>
        <v>improvement</v>
      </c>
    </row>
    <row r="1306">
      <c r="A1306" s="19">
        <v>1305.0</v>
      </c>
      <c r="B1306" s="19">
        <v>162820.0</v>
      </c>
      <c r="C1306" s="20" t="s">
        <v>3059</v>
      </c>
      <c r="D1306" s="21" t="str">
        <f>IFERROR(__xludf.DUMMYFUNCTION("GOOGLETRANSLATE(C1306,""ja"",""en"")"),"automatic")</f>
        <v>automatic</v>
      </c>
    </row>
    <row r="1307">
      <c r="A1307" s="19">
        <v>1306.0</v>
      </c>
      <c r="B1307" s="19">
        <v>162560.0</v>
      </c>
      <c r="C1307" s="20" t="s">
        <v>3060</v>
      </c>
      <c r="D1307" s="21" t="str">
        <f>IFERROR(__xludf.DUMMYFUNCTION("GOOGLETRANSLATE(C1307,""ja"",""en"")"),"Immediately")</f>
        <v>Immediately</v>
      </c>
    </row>
    <row r="1308">
      <c r="A1308" s="19">
        <v>1307.0</v>
      </c>
      <c r="B1308" s="19">
        <v>162369.0</v>
      </c>
      <c r="C1308" s="20" t="s">
        <v>3061</v>
      </c>
      <c r="D1308" s="21" t="str">
        <f>IFERROR(__xludf.DUMMYFUNCTION("GOOGLETRANSLATE(C1308,""ja"",""en"")"),"White")</f>
        <v>White</v>
      </c>
    </row>
    <row r="1309">
      <c r="A1309" s="19">
        <v>1308.0</v>
      </c>
      <c r="B1309" s="19">
        <v>162214.0</v>
      </c>
      <c r="C1309" s="20" t="s">
        <v>3062</v>
      </c>
      <c r="D1309" s="21" t="str">
        <f>IFERROR(__xludf.DUMMYFUNCTION("GOOGLETRANSLATE(C1309,""ja"",""en"")"),"Load")</f>
        <v>Load</v>
      </c>
    </row>
    <row r="1310">
      <c r="A1310" s="19">
        <v>1309.0</v>
      </c>
      <c r="B1310" s="19">
        <v>162177.0</v>
      </c>
      <c r="C1310" s="20" t="s">
        <v>3063</v>
      </c>
      <c r="D1310" s="21" t="str">
        <f>IFERROR(__xludf.DUMMYFUNCTION("GOOGLETRANSLATE(C1310,""ja"",""en"")"),"main character")</f>
        <v>main character</v>
      </c>
    </row>
    <row r="1311">
      <c r="A1311" s="19">
        <v>1310.0</v>
      </c>
      <c r="B1311" s="19">
        <v>162161.0</v>
      </c>
      <c r="C1311" s="20" t="s">
        <v>3064</v>
      </c>
      <c r="D1311" s="21" t="str">
        <f>IFERROR(__xludf.DUMMYFUNCTION("GOOGLETRANSLATE(C1311,""ja"",""en"")"),"various")</f>
        <v>various</v>
      </c>
    </row>
    <row r="1312">
      <c r="A1312" s="19">
        <v>1311.0</v>
      </c>
      <c r="B1312" s="19">
        <v>162120.0</v>
      </c>
      <c r="C1312" s="20" t="s">
        <v>3065</v>
      </c>
      <c r="D1312" s="21" t="str">
        <f>IFERROR(__xludf.DUMMYFUNCTION("GOOGLETRANSLATE(C1312,""ja"",""en"")"),"star")</f>
        <v>star</v>
      </c>
    </row>
    <row r="1313">
      <c r="A1313" s="19">
        <v>1312.0</v>
      </c>
      <c r="B1313" s="19">
        <v>162086.0</v>
      </c>
      <c r="C1313" s="20" t="s">
        <v>3066</v>
      </c>
      <c r="D1313" s="21" t="str">
        <f>IFERROR(__xludf.DUMMYFUNCTION("GOOGLETRANSLATE(C1313,""ja"",""en"")"),"Channel")</f>
        <v>Channel</v>
      </c>
    </row>
    <row r="1314">
      <c r="A1314" s="19">
        <v>1313.0</v>
      </c>
      <c r="B1314" s="19">
        <v>161715.0</v>
      </c>
      <c r="C1314" s="20" t="s">
        <v>3067</v>
      </c>
      <c r="D1314" s="21" t="str">
        <f>IFERROR(__xludf.DUMMYFUNCTION("GOOGLETRANSLATE(C1314,""ja"",""en"")"),"world")</f>
        <v>world</v>
      </c>
    </row>
    <row r="1315">
      <c r="A1315" s="19">
        <v>1314.0</v>
      </c>
      <c r="B1315" s="19">
        <v>161700.0</v>
      </c>
      <c r="C1315" s="20" t="s">
        <v>3068</v>
      </c>
      <c r="D1315" s="21" t="str">
        <f>IFERROR(__xludf.DUMMYFUNCTION("GOOGLETRANSLATE(C1315,""ja"",""en"")"),"academy")</f>
        <v>academy</v>
      </c>
    </row>
    <row r="1316">
      <c r="A1316" s="19">
        <v>1315.0</v>
      </c>
      <c r="B1316" s="19">
        <v>161684.0</v>
      </c>
      <c r="C1316" s="20" t="s">
        <v>3069</v>
      </c>
      <c r="D1316" s="21" t="str">
        <f>IFERROR(__xludf.DUMMYFUNCTION("GOOGLETRANSLATE(C1316,""ja"",""en"")"),"hole")</f>
        <v>hole</v>
      </c>
    </row>
    <row r="1317">
      <c r="A1317" s="19">
        <v>1316.0</v>
      </c>
      <c r="B1317" s="19">
        <v>161484.0</v>
      </c>
      <c r="C1317" s="20" t="s">
        <v>3070</v>
      </c>
      <c r="D1317" s="21" t="str">
        <f>IFERROR(__xludf.DUMMYFUNCTION("GOOGLETRANSLATE(C1317,""ja"",""en"")"),"oneself")</f>
        <v>oneself</v>
      </c>
    </row>
    <row r="1318">
      <c r="A1318" s="19">
        <v>1317.0</v>
      </c>
      <c r="B1318" s="19">
        <v>161377.0</v>
      </c>
      <c r="C1318" s="20" t="s">
        <v>3071</v>
      </c>
      <c r="D1318" s="21" t="str">
        <f>IFERROR(__xludf.DUMMYFUNCTION("GOOGLETRANSLATE(C1318,""ja"",""en"")"),"safety")</f>
        <v>safety</v>
      </c>
    </row>
    <row r="1319">
      <c r="A1319" s="19">
        <v>1318.0</v>
      </c>
      <c r="B1319" s="19">
        <v>161029.0</v>
      </c>
      <c r="C1319" s="20" t="s">
        <v>3072</v>
      </c>
      <c r="D1319" s="21" t="str">
        <f>IFERROR(__xludf.DUMMYFUNCTION("GOOGLETRANSLATE(C1319,""ja"",""en"")"),"Toyama")</f>
        <v>Toyama</v>
      </c>
    </row>
    <row r="1320">
      <c r="A1320" s="19">
        <v>1319.0</v>
      </c>
      <c r="B1320" s="19">
        <v>161014.0</v>
      </c>
      <c r="C1320" s="20" t="s">
        <v>3073</v>
      </c>
      <c r="D1320" s="21" t="str">
        <f>IFERROR(__xludf.DUMMYFUNCTION("GOOGLETRANSLATE(C1320,""ja"",""en"")"),"studio")</f>
        <v>studio</v>
      </c>
    </row>
    <row r="1321">
      <c r="A1321" s="19">
        <v>1320.0</v>
      </c>
      <c r="B1321" s="19">
        <v>160936.0</v>
      </c>
      <c r="C1321" s="20" t="s">
        <v>3074</v>
      </c>
      <c r="D1321" s="21" t="str">
        <f>IFERROR(__xludf.DUMMYFUNCTION("GOOGLETRANSLATE(C1321,""ja"",""en"")"),"test")</f>
        <v>test</v>
      </c>
    </row>
    <row r="1322">
      <c r="A1322" s="19">
        <v>1321.0</v>
      </c>
      <c r="B1322" s="19">
        <v>160851.0</v>
      </c>
      <c r="C1322" s="20" t="s">
        <v>3075</v>
      </c>
      <c r="D1322" s="21" t="str">
        <f>IFERROR(__xludf.DUMMYFUNCTION("GOOGLETRANSLATE(C1322,""ja"",""en"")"),"corner")</f>
        <v>corner</v>
      </c>
    </row>
    <row r="1323">
      <c r="A1323" s="19">
        <v>1322.0</v>
      </c>
      <c r="B1323" s="19">
        <v>160735.0</v>
      </c>
      <c r="C1323" s="20" t="s">
        <v>3076</v>
      </c>
      <c r="D1323" s="21" t="str">
        <f>IFERROR(__xludf.DUMMYFUNCTION("GOOGLETRANSLATE(C1323,""ja"",""en"")"),"Ola")</f>
        <v>Ola</v>
      </c>
    </row>
    <row r="1324">
      <c r="A1324" s="19">
        <v>1323.0</v>
      </c>
      <c r="B1324" s="19">
        <v>160696.0</v>
      </c>
      <c r="C1324" s="20" t="s">
        <v>3077</v>
      </c>
      <c r="D1324" s="21" t="str">
        <f>IFERROR(__xludf.DUMMYFUNCTION("GOOGLETRANSLATE(C1324,""ja"",""en"")"),"as long as")</f>
        <v>as long as</v>
      </c>
    </row>
    <row r="1325">
      <c r="A1325" s="19">
        <v>1324.0</v>
      </c>
      <c r="B1325" s="19">
        <v>160673.0</v>
      </c>
      <c r="C1325" s="20" t="s">
        <v>3078</v>
      </c>
      <c r="D1325" s="21" t="str">
        <f>IFERROR(__xludf.DUMMYFUNCTION("GOOGLETRANSLATE(C1325,""ja"",""en"")"),"automatically")</f>
        <v>automatically</v>
      </c>
    </row>
    <row r="1326">
      <c r="A1326" s="19">
        <v>1325.0</v>
      </c>
      <c r="B1326" s="19">
        <v>160464.0</v>
      </c>
      <c r="C1326" s="20" t="s">
        <v>3079</v>
      </c>
      <c r="D1326" s="21" t="str">
        <f>IFERROR(__xludf.DUMMYFUNCTION("GOOGLETRANSLATE(C1326,""ja"",""en"")"),"or")</f>
        <v>or</v>
      </c>
    </row>
    <row r="1327">
      <c r="A1327" s="19">
        <v>1326.0</v>
      </c>
      <c r="B1327" s="19">
        <v>160345.0</v>
      </c>
      <c r="C1327" s="20" t="s">
        <v>3080</v>
      </c>
      <c r="D1327" s="21" t="str">
        <f>IFERROR(__xludf.DUMMYFUNCTION("GOOGLETRANSLATE(C1327,""ja"",""en"")"),"Popularity")</f>
        <v>Popularity</v>
      </c>
    </row>
    <row r="1328">
      <c r="A1328" s="19">
        <v>1327.0</v>
      </c>
      <c r="B1328" s="19">
        <v>160160.0</v>
      </c>
      <c r="C1328" s="22" t="s">
        <v>3081</v>
      </c>
      <c r="D1328" s="21" t="str">
        <f>IFERROR(__xludf.DUMMYFUNCTION("GOOGLETRANSLATE(C1328,""ja"",""en"")"),"against")</f>
        <v>against</v>
      </c>
    </row>
    <row r="1329">
      <c r="A1329" s="19">
        <v>1328.0</v>
      </c>
      <c r="B1329" s="19">
        <v>159898.0</v>
      </c>
      <c r="C1329" s="20" t="s">
        <v>3082</v>
      </c>
      <c r="D1329" s="21" t="str">
        <f>IFERROR(__xludf.DUMMYFUNCTION("GOOGLETRANSLATE(C1329,""ja"",""en"")"),"Origin")</f>
        <v>Origin</v>
      </c>
    </row>
    <row r="1330">
      <c r="A1330" s="19">
        <v>1329.0</v>
      </c>
      <c r="B1330" s="19">
        <v>159479.0</v>
      </c>
      <c r="C1330" s="20" t="s">
        <v>3083</v>
      </c>
      <c r="D1330" s="21" t="str">
        <f>IFERROR(__xludf.DUMMYFUNCTION("GOOGLETRANSLATE(C1330,""ja"",""en"")"),"news coverage")</f>
        <v>news coverage</v>
      </c>
    </row>
    <row r="1331">
      <c r="A1331" s="19">
        <v>1330.0</v>
      </c>
      <c r="B1331" s="19">
        <v>159373.0</v>
      </c>
      <c r="C1331" s="20" t="s">
        <v>3084</v>
      </c>
      <c r="D1331" s="21" t="str">
        <f>IFERROR(__xludf.DUMMYFUNCTION("GOOGLETRANSLATE(C1331,""ja"",""en"")"),"foreign country")</f>
        <v>foreign country</v>
      </c>
    </row>
    <row r="1332">
      <c r="A1332" s="19">
        <v>1331.0</v>
      </c>
      <c r="B1332" s="19">
        <v>159315.0</v>
      </c>
      <c r="C1332" s="20" t="s">
        <v>3085</v>
      </c>
      <c r="D1332" s="21" t="str">
        <f>IFERROR(__xludf.DUMMYFUNCTION("GOOGLETRANSLATE(C1332,""ja"",""en"")"),"date")</f>
        <v>date</v>
      </c>
    </row>
    <row r="1333">
      <c r="A1333" s="19">
        <v>1332.0</v>
      </c>
      <c r="B1333" s="19">
        <v>159226.0</v>
      </c>
      <c r="C1333" s="20" t="s">
        <v>3086</v>
      </c>
      <c r="D1333" s="21" t="str">
        <f>IFERROR(__xludf.DUMMYFUNCTION("GOOGLETRANSLATE(C1333,""ja"",""en"")"),"fruit")</f>
        <v>fruit</v>
      </c>
    </row>
    <row r="1334">
      <c r="A1334" s="19">
        <v>1333.0</v>
      </c>
      <c r="B1334" s="19">
        <v>158877.0</v>
      </c>
      <c r="C1334" s="20" t="s">
        <v>3087</v>
      </c>
      <c r="D1334" s="21" t="str">
        <f>IFERROR(__xludf.DUMMYFUNCTION("GOOGLETRANSLATE(C1334,""ja"",""en"")"),"law")</f>
        <v>law</v>
      </c>
    </row>
    <row r="1335">
      <c r="A1335" s="19">
        <v>1334.0</v>
      </c>
      <c r="B1335" s="19">
        <v>158801.0</v>
      </c>
      <c r="C1335" s="20" t="s">
        <v>3088</v>
      </c>
      <c r="D1335" s="21" t="str">
        <f>IFERROR(__xludf.DUMMYFUNCTION("GOOGLETRANSLATE(C1335,""ja"",""en"")"),"Amendment")</f>
        <v>Amendment</v>
      </c>
    </row>
    <row r="1336">
      <c r="A1336" s="19">
        <v>1335.0</v>
      </c>
      <c r="B1336" s="19">
        <v>158592.0</v>
      </c>
      <c r="C1336" s="20" t="s">
        <v>3089</v>
      </c>
      <c r="D1336" s="21" t="str">
        <f>IFERROR(__xludf.DUMMYFUNCTION("GOOGLETRANSLATE(C1336,""ja"",""en"")"),"vessel")</f>
        <v>vessel</v>
      </c>
    </row>
    <row r="1337">
      <c r="A1337" s="19">
        <v>1336.0</v>
      </c>
      <c r="B1337" s="19">
        <v>158572.0</v>
      </c>
      <c r="C1337" s="20" t="s">
        <v>3090</v>
      </c>
      <c r="D1337" s="21" t="str">
        <f>IFERROR(__xludf.DUMMYFUNCTION("GOOGLETRANSLATE(C1337,""ja"",""en"")"),"well")</f>
        <v>well</v>
      </c>
    </row>
    <row r="1338">
      <c r="A1338" s="19">
        <v>1337.0</v>
      </c>
      <c r="B1338" s="19">
        <v>158547.0</v>
      </c>
      <c r="C1338" s="20" t="s">
        <v>3091</v>
      </c>
      <c r="D1338" s="21" t="str">
        <f>IFERROR(__xludf.DUMMYFUNCTION("GOOGLETRANSLATE(C1338,""ja"",""en"")"),"Famous")</f>
        <v>Famous</v>
      </c>
    </row>
    <row r="1339">
      <c r="A1339" s="19">
        <v>1338.0</v>
      </c>
      <c r="B1339" s="19">
        <v>158537.0</v>
      </c>
      <c r="C1339" s="20" t="s">
        <v>3092</v>
      </c>
      <c r="D1339" s="21" t="str">
        <f>IFERROR(__xludf.DUMMYFUNCTION("GOOGLETRANSLATE(C1339,""ja"",""en"")"),"sub")</f>
        <v>sub</v>
      </c>
    </row>
    <row r="1340">
      <c r="A1340" s="19">
        <v>1339.0</v>
      </c>
      <c r="B1340" s="19">
        <v>158484.0</v>
      </c>
      <c r="C1340" s="20" t="s">
        <v>3093</v>
      </c>
      <c r="D1340" s="21" t="str">
        <f>IFERROR(__xludf.DUMMYFUNCTION("GOOGLETRANSLATE(C1340,""ja"",""en"")"),"at the same time")</f>
        <v>at the same time</v>
      </c>
    </row>
    <row r="1341">
      <c r="A1341" s="19">
        <v>1340.0</v>
      </c>
      <c r="B1341" s="19">
        <v>158458.0</v>
      </c>
      <c r="C1341" s="22" t="s">
        <v>3094</v>
      </c>
      <c r="D1341" s="21" t="str">
        <f>IFERROR(__xludf.DUMMYFUNCTION("GOOGLETRANSLATE(C1341,""ja"",""en"")"),"over")</f>
        <v>over</v>
      </c>
    </row>
    <row r="1342">
      <c r="A1342" s="19">
        <v>1341.0</v>
      </c>
      <c r="B1342" s="19">
        <v>158367.0</v>
      </c>
      <c r="C1342" s="20" t="s">
        <v>3095</v>
      </c>
      <c r="D1342" s="21" t="str">
        <f>IFERROR(__xludf.DUMMYFUNCTION("GOOGLETRANSLATE(C1342,""ja"",""en"")"),"search")</f>
        <v>search</v>
      </c>
    </row>
    <row r="1343">
      <c r="A1343" s="19">
        <v>1342.0</v>
      </c>
      <c r="B1343" s="19">
        <v>158287.0</v>
      </c>
      <c r="C1343" s="20" t="s">
        <v>3096</v>
      </c>
      <c r="D1343" s="21" t="str">
        <f>IFERROR(__xludf.DUMMYFUNCTION("GOOGLETRANSLATE(C1343,""ja"",""en"")"),"Kanto")</f>
        <v>Kanto</v>
      </c>
    </row>
    <row r="1344">
      <c r="A1344" s="19">
        <v>1343.0</v>
      </c>
      <c r="B1344" s="19">
        <v>158261.0</v>
      </c>
      <c r="C1344" s="20" t="s">
        <v>3097</v>
      </c>
      <c r="D1344" s="21" t="str">
        <f>IFERROR(__xludf.DUMMYFUNCTION("GOOGLETRANSLATE(C1344,""ja"",""en"")"),"come")</f>
        <v>come</v>
      </c>
    </row>
    <row r="1345">
      <c r="A1345" s="19">
        <v>1344.0</v>
      </c>
      <c r="B1345" s="19">
        <v>157914.0</v>
      </c>
      <c r="C1345" s="20" t="s">
        <v>3098</v>
      </c>
      <c r="D1345" s="21" t="str">
        <f>IFERROR(__xludf.DUMMYFUNCTION("GOOGLETRANSLATE(C1345,""ja"",""en"")"),"rank")</f>
        <v>rank</v>
      </c>
    </row>
    <row r="1346">
      <c r="A1346" s="19">
        <v>1345.0</v>
      </c>
      <c r="B1346" s="19">
        <v>157861.0</v>
      </c>
      <c r="C1346" s="20" t="s">
        <v>3099</v>
      </c>
      <c r="D1346" s="21" t="str">
        <f>IFERROR(__xludf.DUMMYFUNCTION("GOOGLETRANSLATE(C1346,""ja"",""en"")"),"Sky")</f>
        <v>Sky</v>
      </c>
    </row>
    <row r="1347">
      <c r="A1347" s="19">
        <v>1346.0</v>
      </c>
      <c r="B1347" s="19">
        <v>157661.0</v>
      </c>
      <c r="C1347" s="20" t="s">
        <v>3100</v>
      </c>
      <c r="D1347" s="21" t="str">
        <f>IFERROR(__xludf.DUMMYFUNCTION("GOOGLETRANSLATE(C1347,""ja"",""en"")"),"value")</f>
        <v>value</v>
      </c>
    </row>
    <row r="1348">
      <c r="A1348" s="19">
        <v>1347.0</v>
      </c>
      <c r="B1348" s="19">
        <v>157590.0</v>
      </c>
      <c r="C1348" s="20" t="s">
        <v>3101</v>
      </c>
      <c r="D1348" s="21" t="str">
        <f>IFERROR(__xludf.DUMMYFUNCTION("GOOGLETRANSLATE(C1348,""ja"",""en"")"),"itself")</f>
        <v>itself</v>
      </c>
    </row>
    <row r="1349">
      <c r="A1349" s="19">
        <v>1348.0</v>
      </c>
      <c r="B1349" s="19">
        <v>157441.0</v>
      </c>
      <c r="C1349" s="20" t="s">
        <v>3102</v>
      </c>
      <c r="D1349" s="21" t="str">
        <f>IFERROR(__xludf.DUMMYFUNCTION("GOOGLETRANSLATE(C1349,""ja"",""en"")"),"Applicable")</f>
        <v>Applicable</v>
      </c>
    </row>
    <row r="1350">
      <c r="A1350" s="19">
        <v>1349.0</v>
      </c>
      <c r="B1350" s="19">
        <v>157352.0</v>
      </c>
      <c r="C1350" s="20" t="s">
        <v>3103</v>
      </c>
      <c r="D1350" s="21" t="str">
        <f>IFERROR(__xludf.DUMMYFUNCTION("GOOGLETRANSLATE(C1350,""ja"",""en"")"),"Defeat")</f>
        <v>Defeat</v>
      </c>
    </row>
    <row r="1351">
      <c r="A1351" s="19">
        <v>1350.0</v>
      </c>
      <c r="B1351" s="19">
        <v>157185.0</v>
      </c>
      <c r="C1351" s="20" t="s">
        <v>3104</v>
      </c>
      <c r="D1351" s="21" t="str">
        <f>IFERROR(__xludf.DUMMYFUNCTION("GOOGLETRANSLATE(C1351,""ja"",""en"")"),"Advertisement")</f>
        <v>Advertisement</v>
      </c>
    </row>
    <row r="1352">
      <c r="A1352" s="19">
        <v>1351.0</v>
      </c>
      <c r="B1352" s="19">
        <v>156967.0</v>
      </c>
      <c r="C1352" s="20" t="s">
        <v>3105</v>
      </c>
      <c r="D1352" s="21" t="str">
        <f>IFERROR(__xludf.DUMMYFUNCTION("GOOGLETRANSLATE(C1352,""ja"",""en"")"),"acquisition")</f>
        <v>acquisition</v>
      </c>
    </row>
    <row r="1353">
      <c r="A1353" s="19">
        <v>1352.0</v>
      </c>
      <c r="B1353" s="19">
        <v>156890.0</v>
      </c>
      <c r="C1353" s="20" t="s">
        <v>3106</v>
      </c>
      <c r="D1353" s="21" t="str">
        <f>IFERROR(__xludf.DUMMYFUNCTION("GOOGLETRANSLATE(C1353,""ja"",""en"")"),"sect")</f>
        <v>sect</v>
      </c>
    </row>
    <row r="1354">
      <c r="A1354" s="19">
        <v>1353.0</v>
      </c>
      <c r="B1354" s="19">
        <v>156474.0</v>
      </c>
      <c r="C1354" s="20" t="s">
        <v>3107</v>
      </c>
      <c r="D1354" s="21" t="str">
        <f>IFERROR(__xludf.DUMMYFUNCTION("GOOGLETRANSLATE(C1354,""ja"",""en"")"),"enemy")</f>
        <v>enemy</v>
      </c>
    </row>
    <row r="1355">
      <c r="A1355" s="19">
        <v>1354.0</v>
      </c>
      <c r="B1355" s="19">
        <v>155804.0</v>
      </c>
      <c r="C1355" s="20" t="s">
        <v>3108</v>
      </c>
      <c r="D1355" s="21" t="str">
        <f>IFERROR(__xludf.DUMMYFUNCTION("GOOGLETRANSLATE(C1355,""ja"",""en"")"),"Genre")</f>
        <v>Genre</v>
      </c>
    </row>
    <row r="1356">
      <c r="A1356" s="19">
        <v>1355.0</v>
      </c>
      <c r="B1356" s="19">
        <v>155789.0</v>
      </c>
      <c r="C1356" s="20" t="s">
        <v>3109</v>
      </c>
      <c r="D1356" s="21" t="str">
        <f>IFERROR(__xludf.DUMMYFUNCTION("GOOGLETRANSLATE(C1356,""ja"",""en"")"),"almost")</f>
        <v>almost</v>
      </c>
    </row>
    <row r="1357">
      <c r="A1357" s="19">
        <v>1356.0</v>
      </c>
      <c r="B1357" s="19">
        <v>155691.0</v>
      </c>
      <c r="C1357" s="20" t="s">
        <v>3110</v>
      </c>
      <c r="D1357" s="21" t="str">
        <f>IFERROR(__xludf.DUMMYFUNCTION("GOOGLETRANSLATE(C1357,""ja"",""en"")"),"Legend")</f>
        <v>Legend</v>
      </c>
    </row>
    <row r="1358">
      <c r="A1358" s="19">
        <v>1357.0</v>
      </c>
      <c r="B1358" s="19">
        <v>155085.0</v>
      </c>
      <c r="C1358" s="20" t="s">
        <v>3111</v>
      </c>
      <c r="D1358" s="21" t="str">
        <f>IFERROR(__xludf.DUMMYFUNCTION("GOOGLETRANSLATE(C1358,""ja"",""en"")"),"Department")</f>
        <v>Department</v>
      </c>
    </row>
    <row r="1359">
      <c r="A1359" s="19">
        <v>1358.0</v>
      </c>
      <c r="B1359" s="19">
        <v>155061.0</v>
      </c>
      <c r="C1359" s="20" t="s">
        <v>3112</v>
      </c>
      <c r="D1359" s="21" t="str">
        <f>IFERROR(__xludf.DUMMYFUNCTION("GOOGLETRANSLATE(C1359,""ja"",""en"")"),"Kato")</f>
        <v>Kato</v>
      </c>
    </row>
    <row r="1360">
      <c r="A1360" s="19">
        <v>1359.0</v>
      </c>
      <c r="B1360" s="19">
        <v>155015.0</v>
      </c>
      <c r="C1360" s="20" t="s">
        <v>3113</v>
      </c>
      <c r="D1360" s="21" t="str">
        <f>IFERROR(__xludf.DUMMYFUNCTION("GOOGLETRANSLATE(C1360,""ja"",""en"")"),"Watanabe")</f>
        <v>Watanabe</v>
      </c>
    </row>
    <row r="1361">
      <c r="A1361" s="19">
        <v>1360.0</v>
      </c>
      <c r="B1361" s="19">
        <v>154944.0</v>
      </c>
      <c r="C1361" s="20" t="s">
        <v>3114</v>
      </c>
      <c r="D1361" s="21" t="str">
        <f>IFERROR(__xludf.DUMMYFUNCTION("GOOGLETRANSLATE(C1361,""ja"",""en"")"),"―")</f>
        <v>―</v>
      </c>
    </row>
    <row r="1362">
      <c r="A1362" s="19">
        <v>1361.0</v>
      </c>
      <c r="B1362" s="19">
        <v>154782.0</v>
      </c>
      <c r="C1362" s="20" t="s">
        <v>3115</v>
      </c>
      <c r="D1362" s="21" t="str">
        <f>IFERROR(__xludf.DUMMYFUNCTION("GOOGLETRANSLATE(C1362,""ja"",""en"")"),"John")</f>
        <v>John</v>
      </c>
    </row>
    <row r="1363">
      <c r="A1363" s="19">
        <v>1362.0</v>
      </c>
      <c r="B1363" s="19">
        <v>154780.0</v>
      </c>
      <c r="C1363" s="20" t="s">
        <v>3116</v>
      </c>
      <c r="D1363" s="21" t="str">
        <f>IFERROR(__xludf.DUMMYFUNCTION("GOOGLETRANSLATE(C1363,""ja"",""en"")"),"Technique")</f>
        <v>Technique</v>
      </c>
    </row>
    <row r="1364">
      <c r="A1364" s="19">
        <v>1363.0</v>
      </c>
      <c r="B1364" s="19">
        <v>154615.0</v>
      </c>
      <c r="C1364" s="22" t="s">
        <v>3117</v>
      </c>
      <c r="D1364" s="21" t="str">
        <f>IFERROR(__xludf.DUMMYFUNCTION("GOOGLETRANSLATE(C1364,""ja"",""en"")"),"including")</f>
        <v>including</v>
      </c>
    </row>
    <row r="1365">
      <c r="A1365" s="19">
        <v>1364.0</v>
      </c>
      <c r="B1365" s="19">
        <v>154601.0</v>
      </c>
      <c r="C1365" s="20" t="s">
        <v>3118</v>
      </c>
      <c r="D1365" s="21" t="str">
        <f>IFERROR(__xludf.DUMMYFUNCTION("GOOGLETRANSLATE(C1365,""ja"",""en"")"),"Computer")</f>
        <v>Computer</v>
      </c>
    </row>
    <row r="1366">
      <c r="A1366" s="19">
        <v>1365.0</v>
      </c>
      <c r="B1366" s="19">
        <v>154540.0</v>
      </c>
      <c r="C1366" s="20" t="s">
        <v>3119</v>
      </c>
      <c r="D1366" s="21" t="str">
        <f>IFERROR(__xludf.DUMMYFUNCTION("GOOGLETRANSLATE(C1366,""ja"",""en"")"),"Teru")</f>
        <v>Teru</v>
      </c>
    </row>
    <row r="1367">
      <c r="A1367" s="19">
        <v>1366.0</v>
      </c>
      <c r="B1367" s="19">
        <v>154346.0</v>
      </c>
      <c r="C1367" s="20" t="s">
        <v>3120</v>
      </c>
      <c r="D1367" s="21" t="str">
        <f>IFERROR(__xludf.DUMMYFUNCTION("GOOGLETRANSLATE(C1367,""ja"",""en"")"),"Bank")</f>
        <v>Bank</v>
      </c>
    </row>
    <row r="1368">
      <c r="A1368" s="19">
        <v>1367.0</v>
      </c>
      <c r="B1368" s="19">
        <v>154216.0</v>
      </c>
      <c r="C1368" s="20" t="s">
        <v>3121</v>
      </c>
      <c r="D1368" s="21" t="str">
        <f>IFERROR(__xludf.DUMMYFUNCTION("GOOGLETRANSLATE(C1368,""ja"",""en"")"),"song")</f>
        <v>song</v>
      </c>
    </row>
    <row r="1369">
      <c r="A1369" s="19">
        <v>1368.0</v>
      </c>
      <c r="B1369" s="19">
        <v>154165.0</v>
      </c>
      <c r="C1369" s="20" t="s">
        <v>3122</v>
      </c>
      <c r="D1369" s="21" t="str">
        <f>IFERROR(__xludf.DUMMYFUNCTION("GOOGLETRANSLATE(C1369,""ja"",""en"")"),"media")</f>
        <v>media</v>
      </c>
    </row>
    <row r="1370">
      <c r="A1370" s="19">
        <v>1369.0</v>
      </c>
      <c r="B1370" s="19">
        <v>154134.0</v>
      </c>
      <c r="C1370" s="20" t="s">
        <v>3123</v>
      </c>
      <c r="D1370" s="21" t="str">
        <f>IFERROR(__xludf.DUMMYFUNCTION("GOOGLETRANSLATE(C1370,""ja"",""en"")"),"flow")</f>
        <v>flow</v>
      </c>
    </row>
    <row r="1371">
      <c r="A1371" s="19">
        <v>1370.0</v>
      </c>
      <c r="B1371" s="19">
        <v>154025.0</v>
      </c>
      <c r="C1371" s="20" t="s">
        <v>3124</v>
      </c>
      <c r="D1371" s="21" t="str">
        <f>IFERROR(__xludf.DUMMYFUNCTION("GOOGLETRANSLATE(C1371,""ja"",""en"")"),"think")</f>
        <v>think</v>
      </c>
    </row>
    <row r="1372">
      <c r="A1372" s="19">
        <v>1371.0</v>
      </c>
      <c r="B1372" s="19">
        <v>153995.0</v>
      </c>
      <c r="C1372" s="20" t="s">
        <v>3125</v>
      </c>
      <c r="D1372" s="21" t="str">
        <f>IFERROR(__xludf.DUMMYFUNCTION("GOOGLETRANSLATE(C1372,""ja"",""en"")"),"Takeshi")</f>
        <v>Takeshi</v>
      </c>
    </row>
    <row r="1373">
      <c r="A1373" s="19">
        <v>1372.0</v>
      </c>
      <c r="B1373" s="19">
        <v>153892.0</v>
      </c>
      <c r="C1373" s="20" t="s">
        <v>3126</v>
      </c>
      <c r="D1373" s="21" t="str">
        <f>IFERROR(__xludf.DUMMYFUNCTION("GOOGLETRANSLATE(C1373,""ja"",""en"")"),"soldier")</f>
        <v>soldier</v>
      </c>
    </row>
    <row r="1374">
      <c r="A1374" s="19">
        <v>1373.0</v>
      </c>
      <c r="B1374" s="19">
        <v>153703.0</v>
      </c>
      <c r="C1374" s="20" t="s">
        <v>3127</v>
      </c>
      <c r="D1374" s="21" t="str">
        <f>IFERROR(__xludf.DUMMYFUNCTION("GOOGLETRANSLATE(C1374,""ja"",""en"")"),"Coordinate")</f>
        <v>Coordinate</v>
      </c>
    </row>
    <row r="1375">
      <c r="A1375" s="19">
        <v>1374.0</v>
      </c>
      <c r="B1375" s="19">
        <v>153616.0</v>
      </c>
      <c r="C1375" s="20" t="s">
        <v>3128</v>
      </c>
      <c r="D1375" s="21" t="str">
        <f>IFERROR(__xludf.DUMMYFUNCTION("GOOGLETRANSLATE(C1375,""ja"",""en"")"),"blue")</f>
        <v>blue</v>
      </c>
    </row>
    <row r="1376">
      <c r="A1376" s="19">
        <v>1375.0</v>
      </c>
      <c r="B1376" s="19">
        <v>153238.0</v>
      </c>
      <c r="C1376" s="20" t="s">
        <v>3129</v>
      </c>
      <c r="D1376" s="21" t="str">
        <f>IFERROR(__xludf.DUMMYFUNCTION("GOOGLETRANSLATE(C1376,""ja"",""en"")"),"effect")</f>
        <v>effect</v>
      </c>
    </row>
    <row r="1377">
      <c r="A1377" s="19">
        <v>1376.0</v>
      </c>
      <c r="B1377" s="19">
        <v>153155.0</v>
      </c>
      <c r="C1377" s="20" t="s">
        <v>3130</v>
      </c>
      <c r="D1377" s="21" t="str">
        <f>IFERROR(__xludf.DUMMYFUNCTION("GOOGLETRANSLATE(C1377,""ja"",""en"")"),"National Railways")</f>
        <v>National Railways</v>
      </c>
    </row>
    <row r="1378">
      <c r="A1378" s="19">
        <v>1377.0</v>
      </c>
      <c r="B1378" s="19">
        <v>152886.0</v>
      </c>
      <c r="C1378" s="20" t="s">
        <v>3131</v>
      </c>
      <c r="D1378" s="21" t="str">
        <f>IFERROR(__xludf.DUMMYFUNCTION("GOOGLETRANSLATE(C1378,""ja"",""en"")"),"band")</f>
        <v>band</v>
      </c>
    </row>
    <row r="1379">
      <c r="A1379" s="19">
        <v>1378.0</v>
      </c>
      <c r="B1379" s="19">
        <v>152485.0</v>
      </c>
      <c r="C1379" s="20" t="s">
        <v>3132</v>
      </c>
      <c r="D1379" s="21" t="str">
        <f>IFERROR(__xludf.DUMMYFUNCTION("GOOGLETRANSLATE(C1379,""ja"",""en"")"),"Dipping")</f>
        <v>Dipping</v>
      </c>
    </row>
    <row r="1380">
      <c r="A1380" s="19">
        <v>1379.0</v>
      </c>
      <c r="B1380" s="19">
        <v>152435.0</v>
      </c>
      <c r="C1380" s="20" t="s">
        <v>3133</v>
      </c>
      <c r="D1380" s="21" t="str">
        <f>IFERROR(__xludf.DUMMYFUNCTION("GOOGLETRANSLATE(C1380,""ja"",""en"")"),"latitude")</f>
        <v>latitude</v>
      </c>
    </row>
    <row r="1381">
      <c r="A1381" s="19">
        <v>1380.0</v>
      </c>
      <c r="B1381" s="19">
        <v>152430.0</v>
      </c>
      <c r="C1381" s="20" t="s">
        <v>3134</v>
      </c>
      <c r="D1381" s="21" t="str">
        <f>IFERROR(__xludf.DUMMYFUNCTION("GOOGLETRANSLATE(C1381,""ja"",""en"")"),"Qualifying")</f>
        <v>Qualifying</v>
      </c>
    </row>
    <row r="1382">
      <c r="A1382" s="19">
        <v>1381.0</v>
      </c>
      <c r="B1382" s="19">
        <v>152415.0</v>
      </c>
      <c r="C1382" s="20" t="s">
        <v>3135</v>
      </c>
      <c r="D1382" s="21" t="str">
        <f>IFERROR(__xludf.DUMMYFUNCTION("GOOGLETRANSLATE(C1382,""ja"",""en"")"),"prefectures")</f>
        <v>prefectures</v>
      </c>
    </row>
    <row r="1383">
      <c r="A1383" s="19">
        <v>1382.0</v>
      </c>
      <c r="B1383" s="19">
        <v>152369.0</v>
      </c>
      <c r="C1383" s="20" t="s">
        <v>3136</v>
      </c>
      <c r="D1383" s="21" t="str">
        <f>IFERROR(__xludf.DUMMYFUNCTION("GOOGLETRANSLATE(C1383,""ja"",""en"")"),"performance")</f>
        <v>performance</v>
      </c>
    </row>
    <row r="1384">
      <c r="A1384" s="19">
        <v>1383.0</v>
      </c>
      <c r="B1384" s="19">
        <v>152357.0</v>
      </c>
      <c r="C1384" s="20" t="s">
        <v>3137</v>
      </c>
      <c r="D1384" s="21" t="str">
        <f>IFERROR(__xludf.DUMMYFUNCTION("GOOGLETRANSLATE(C1384,""ja"",""en"")"),"black")</f>
        <v>black</v>
      </c>
    </row>
    <row r="1385">
      <c r="A1385" s="19">
        <v>1384.0</v>
      </c>
      <c r="B1385" s="19">
        <v>152215.0</v>
      </c>
      <c r="C1385" s="20" t="s">
        <v>3138</v>
      </c>
      <c r="D1385" s="21" t="str">
        <f>IFERROR(__xludf.DUMMYFUNCTION("GOOGLETRANSLATE(C1385,""ja"",""en"")"),"number of times")</f>
        <v>number of times</v>
      </c>
    </row>
    <row r="1386">
      <c r="A1386" s="19">
        <v>1385.0</v>
      </c>
      <c r="B1386" s="19">
        <v>152086.0</v>
      </c>
      <c r="C1386" s="20" t="s">
        <v>3139</v>
      </c>
      <c r="D1386" s="21" t="str">
        <f>IFERROR(__xludf.DUMMYFUNCTION("GOOGLETRANSLATE(C1386,""ja"",""en"")"),"button")</f>
        <v>button</v>
      </c>
    </row>
    <row r="1387">
      <c r="A1387" s="19">
        <v>1386.0</v>
      </c>
      <c r="B1387" s="19">
        <v>151938.0</v>
      </c>
      <c r="C1387" s="20" t="s">
        <v>3140</v>
      </c>
      <c r="D1387" s="21" t="str">
        <f>IFERROR(__xludf.DUMMYFUNCTION("GOOGLETRANSLATE(C1387,""ja"",""en"")"),"electronic")</f>
        <v>electronic</v>
      </c>
    </row>
    <row r="1388">
      <c r="A1388" s="19">
        <v>1387.0</v>
      </c>
      <c r="B1388" s="19">
        <v>151795.0</v>
      </c>
      <c r="C1388" s="20" t="s">
        <v>3141</v>
      </c>
      <c r="D1388" s="21" t="str">
        <f>IFERROR(__xludf.DUMMYFUNCTION("GOOGLETRANSLATE(C1388,""ja"",""en"")"),"criticism")</f>
        <v>criticism</v>
      </c>
    </row>
    <row r="1389">
      <c r="A1389" s="19">
        <v>1388.0</v>
      </c>
      <c r="B1389" s="19">
        <v>151702.0</v>
      </c>
      <c r="C1389" s="20" t="s">
        <v>3142</v>
      </c>
      <c r="D1389" s="21" t="str">
        <f>IFERROR(__xludf.DUMMYFUNCTION("GOOGLETRANSLATE(C1389,""ja"",""en"")"),"world")</f>
        <v>world</v>
      </c>
    </row>
    <row r="1390">
      <c r="A1390" s="19">
        <v>1389.0</v>
      </c>
      <c r="B1390" s="19">
        <v>151656.0</v>
      </c>
      <c r="C1390" s="20" t="s">
        <v>3143</v>
      </c>
      <c r="D1390" s="21" t="str">
        <f>IFERROR(__xludf.DUMMYFUNCTION("GOOGLETRANSLATE(C1390,""ja"",""en"")"),"construction")</f>
        <v>construction</v>
      </c>
    </row>
    <row r="1391">
      <c r="A1391" s="19">
        <v>1390.0</v>
      </c>
      <c r="B1391" s="19">
        <v>151650.0</v>
      </c>
      <c r="C1391" s="20" t="s">
        <v>3144</v>
      </c>
      <c r="D1391" s="21" t="str">
        <f>IFERROR(__xludf.DUMMYFUNCTION("GOOGLETRANSLATE(C1391,""ja"",""en"")"),"subject matter")</f>
        <v>subject matter</v>
      </c>
    </row>
    <row r="1392">
      <c r="A1392" s="19">
        <v>1391.0</v>
      </c>
      <c r="B1392" s="19">
        <v>151633.0</v>
      </c>
      <c r="C1392" s="20" t="s">
        <v>3145</v>
      </c>
      <c r="D1392" s="21" t="str">
        <f>IFERROR(__xludf.DUMMYFUNCTION("GOOGLETRANSLATE(C1392,""ja"",""en"")"),"distance")</f>
        <v>distance</v>
      </c>
    </row>
    <row r="1393">
      <c r="A1393" s="19">
        <v>1392.0</v>
      </c>
      <c r="B1393" s="19">
        <v>151604.0</v>
      </c>
      <c r="C1393" s="20" t="s">
        <v>3146</v>
      </c>
      <c r="D1393" s="21" t="str">
        <f>IFERROR(__xludf.DUMMYFUNCTION("GOOGLETRANSLATE(C1393,""ja"",""en"")"),"mechanism")</f>
        <v>mechanism</v>
      </c>
    </row>
    <row r="1394">
      <c r="A1394" s="19">
        <v>1393.0</v>
      </c>
      <c r="B1394" s="19">
        <v>151418.0</v>
      </c>
      <c r="C1394" s="20" t="s">
        <v>3147</v>
      </c>
      <c r="D1394" s="21" t="str">
        <f>IFERROR(__xludf.DUMMYFUNCTION("GOOGLETRANSLATE(C1394,""ja"",""en"")"),"hot water")</f>
        <v>hot water</v>
      </c>
    </row>
    <row r="1395">
      <c r="A1395" s="19">
        <v>1394.0</v>
      </c>
      <c r="B1395" s="19">
        <v>151287.0</v>
      </c>
      <c r="C1395" s="20" t="s">
        <v>3148</v>
      </c>
      <c r="D1395" s="21" t="str">
        <f>IFERROR(__xludf.DUMMYFUNCTION("GOOGLETRANSLATE(C1395,""ja"",""en"")"),"hot spring")</f>
        <v>hot spring</v>
      </c>
    </row>
    <row r="1396">
      <c r="A1396" s="19">
        <v>1395.0</v>
      </c>
      <c r="B1396" s="19">
        <v>151221.0</v>
      </c>
      <c r="C1396" s="20" t="s">
        <v>3149</v>
      </c>
      <c r="D1396" s="21" t="str">
        <f>IFERROR(__xludf.DUMMYFUNCTION("GOOGLETRANSLATE(C1396,""ja"",""en"")"),"graduate school")</f>
        <v>graduate school</v>
      </c>
    </row>
    <row r="1397">
      <c r="A1397" s="19">
        <v>1396.0</v>
      </c>
      <c r="B1397" s="19">
        <v>150767.0</v>
      </c>
      <c r="C1397" s="20" t="s">
        <v>3150</v>
      </c>
      <c r="D1397" s="21" t="str">
        <f>IFERROR(__xludf.DUMMYFUNCTION("GOOGLETRANSLATE(C1397,""ja"",""en"")"),"2")</f>
        <v>2</v>
      </c>
    </row>
    <row r="1398">
      <c r="A1398" s="19">
        <v>1397.0</v>
      </c>
      <c r="B1398" s="19">
        <v>150653.0</v>
      </c>
      <c r="C1398" s="20" t="s">
        <v>3151</v>
      </c>
      <c r="D1398" s="21" t="str">
        <f>IFERROR(__xludf.DUMMYFUNCTION("GOOGLETRANSLATE(C1398,""ja"",""en"")"),"History")</f>
        <v>History</v>
      </c>
    </row>
    <row r="1399">
      <c r="A1399" s="19">
        <v>1398.0</v>
      </c>
      <c r="B1399" s="19">
        <v>150532.0</v>
      </c>
      <c r="C1399" s="20" t="s">
        <v>3152</v>
      </c>
      <c r="D1399" s="21" t="str">
        <f>IFERROR(__xludf.DUMMYFUNCTION("GOOGLETRANSLATE(C1399,""ja"",""en"")"),"episode")</f>
        <v>episode</v>
      </c>
    </row>
    <row r="1400">
      <c r="A1400" s="19">
        <v>1399.0</v>
      </c>
      <c r="B1400" s="19">
        <v>150524.0</v>
      </c>
      <c r="C1400" s="20" t="s">
        <v>3153</v>
      </c>
      <c r="D1400" s="21" t="str">
        <f>IFERROR(__xludf.DUMMYFUNCTION("GOOGLETRANSLATE(C1400,""ja"",""en"")"),"princess")</f>
        <v>princess</v>
      </c>
    </row>
    <row r="1401">
      <c r="A1401" s="19">
        <v>1400.0</v>
      </c>
      <c r="B1401" s="19">
        <v>150223.0</v>
      </c>
      <c r="C1401" s="20" t="s">
        <v>3154</v>
      </c>
      <c r="D1401" s="21" t="str">
        <f>IFERROR(__xludf.DUMMYFUNCTION("GOOGLETRANSLATE(C1401,""ja"",""en"")"),"Tradition")</f>
        <v>Tradition</v>
      </c>
    </row>
    <row r="1402">
      <c r="A1402" s="19">
        <v>1401.0</v>
      </c>
      <c r="B1402" s="19">
        <v>150215.0</v>
      </c>
      <c r="C1402" s="20" t="s">
        <v>3155</v>
      </c>
      <c r="D1402" s="21" t="str">
        <f>IFERROR(__xludf.DUMMYFUNCTION("GOOGLETRANSLATE(C1402,""ja"",""en"")"),"director")</f>
        <v>director</v>
      </c>
    </row>
    <row r="1403">
      <c r="A1403" s="19">
        <v>1402.0</v>
      </c>
      <c r="B1403" s="19">
        <v>150180.0</v>
      </c>
      <c r="C1403" s="20" t="s">
        <v>3156</v>
      </c>
      <c r="D1403" s="21" t="str">
        <f>IFERROR(__xludf.DUMMYFUNCTION("GOOGLETRANSLATE(C1403,""ja"",""en"")"),"plant")</f>
        <v>plant</v>
      </c>
    </row>
    <row r="1404">
      <c r="A1404" s="19">
        <v>1403.0</v>
      </c>
      <c r="B1404" s="19">
        <v>150069.0</v>
      </c>
      <c r="C1404" s="20" t="s">
        <v>3157</v>
      </c>
      <c r="D1404" s="21" t="str">
        <f>IFERROR(__xludf.DUMMYFUNCTION("GOOGLETRANSLATE(C1404,""ja"",""en"")"),"first year")</f>
        <v>first year</v>
      </c>
    </row>
    <row r="1405">
      <c r="A1405" s="19">
        <v>1404.0</v>
      </c>
      <c r="B1405" s="19">
        <v>149985.0</v>
      </c>
      <c r="C1405" s="20" t="s">
        <v>3158</v>
      </c>
      <c r="D1405" s="21" t="str">
        <f>IFERROR(__xludf.DUMMYFUNCTION("GOOGLETRANSLATE(C1405,""ja"",""en"")"),"Nara")</f>
        <v>Nara</v>
      </c>
    </row>
    <row r="1406">
      <c r="A1406" s="19">
        <v>1405.0</v>
      </c>
      <c r="B1406" s="19">
        <v>149983.0</v>
      </c>
      <c r="C1406" s="20" t="s">
        <v>3159</v>
      </c>
      <c r="D1406" s="21" t="str">
        <f>IFERROR(__xludf.DUMMYFUNCTION("GOOGLETRANSLATE(C1406,""ja"",""en"")"),"base")</f>
        <v>base</v>
      </c>
    </row>
    <row r="1407">
      <c r="A1407" s="19">
        <v>1406.0</v>
      </c>
      <c r="B1407" s="19">
        <v>149868.0</v>
      </c>
      <c r="C1407" s="20" t="s">
        <v>3160</v>
      </c>
      <c r="D1407" s="21" t="str">
        <f>IFERROR(__xludf.DUMMYFUNCTION("GOOGLETRANSLATE(C1407,""ja"",""en"")"),"Ibaraki")</f>
        <v>Ibaraki</v>
      </c>
    </row>
    <row r="1408">
      <c r="A1408" s="19">
        <v>1407.0</v>
      </c>
      <c r="B1408" s="19">
        <v>149772.0</v>
      </c>
      <c r="C1408" s="20" t="s">
        <v>3161</v>
      </c>
      <c r="D1408" s="21" t="str">
        <f>IFERROR(__xludf.DUMMYFUNCTION("GOOGLETRANSLATE(C1408,""ja"",""en"")"),"&amp;")</f>
        <v>&amp;</v>
      </c>
    </row>
    <row r="1409">
      <c r="A1409" s="19">
        <v>1408.0</v>
      </c>
      <c r="B1409" s="19">
        <v>149723.0</v>
      </c>
      <c r="C1409" s="20" t="s">
        <v>3162</v>
      </c>
      <c r="D1409" s="21" t="str">
        <f>IFERROR(__xludf.DUMMYFUNCTION("GOOGLETRANSLATE(C1409,""ja"",""en"")"),"formation")</f>
        <v>formation</v>
      </c>
    </row>
    <row r="1410">
      <c r="A1410" s="19">
        <v>1409.0</v>
      </c>
      <c r="B1410" s="19">
        <v>149621.0</v>
      </c>
      <c r="C1410" s="20" t="s">
        <v>3163</v>
      </c>
      <c r="D1410" s="21" t="str">
        <f>IFERROR(__xludf.DUMMYFUNCTION("GOOGLETRANSLATE(C1410,""ja"",""en"")"),"body weight")</f>
        <v>body weight</v>
      </c>
    </row>
    <row r="1411">
      <c r="A1411" s="19">
        <v>1410.0</v>
      </c>
      <c r="B1411" s="19">
        <v>149564.0</v>
      </c>
      <c r="C1411" s="20" t="s">
        <v>3164</v>
      </c>
      <c r="D1411" s="21" t="str">
        <f>IFERROR(__xludf.DUMMYFUNCTION("GOOGLETRANSLATE(C1411,""ja"",""en"")"),"longitude")</f>
        <v>longitude</v>
      </c>
    </row>
    <row r="1412">
      <c r="A1412" s="19">
        <v>1411.0</v>
      </c>
      <c r="B1412" s="19">
        <v>149424.0</v>
      </c>
      <c r="C1412" s="20" t="s">
        <v>3165</v>
      </c>
      <c r="D1412" s="21" t="str">
        <f>IFERROR(__xludf.DUMMYFUNCTION("GOOGLETRANSLATE(C1412,""ja"",""en"")"),"Renamed")</f>
        <v>Renamed</v>
      </c>
    </row>
    <row r="1413">
      <c r="A1413" s="19">
        <v>1412.0</v>
      </c>
      <c r="B1413" s="19">
        <v>149332.0</v>
      </c>
      <c r="C1413" s="20" t="s">
        <v>3166</v>
      </c>
      <c r="D1413" s="21" t="str">
        <f>IFERROR(__xludf.DUMMYFUNCTION("GOOGLETRANSLATE(C1413,""ja"",""en"")"),"death")</f>
        <v>death</v>
      </c>
    </row>
    <row r="1414">
      <c r="A1414" s="19">
        <v>1413.0</v>
      </c>
      <c r="B1414" s="19">
        <v>149282.0</v>
      </c>
      <c r="C1414" s="20" t="s">
        <v>3167</v>
      </c>
      <c r="D1414" s="21" t="str">
        <f>IFERROR(__xludf.DUMMYFUNCTION("GOOGLETRANSLATE(C1414,""ja"",""en"")"),"books")</f>
        <v>books</v>
      </c>
    </row>
    <row r="1415">
      <c r="A1415" s="19">
        <v>1414.0</v>
      </c>
      <c r="B1415" s="19">
        <v>149245.0</v>
      </c>
      <c r="C1415" s="20" t="s">
        <v>3168</v>
      </c>
      <c r="D1415" s="21" t="str">
        <f>IFERROR(__xludf.DUMMYFUNCTION("GOOGLETRANSLATE(C1415,""ja"",""en"")"),"People")</f>
        <v>People</v>
      </c>
    </row>
    <row r="1416">
      <c r="A1416" s="19">
        <v>1415.0</v>
      </c>
      <c r="B1416" s="19">
        <v>149243.0</v>
      </c>
      <c r="C1416" s="20" t="s">
        <v>3169</v>
      </c>
      <c r="D1416" s="21" t="str">
        <f>IFERROR(__xludf.DUMMYFUNCTION("GOOGLETRANSLATE(C1416,""ja"",""en"")"),"archive")</f>
        <v>archive</v>
      </c>
    </row>
    <row r="1417">
      <c r="A1417" s="19">
        <v>1416.0</v>
      </c>
      <c r="B1417" s="19">
        <v>148753.0</v>
      </c>
      <c r="C1417" s="20" t="s">
        <v>3170</v>
      </c>
      <c r="D1417" s="21" t="str">
        <f>IFERROR(__xludf.DUMMYFUNCTION("GOOGLETRANSLATE(C1417,""ja"",""en"")"),"cultural assets")</f>
        <v>cultural assets</v>
      </c>
    </row>
    <row r="1418">
      <c r="A1418" s="19">
        <v>1417.0</v>
      </c>
      <c r="B1418" s="19">
        <v>148710.0</v>
      </c>
      <c r="C1418" s="22" t="s">
        <v>3171</v>
      </c>
      <c r="D1418" s="21" t="str">
        <f>IFERROR(__xludf.DUMMYFUNCTION("GOOGLETRANSLATE(C1418,""ja"",""en"")"),"line")</f>
        <v>line</v>
      </c>
    </row>
    <row r="1419">
      <c r="A1419" s="19">
        <v>1418.0</v>
      </c>
      <c r="B1419" s="19">
        <v>148562.0</v>
      </c>
      <c r="C1419" s="20" t="s">
        <v>3172</v>
      </c>
      <c r="D1419" s="21" t="str">
        <f>IFERROR(__xludf.DUMMYFUNCTION("GOOGLETRANSLATE(C1419,""ja"",""en"")"),"detective")</f>
        <v>detective</v>
      </c>
    </row>
    <row r="1420">
      <c r="A1420" s="19">
        <v>1419.0</v>
      </c>
      <c r="B1420" s="19">
        <v>148509.0</v>
      </c>
      <c r="C1420" s="20" t="s">
        <v>3173</v>
      </c>
      <c r="D1420" s="21" t="str">
        <f>IFERROR(__xludf.DUMMYFUNCTION("GOOGLETRANSLATE(C1420,""ja"",""en"")"),"business")</f>
        <v>business</v>
      </c>
    </row>
    <row r="1421">
      <c r="A1421" s="19">
        <v>1420.0</v>
      </c>
      <c r="B1421" s="19">
        <v>148485.0</v>
      </c>
      <c r="C1421" s="20" t="s">
        <v>3174</v>
      </c>
      <c r="D1421" s="21" t="str">
        <f>IFERROR(__xludf.DUMMYFUNCTION("GOOGLETRANSLATE(C1421,""ja"",""en"")"),"work")</f>
        <v>work</v>
      </c>
    </row>
    <row r="1422">
      <c r="A1422" s="19">
        <v>1421.0</v>
      </c>
      <c r="B1422" s="19">
        <v>148445.0</v>
      </c>
      <c r="C1422" s="20" t="s">
        <v>3175</v>
      </c>
      <c r="D1422" s="21" t="str">
        <f>IFERROR(__xludf.DUMMYFUNCTION("GOOGLETRANSLATE(C1422,""ja"",""en"")"),"market")</f>
        <v>market</v>
      </c>
    </row>
    <row r="1423">
      <c r="A1423" s="19">
        <v>1422.0</v>
      </c>
      <c r="B1423" s="19">
        <v>148360.0</v>
      </c>
      <c r="C1423" s="20" t="s">
        <v>3176</v>
      </c>
      <c r="D1423" s="21" t="str">
        <f>IFERROR(__xludf.DUMMYFUNCTION("GOOGLETRANSLATE(C1423,""ja"",""en"")"),"conditions")</f>
        <v>conditions</v>
      </c>
    </row>
    <row r="1424">
      <c r="A1424" s="19">
        <v>1423.0</v>
      </c>
      <c r="B1424" s="19">
        <v>148291.0</v>
      </c>
      <c r="C1424" s="20" t="s">
        <v>3177</v>
      </c>
      <c r="D1424" s="21" t="str">
        <f>IFERROR(__xludf.DUMMYFUNCTION("GOOGLETRANSLATE(C1424,""ja"",""en"")"),"process")</f>
        <v>process</v>
      </c>
    </row>
    <row r="1425">
      <c r="A1425" s="19">
        <v>1424.0</v>
      </c>
      <c r="B1425" s="19">
        <v>148268.0</v>
      </c>
      <c r="C1425" s="22" t="s">
        <v>3178</v>
      </c>
      <c r="D1425" s="21" t="str">
        <f>IFERROR(__xludf.DUMMYFUNCTION("GOOGLETRANSLATE(C1425,""ja"",""en"")"),"preview")</f>
        <v>preview</v>
      </c>
    </row>
    <row r="1426">
      <c r="A1426" s="19">
        <v>1425.0</v>
      </c>
      <c r="B1426" s="19">
        <v>148212.0</v>
      </c>
      <c r="C1426" s="20" t="s">
        <v>3179</v>
      </c>
      <c r="D1426" s="21" t="str">
        <f>IFERROR(__xludf.DUMMYFUNCTION("GOOGLETRANSLATE(C1426,""ja"",""en"")"),"development")</f>
        <v>development</v>
      </c>
    </row>
    <row r="1427">
      <c r="A1427" s="19">
        <v>1426.0</v>
      </c>
      <c r="B1427" s="19">
        <v>147999.0</v>
      </c>
      <c r="C1427" s="20" t="s">
        <v>3180</v>
      </c>
      <c r="D1427" s="21" t="str">
        <f>IFERROR(__xludf.DUMMYFUNCTION("GOOGLETRANSLATE(C1427,""ja"",""en"")"),"cannon")</f>
        <v>cannon</v>
      </c>
    </row>
    <row r="1428">
      <c r="A1428" s="19">
        <v>1427.0</v>
      </c>
      <c r="B1428" s="19">
        <v>147692.0</v>
      </c>
      <c r="C1428" s="20" t="s">
        <v>3181</v>
      </c>
      <c r="D1428" s="21" t="str">
        <f>IFERROR(__xludf.DUMMYFUNCTION("GOOGLETRANSLATE(C1428,""ja"",""en"")"),"order")</f>
        <v>order</v>
      </c>
    </row>
    <row r="1429">
      <c r="A1429" s="19">
        <v>1428.0</v>
      </c>
      <c r="B1429" s="19">
        <v>147378.0</v>
      </c>
      <c r="C1429" s="20" t="s">
        <v>3182</v>
      </c>
      <c r="D1429" s="21" t="str">
        <f>IFERROR(__xludf.DUMMYFUNCTION("GOOGLETRANSLATE(C1429,""ja"",""en"")"),"play")</f>
        <v>play</v>
      </c>
    </row>
    <row r="1430">
      <c r="A1430" s="19">
        <v>1429.0</v>
      </c>
      <c r="B1430" s="19">
        <v>146920.0</v>
      </c>
      <c r="C1430" s="22" t="s">
        <v>3183</v>
      </c>
      <c r="D1430" s="21" t="str">
        <f>IFERROR(__xludf.DUMMYFUNCTION("GOOGLETRANSLATE(C1430,""ja"",""en"")"),"big")</f>
        <v>big</v>
      </c>
    </row>
    <row r="1431">
      <c r="A1431" s="19">
        <v>1430.0</v>
      </c>
      <c r="B1431" s="19">
        <v>146911.0</v>
      </c>
      <c r="C1431" s="20" t="s">
        <v>3184</v>
      </c>
      <c r="D1431" s="21" t="str">
        <f>IFERROR(__xludf.DUMMYFUNCTION("GOOGLETRANSLATE(C1431,""ja"",""en"")"),"phone")</f>
        <v>phone</v>
      </c>
    </row>
    <row r="1432">
      <c r="A1432" s="19">
        <v>1431.0</v>
      </c>
      <c r="B1432" s="19">
        <v>146829.0</v>
      </c>
      <c r="C1432" s="20" t="s">
        <v>3185</v>
      </c>
      <c r="D1432" s="21" t="str">
        <f>IFERROR(__xludf.DUMMYFUNCTION("GOOGLETRANSLATE(C1432,""ja"",""en"")"),"experience")</f>
        <v>experience</v>
      </c>
    </row>
    <row r="1433">
      <c r="A1433" s="19">
        <v>1432.0</v>
      </c>
      <c r="B1433" s="19">
        <v>146705.0</v>
      </c>
      <c r="C1433" s="20" t="s">
        <v>3186</v>
      </c>
      <c r="D1433" s="21" t="str">
        <f>IFERROR(__xludf.DUMMYFUNCTION("GOOGLETRANSLATE(C1433,""ja"",""en"")"),"business")</f>
        <v>business</v>
      </c>
    </row>
    <row r="1434">
      <c r="A1434" s="19">
        <v>1433.0</v>
      </c>
      <c r="B1434" s="19">
        <v>146549.0</v>
      </c>
      <c r="C1434" s="20" t="s">
        <v>3187</v>
      </c>
      <c r="D1434" s="21" t="str">
        <f>IFERROR(__xludf.DUMMYFUNCTION("GOOGLETRANSLATE(C1434,""ja"",""en"")"),"Sisters")</f>
        <v>Sisters</v>
      </c>
    </row>
    <row r="1435">
      <c r="A1435" s="19">
        <v>1434.0</v>
      </c>
      <c r="B1435" s="19">
        <v>146271.0</v>
      </c>
      <c r="C1435" s="20" t="s">
        <v>3188</v>
      </c>
      <c r="D1435" s="21" t="str">
        <f>IFERROR(__xludf.DUMMYFUNCTION("GOOGLETRANSLATE(C1435,""ja"",""en"")"),"Consider")</f>
        <v>Consider</v>
      </c>
    </row>
    <row r="1436">
      <c r="A1436" s="19">
        <v>1435.0</v>
      </c>
      <c r="B1436" s="19">
        <v>146170.0</v>
      </c>
      <c r="C1436" s="20" t="s">
        <v>3189</v>
      </c>
      <c r="D1436" s="21" t="str">
        <f>IFERROR(__xludf.DUMMYFUNCTION("GOOGLETRANSLATE(C1436,""ja"",""en"")"),"change")</f>
        <v>change</v>
      </c>
    </row>
    <row r="1437">
      <c r="A1437" s="19">
        <v>1436.0</v>
      </c>
      <c r="B1437" s="19">
        <v>146108.0</v>
      </c>
      <c r="C1437" s="20" t="s">
        <v>3190</v>
      </c>
      <c r="D1437" s="21" t="str">
        <f>IFERROR(__xludf.DUMMYFUNCTION("GOOGLETRANSLATE(C1437,""ja"",""en"")"),"Serialization")</f>
        <v>Serialization</v>
      </c>
    </row>
    <row r="1438">
      <c r="A1438" s="19">
        <v>1437.0</v>
      </c>
      <c r="B1438" s="19">
        <v>145949.0</v>
      </c>
      <c r="C1438" s="20" t="s">
        <v>3191</v>
      </c>
      <c r="D1438" s="21" t="str">
        <f>IFERROR(__xludf.DUMMYFUNCTION("GOOGLETRANSLATE(C1438,""ja"",""en"")"),"Emperor")</f>
        <v>Emperor</v>
      </c>
    </row>
    <row r="1439">
      <c r="A1439" s="19">
        <v>1438.0</v>
      </c>
      <c r="B1439" s="19">
        <v>145865.0</v>
      </c>
      <c r="C1439" s="20" t="s">
        <v>3192</v>
      </c>
      <c r="D1439" s="21" t="str">
        <f>IFERROR(__xludf.DUMMYFUNCTION("GOOGLETRANSLATE(C1439,""ja"",""en"")"),"cooking")</f>
        <v>cooking</v>
      </c>
    </row>
    <row r="1440">
      <c r="A1440" s="19">
        <v>1439.0</v>
      </c>
      <c r="B1440" s="19">
        <v>145439.0</v>
      </c>
      <c r="C1440" s="20" t="s">
        <v>3193</v>
      </c>
      <c r="D1440" s="21" t="str">
        <f>IFERROR(__xludf.DUMMYFUNCTION("GOOGLETRANSLATE(C1440,""ja"",""en"")"),"flight")</f>
        <v>flight</v>
      </c>
    </row>
    <row r="1441">
      <c r="A1441" s="19">
        <v>1440.0</v>
      </c>
      <c r="B1441" s="19">
        <v>145407.0</v>
      </c>
      <c r="C1441" s="20" t="s">
        <v>3194</v>
      </c>
      <c r="D1441" s="21" t="str">
        <f>IFERROR(__xludf.DUMMYFUNCTION("GOOGLETRANSLATE(C1441,""ja"",""en"")"),"Japanese")</f>
        <v>Japanese</v>
      </c>
    </row>
    <row r="1442">
      <c r="A1442" s="19">
        <v>1441.0</v>
      </c>
      <c r="B1442" s="19">
        <v>145211.0</v>
      </c>
      <c r="C1442" s="20" t="s">
        <v>3195</v>
      </c>
      <c r="D1442" s="21" t="str">
        <f>IFERROR(__xludf.DUMMYFUNCTION("GOOGLETRANSLATE(C1442,""ja"",""en"")"),"earthquake")</f>
        <v>earthquake</v>
      </c>
    </row>
    <row r="1443">
      <c r="A1443" s="19">
        <v>1442.0</v>
      </c>
      <c r="B1443" s="19">
        <v>145161.0</v>
      </c>
      <c r="C1443" s="20" t="s">
        <v>3196</v>
      </c>
      <c r="D1443" s="21" t="str">
        <f>IFERROR(__xludf.DUMMYFUNCTION("GOOGLETRANSLATE(C1443,""ja"",""en"")"),"proposal")</f>
        <v>proposal</v>
      </c>
    </row>
    <row r="1444">
      <c r="A1444" s="19">
        <v>1443.0</v>
      </c>
      <c r="B1444" s="19">
        <v>145130.0</v>
      </c>
      <c r="C1444" s="20" t="s">
        <v>3197</v>
      </c>
      <c r="D1444" s="21" t="str">
        <f>IFERROR(__xludf.DUMMYFUNCTION("GOOGLETRANSLATE(C1444,""ja"",""en"")"),"total")</f>
        <v>total</v>
      </c>
    </row>
    <row r="1445">
      <c r="A1445" s="19">
        <v>1444.0</v>
      </c>
      <c r="B1445" s="19">
        <v>145011.0</v>
      </c>
      <c r="C1445" s="20" t="s">
        <v>3198</v>
      </c>
      <c r="D1445" s="21" t="str">
        <f>IFERROR(__xludf.DUMMYFUNCTION("GOOGLETRANSLATE(C1445,""ja"",""en"")"),"good")</f>
        <v>good</v>
      </c>
    </row>
    <row r="1446">
      <c r="A1446" s="19">
        <v>1445.0</v>
      </c>
      <c r="B1446" s="19">
        <v>144963.0</v>
      </c>
      <c r="C1446" s="20" t="s">
        <v>3199</v>
      </c>
      <c r="D1446" s="21" t="str">
        <f>IFERROR(__xludf.DUMMYFUNCTION("GOOGLETRANSLATE(C1446,""ja"",""en"")"),"rugby")</f>
        <v>rugby</v>
      </c>
    </row>
    <row r="1447">
      <c r="A1447" s="19">
        <v>1446.0</v>
      </c>
      <c r="B1447" s="19">
        <v>144909.0</v>
      </c>
      <c r="C1447" s="20" t="s">
        <v>3200</v>
      </c>
      <c r="D1447" s="21" t="str">
        <f>IFERROR(__xludf.DUMMYFUNCTION("GOOGLETRANSLATE(C1447,""ja"",""en"")"),"end")</f>
        <v>end</v>
      </c>
    </row>
    <row r="1448">
      <c r="A1448" s="19">
        <v>1447.0</v>
      </c>
      <c r="B1448" s="19">
        <v>144637.0</v>
      </c>
      <c r="C1448" s="20" t="s">
        <v>3201</v>
      </c>
      <c r="D1448" s="21" t="str">
        <f>IFERROR(__xludf.DUMMYFUNCTION("GOOGLETRANSLATE(C1448,""ja"",""en"")"),"Author")</f>
        <v>Author</v>
      </c>
    </row>
    <row r="1449">
      <c r="A1449" s="19">
        <v>1448.0</v>
      </c>
      <c r="B1449" s="19">
        <v>144566.0</v>
      </c>
      <c r="C1449" s="20" t="s">
        <v>3202</v>
      </c>
      <c r="D1449" s="21" t="str">
        <f>IFERROR(__xludf.DUMMYFUNCTION("GOOGLETRANSLATE(C1449,""ja"",""en"")"),"London")</f>
        <v>London</v>
      </c>
    </row>
    <row r="1450">
      <c r="A1450" s="19">
        <v>1449.0</v>
      </c>
      <c r="B1450" s="19">
        <v>144481.0</v>
      </c>
      <c r="C1450" s="20" t="s">
        <v>3203</v>
      </c>
      <c r="D1450" s="21" t="str">
        <f>IFERROR(__xludf.DUMMYFUNCTION("GOOGLETRANSLATE(C1450,""ja"",""en"")"),"sum")</f>
        <v>sum</v>
      </c>
    </row>
    <row r="1451">
      <c r="A1451" s="19">
        <v>1450.0</v>
      </c>
      <c r="B1451" s="19">
        <v>144455.0</v>
      </c>
      <c r="C1451" s="20" t="s">
        <v>3204</v>
      </c>
      <c r="D1451" s="21" t="str">
        <f>IFERROR(__xludf.DUMMYFUNCTION("GOOGLETRANSLATE(C1451,""ja"",""en"")"),"Profession")</f>
        <v>Profession</v>
      </c>
    </row>
    <row r="1452">
      <c r="A1452" s="19">
        <v>1451.0</v>
      </c>
      <c r="B1452" s="19">
        <v>144450.0</v>
      </c>
      <c r="C1452" s="20" t="s">
        <v>3205</v>
      </c>
      <c r="D1452" s="21" t="str">
        <f>IFERROR(__xludf.DUMMYFUNCTION("GOOGLETRANSLATE(C1452,""ja"",""en"")"),"term")</f>
        <v>term</v>
      </c>
    </row>
    <row r="1453">
      <c r="A1453" s="19">
        <v>1452.0</v>
      </c>
      <c r="B1453" s="19">
        <v>144334.0</v>
      </c>
      <c r="C1453" s="20" t="s">
        <v>3206</v>
      </c>
      <c r="D1453" s="21" t="str">
        <f>IFERROR(__xludf.DUMMYFUNCTION("GOOGLETRANSLATE(C1453,""ja"",""en"")"),"standing")</f>
        <v>standing</v>
      </c>
    </row>
    <row r="1454">
      <c r="A1454" s="19">
        <v>1453.0</v>
      </c>
      <c r="B1454" s="19">
        <v>144078.0</v>
      </c>
      <c r="C1454" s="22" t="s">
        <v>3207</v>
      </c>
      <c r="D1454" s="21" t="str">
        <f>IFERROR(__xludf.DUMMYFUNCTION("GOOGLETRANSLATE(C1454,""ja"",""en"")"),"except")</f>
        <v>except</v>
      </c>
    </row>
    <row r="1455">
      <c r="A1455" s="19">
        <v>1454.0</v>
      </c>
      <c r="B1455" s="19">
        <v>144075.0</v>
      </c>
      <c r="C1455" s="20" t="s">
        <v>3208</v>
      </c>
      <c r="D1455" s="21" t="str">
        <f>IFERROR(__xludf.DUMMYFUNCTION("GOOGLETRANSLATE(C1455,""ja"",""en"")"),"history")</f>
        <v>history</v>
      </c>
    </row>
    <row r="1456">
      <c r="A1456" s="19">
        <v>1455.0</v>
      </c>
      <c r="B1456" s="19">
        <v>143906.0</v>
      </c>
      <c r="C1456" s="20" t="s">
        <v>3209</v>
      </c>
      <c r="D1456" s="21" t="str">
        <f>IFERROR(__xludf.DUMMYFUNCTION("GOOGLETRANSLATE(C1456,""ja"",""en"")"),"column")</f>
        <v>column</v>
      </c>
    </row>
    <row r="1457">
      <c r="A1457" s="19">
        <v>1456.0</v>
      </c>
      <c r="B1457" s="19">
        <v>143549.0</v>
      </c>
      <c r="C1457" s="20" t="s">
        <v>3210</v>
      </c>
      <c r="D1457" s="21" t="str">
        <f>IFERROR(__xludf.DUMMYFUNCTION("GOOGLETRANSLATE(C1457,""ja"",""en"")"),"Name")</f>
        <v>Name</v>
      </c>
    </row>
    <row r="1458">
      <c r="A1458" s="19">
        <v>1457.0</v>
      </c>
      <c r="B1458" s="19">
        <v>143331.0</v>
      </c>
      <c r="C1458" s="20" t="s">
        <v>3211</v>
      </c>
      <c r="D1458" s="21" t="str">
        <f>IFERROR(__xludf.DUMMYFUNCTION("GOOGLETRANSLATE(C1458,""ja"",""en"")"),"India")</f>
        <v>India</v>
      </c>
    </row>
    <row r="1459">
      <c r="A1459" s="19">
        <v>1458.0</v>
      </c>
      <c r="B1459" s="19">
        <v>143305.0</v>
      </c>
      <c r="C1459" s="20" t="s">
        <v>3212</v>
      </c>
      <c r="D1459" s="21" t="str">
        <f>IFERROR(__xludf.DUMMYFUNCTION("GOOGLETRANSLATE(C1459,""ja"",""en"")"),"class")</f>
        <v>class</v>
      </c>
    </row>
    <row r="1460">
      <c r="A1460" s="19">
        <v>1459.0</v>
      </c>
      <c r="B1460" s="19">
        <v>143249.0</v>
      </c>
      <c r="C1460" s="20" t="s">
        <v>3213</v>
      </c>
      <c r="D1460" s="21" t="str">
        <f>IFERROR(__xludf.DUMMYFUNCTION("GOOGLETRANSLATE(C1460,""ja"",""en"")"),"Lee")</f>
        <v>Lee</v>
      </c>
    </row>
    <row r="1461">
      <c r="A1461" s="19">
        <v>1460.0</v>
      </c>
      <c r="B1461" s="19">
        <v>143238.0</v>
      </c>
      <c r="C1461" s="20" t="s">
        <v>3214</v>
      </c>
      <c r="D1461" s="21" t="str">
        <f>IFERROR(__xludf.DUMMYFUNCTION("GOOGLETRANSLATE(C1461,""ja"",""en"")"),"personality")</f>
        <v>personality</v>
      </c>
    </row>
    <row r="1462">
      <c r="A1462" s="19">
        <v>1461.0</v>
      </c>
      <c r="B1462" s="19">
        <v>143234.0</v>
      </c>
      <c r="C1462" s="20" t="s">
        <v>3215</v>
      </c>
      <c r="D1462" s="21" t="str">
        <f>IFERROR(__xludf.DUMMYFUNCTION("GOOGLETRANSLATE(C1462,""ja"",""en"")"),"scale")</f>
        <v>scale</v>
      </c>
    </row>
    <row r="1463">
      <c r="A1463" s="19">
        <v>1462.0</v>
      </c>
      <c r="B1463" s="19">
        <v>143218.0</v>
      </c>
      <c r="C1463" s="20" t="s">
        <v>3216</v>
      </c>
      <c r="D1463" s="21" t="str">
        <f>IFERROR(__xludf.DUMMYFUNCTION("GOOGLETRANSLATE(C1463,""ja"",""en"")"),"absolutely")</f>
        <v>absolutely</v>
      </c>
    </row>
    <row r="1464">
      <c r="A1464" s="19">
        <v>1463.0</v>
      </c>
      <c r="B1464" s="19">
        <v>143159.0</v>
      </c>
      <c r="C1464" s="20" t="s">
        <v>3217</v>
      </c>
      <c r="D1464" s="21" t="str">
        <f>IFERROR(__xludf.DUMMYFUNCTION("GOOGLETRANSLATE(C1464,""ja"",""en"")"),"Tours")</f>
        <v>Tours</v>
      </c>
    </row>
    <row r="1465">
      <c r="A1465" s="19">
        <v>1464.0</v>
      </c>
      <c r="B1465" s="19">
        <v>143149.0</v>
      </c>
      <c r="C1465" s="20" t="s">
        <v>3218</v>
      </c>
      <c r="D1465" s="21" t="str">
        <f>IFERROR(__xludf.DUMMYFUNCTION("GOOGLETRANSLATE(C1465,""ja"",""en"")"),"skate")</f>
        <v>skate</v>
      </c>
    </row>
    <row r="1466">
      <c r="A1466" s="19">
        <v>1465.0</v>
      </c>
      <c r="B1466" s="19">
        <v>143147.0</v>
      </c>
      <c r="C1466" s="20" t="s">
        <v>3219</v>
      </c>
      <c r="D1466" s="21" t="str">
        <f>IFERROR(__xludf.DUMMYFUNCTION("GOOGLETRANSLATE(C1466,""ja"",""en"")"),"for example")</f>
        <v>for example</v>
      </c>
    </row>
    <row r="1467">
      <c r="A1467" s="19">
        <v>1466.0</v>
      </c>
      <c r="B1467" s="19">
        <v>143008.0</v>
      </c>
      <c r="C1467" s="20" t="s">
        <v>3220</v>
      </c>
      <c r="D1467" s="21" t="str">
        <f>IFERROR(__xludf.DUMMYFUNCTION("GOOGLETRANSLATE(C1467,""ja"",""en"")"),"faculty")</f>
        <v>faculty</v>
      </c>
    </row>
    <row r="1468">
      <c r="A1468" s="19">
        <v>1467.0</v>
      </c>
      <c r="B1468" s="19">
        <v>142768.0</v>
      </c>
      <c r="C1468" s="22" t="s">
        <v>3221</v>
      </c>
      <c r="D1468" s="21" t="str">
        <f>IFERROR(__xludf.DUMMYFUNCTION("GOOGLETRANSLATE(C1468,""ja"",""en"")"),"I will")</f>
        <v>I will</v>
      </c>
    </row>
    <row r="1469">
      <c r="A1469" s="19">
        <v>1468.0</v>
      </c>
      <c r="B1469" s="19">
        <v>142694.0</v>
      </c>
      <c r="C1469" s="20" t="s">
        <v>3222</v>
      </c>
      <c r="D1469" s="21" t="str">
        <f>IFERROR(__xludf.DUMMYFUNCTION("GOOGLETRANSLATE(C1469,""ja"",""en"")"),"eye")</f>
        <v>eye</v>
      </c>
    </row>
    <row r="1470">
      <c r="A1470" s="19">
        <v>1469.0</v>
      </c>
      <c r="B1470" s="19">
        <v>142686.0</v>
      </c>
      <c r="C1470" s="20" t="s">
        <v>3223</v>
      </c>
      <c r="D1470" s="21" t="str">
        <f>IFERROR(__xludf.DUMMYFUNCTION("GOOGLETRANSLATE(C1470,""ja"",""en"")"),"Tokushima")</f>
        <v>Tokushima</v>
      </c>
    </row>
    <row r="1471">
      <c r="A1471" s="19">
        <v>1470.0</v>
      </c>
      <c r="B1471" s="19">
        <v>142637.0</v>
      </c>
      <c r="C1471" s="20" t="s">
        <v>3224</v>
      </c>
      <c r="D1471" s="21" t="str">
        <f>IFERROR(__xludf.DUMMYFUNCTION("GOOGLETRANSLATE(C1471,""ja"",""en"")"),"store")</f>
        <v>store</v>
      </c>
    </row>
    <row r="1472">
      <c r="A1472" s="19">
        <v>1471.0</v>
      </c>
      <c r="B1472" s="19">
        <v>142433.0</v>
      </c>
      <c r="C1472" s="20" t="s">
        <v>3225</v>
      </c>
      <c r="D1472" s="21" t="str">
        <f>IFERROR(__xludf.DUMMYFUNCTION("GOOGLETRANSLATE(C1472,""ja"",""en"")"),"Slope")</f>
        <v>Slope</v>
      </c>
    </row>
    <row r="1473">
      <c r="A1473" s="19">
        <v>1472.0</v>
      </c>
      <c r="B1473" s="19">
        <v>142419.0</v>
      </c>
      <c r="C1473" s="20" t="s">
        <v>3226</v>
      </c>
      <c r="D1473" s="21" t="str">
        <f>IFERROR(__xludf.DUMMYFUNCTION("GOOGLETRANSLATE(C1473,""ja"",""en"")"),"commercial")</f>
        <v>commercial</v>
      </c>
    </row>
    <row r="1474">
      <c r="A1474" s="19">
        <v>1473.0</v>
      </c>
      <c r="B1474" s="19">
        <v>142368.0</v>
      </c>
      <c r="C1474" s="20" t="s">
        <v>3227</v>
      </c>
      <c r="D1474" s="21" t="str">
        <f>IFERROR(__xludf.DUMMYFUNCTION("GOOGLETRANSLATE(C1474,""ja"",""en"")"),"fill in")</f>
        <v>fill in</v>
      </c>
    </row>
    <row r="1475">
      <c r="A1475" s="19">
        <v>1474.0</v>
      </c>
      <c r="B1475" s="19">
        <v>142368.0</v>
      </c>
      <c r="C1475" s="20" t="s">
        <v>3228</v>
      </c>
      <c r="D1475" s="21" t="str">
        <f>IFERROR(__xludf.DUMMYFUNCTION("GOOGLETRANSLATE(C1475,""ja"",""en"")"),"Newly established")</f>
        <v>Newly established</v>
      </c>
    </row>
    <row r="1476">
      <c r="A1476" s="19">
        <v>1475.0</v>
      </c>
      <c r="B1476" s="19">
        <v>142146.0</v>
      </c>
      <c r="C1476" s="20" t="s">
        <v>3229</v>
      </c>
      <c r="D1476" s="21" t="str">
        <f>IFERROR(__xludf.DUMMYFUNCTION("GOOGLETRANSLATE(C1476,""ja"",""en"")"),"policy")</f>
        <v>policy</v>
      </c>
    </row>
    <row r="1477">
      <c r="A1477" s="19">
        <v>1476.0</v>
      </c>
      <c r="B1477" s="19">
        <v>141846.0</v>
      </c>
      <c r="C1477" s="20" t="s">
        <v>3230</v>
      </c>
      <c r="D1477" s="21" t="str">
        <f>IFERROR(__xludf.DUMMYFUNCTION("GOOGLETRANSLATE(C1477,""ja"",""en"")"),"Oita")</f>
        <v>Oita</v>
      </c>
    </row>
    <row r="1478">
      <c r="A1478" s="19">
        <v>1477.0</v>
      </c>
      <c r="B1478" s="19">
        <v>141773.0</v>
      </c>
      <c r="C1478" s="20" t="s">
        <v>3231</v>
      </c>
      <c r="D1478" s="21" t="str">
        <f>IFERROR(__xludf.DUMMYFUNCTION("GOOGLETRANSLATE(C1478,""ja"",""en"")"),"Intermediate")</f>
        <v>Intermediate</v>
      </c>
    </row>
    <row r="1479">
      <c r="A1479" s="19">
        <v>1478.0</v>
      </c>
      <c r="B1479" s="19">
        <v>141141.0</v>
      </c>
      <c r="C1479" s="20" t="s">
        <v>3232</v>
      </c>
      <c r="D1479" s="21" t="str">
        <f>IFERROR(__xludf.DUMMYFUNCTION("GOOGLETRANSLATE(C1479,""ja"",""en"")"),"picture")</f>
        <v>picture</v>
      </c>
    </row>
    <row r="1480">
      <c r="A1480" s="19">
        <v>1479.0</v>
      </c>
      <c r="B1480" s="19">
        <v>141118.0</v>
      </c>
      <c r="C1480" s="20" t="s">
        <v>3233</v>
      </c>
      <c r="D1480" s="21" t="str">
        <f>IFERROR(__xludf.DUMMYFUNCTION("GOOGLETRANSLATE(C1480,""ja"",""en"")"),"religion")</f>
        <v>religion</v>
      </c>
    </row>
    <row r="1481">
      <c r="A1481" s="19">
        <v>1480.0</v>
      </c>
      <c r="B1481" s="19">
        <v>140448.0</v>
      </c>
      <c r="C1481" s="20" t="s">
        <v>3234</v>
      </c>
      <c r="D1481" s="21" t="str">
        <f>IFERROR(__xludf.DUMMYFUNCTION("GOOGLETRANSLATE(C1481,""ja"",""en"")"),"current situation")</f>
        <v>current situation</v>
      </c>
    </row>
    <row r="1482">
      <c r="A1482" s="19">
        <v>1481.0</v>
      </c>
      <c r="B1482" s="19">
        <v>140222.0</v>
      </c>
      <c r="C1482" s="20" t="s">
        <v>3235</v>
      </c>
      <c r="D1482" s="21" t="str">
        <f>IFERROR(__xludf.DUMMYFUNCTION("GOOGLETRANSLATE(C1482,""ja"",""en"")"),"basis")</f>
        <v>basis</v>
      </c>
    </row>
    <row r="1483">
      <c r="A1483" s="19">
        <v>1482.0</v>
      </c>
      <c r="B1483" s="19">
        <v>140148.0</v>
      </c>
      <c r="C1483" s="20" t="s">
        <v>3236</v>
      </c>
      <c r="D1483" s="21" t="str">
        <f>IFERROR(__xludf.DUMMYFUNCTION("GOOGLETRANSLATE(C1483,""ja"",""en"")"),"autumn")</f>
        <v>autumn</v>
      </c>
    </row>
    <row r="1484">
      <c r="A1484" s="19">
        <v>1483.0</v>
      </c>
      <c r="B1484" s="19">
        <v>140014.0</v>
      </c>
      <c r="C1484" s="22" t="s">
        <v>3237</v>
      </c>
      <c r="D1484" s="21" t="str">
        <f>IFERROR(__xludf.DUMMYFUNCTION("GOOGLETRANSLATE(C1484,""ja"",""en"")"),"show")</f>
        <v>show</v>
      </c>
    </row>
    <row r="1485">
      <c r="A1485" s="19">
        <v>1484.0</v>
      </c>
      <c r="B1485" s="19">
        <v>139982.0</v>
      </c>
      <c r="C1485" s="20" t="s">
        <v>3238</v>
      </c>
      <c r="D1485" s="21" t="str">
        <f>IFERROR(__xludf.DUMMYFUNCTION("GOOGLETRANSLATE(C1485,""ja"",""en"")"),"license")</f>
        <v>license</v>
      </c>
    </row>
    <row r="1486">
      <c r="A1486" s="19">
        <v>1485.0</v>
      </c>
      <c r="B1486" s="19">
        <v>139860.0</v>
      </c>
      <c r="C1486" s="20" t="s">
        <v>3239</v>
      </c>
      <c r="D1486" s="21" t="str">
        <f>IFERROR(__xludf.DUMMYFUNCTION("GOOGLETRANSLATE(C1486,""ja"",""en"")"),"average")</f>
        <v>average</v>
      </c>
    </row>
    <row r="1487">
      <c r="A1487" s="19">
        <v>1486.0</v>
      </c>
      <c r="B1487" s="19">
        <v>139854.0</v>
      </c>
      <c r="C1487" s="20" t="s">
        <v>3240</v>
      </c>
      <c r="D1487" s="21" t="str">
        <f>IFERROR(__xludf.DUMMYFUNCTION("GOOGLETRANSLATE(C1487,""ja"",""en"")"),"Maker")</f>
        <v>Maker</v>
      </c>
    </row>
    <row r="1488">
      <c r="A1488" s="19">
        <v>1487.0</v>
      </c>
      <c r="B1488" s="19">
        <v>139620.0</v>
      </c>
      <c r="C1488" s="20" t="s">
        <v>3241</v>
      </c>
      <c r="D1488" s="21" t="str">
        <f>IFERROR(__xludf.DUMMYFUNCTION("GOOGLETRANSLATE(C1488,""ja"",""en"")"),"Palace")</f>
        <v>Palace</v>
      </c>
    </row>
    <row r="1489">
      <c r="A1489" s="19">
        <v>1488.0</v>
      </c>
      <c r="B1489" s="19">
        <v>139523.0</v>
      </c>
      <c r="C1489" s="20" t="s">
        <v>3242</v>
      </c>
      <c r="D1489" s="21" t="str">
        <f>IFERROR(__xludf.DUMMYFUNCTION("GOOGLETRANSLATE(C1489,""ja"",""en"")"),"cherry blossoms")</f>
        <v>cherry blossoms</v>
      </c>
    </row>
    <row r="1490">
      <c r="A1490" s="19">
        <v>1489.0</v>
      </c>
      <c r="B1490" s="19">
        <v>139424.0</v>
      </c>
      <c r="C1490" s="20" t="s">
        <v>3243</v>
      </c>
      <c r="D1490" s="21" t="str">
        <f>IFERROR(__xludf.DUMMYFUNCTION("GOOGLETRANSLATE(C1490,""ja"",""en"")"),"degree")</f>
        <v>degree</v>
      </c>
    </row>
    <row r="1491">
      <c r="A1491" s="19">
        <v>1490.0</v>
      </c>
      <c r="B1491" s="19">
        <v>139323.0</v>
      </c>
      <c r="C1491" s="20" t="s">
        <v>3244</v>
      </c>
      <c r="D1491" s="21" t="str">
        <f>IFERROR(__xludf.DUMMYFUNCTION("GOOGLETRANSLATE(C1491,""ja"",""en"")"),"space")</f>
        <v>space</v>
      </c>
    </row>
    <row r="1492">
      <c r="A1492" s="19">
        <v>1491.0</v>
      </c>
      <c r="B1492" s="19">
        <v>139308.0</v>
      </c>
      <c r="C1492" s="20" t="s">
        <v>3245</v>
      </c>
      <c r="D1492" s="21" t="str">
        <f>IFERROR(__xludf.DUMMYFUNCTION("GOOGLETRANSLATE(C1492,""ja"",""en"")"),"Inoue")</f>
        <v>Inoue</v>
      </c>
    </row>
    <row r="1493">
      <c r="A1493" s="19">
        <v>1492.0</v>
      </c>
      <c r="B1493" s="19">
        <v>139219.0</v>
      </c>
      <c r="C1493" s="20" t="s">
        <v>3246</v>
      </c>
      <c r="D1493" s="21" t="str">
        <f>IFERROR(__xludf.DUMMYFUNCTION("GOOGLETRANSLATE(C1493,""ja"",""en"")"),"Paris")</f>
        <v>Paris</v>
      </c>
    </row>
    <row r="1494">
      <c r="A1494" s="19">
        <v>1493.0</v>
      </c>
      <c r="B1494" s="19">
        <v>139213.0</v>
      </c>
      <c r="C1494" s="20" t="s">
        <v>3247</v>
      </c>
      <c r="D1494" s="21" t="str">
        <f>IFERROR(__xludf.DUMMYFUNCTION("GOOGLETRANSLATE(C1494,""ja"",""en"")"),"Journey")</f>
        <v>Journey</v>
      </c>
    </row>
    <row r="1495">
      <c r="A1495" s="19">
        <v>1494.0</v>
      </c>
      <c r="B1495" s="19">
        <v>139118.0</v>
      </c>
      <c r="C1495" s="20" t="s">
        <v>3248</v>
      </c>
      <c r="D1495" s="21" t="str">
        <f>IFERROR(__xludf.DUMMYFUNCTION("GOOGLETRANSLATE(C1495,""ja"",""en"")"),"Shimizu")</f>
        <v>Shimizu</v>
      </c>
    </row>
    <row r="1496">
      <c r="A1496" s="19">
        <v>1495.0</v>
      </c>
      <c r="B1496" s="19">
        <v>139104.0</v>
      </c>
      <c r="C1496" s="20" t="s">
        <v>3249</v>
      </c>
      <c r="D1496" s="21" t="str">
        <f>IFERROR(__xludf.DUMMYFUNCTION("GOOGLETRANSLATE(C1496,""ja"",""en"")"),"half")</f>
        <v>half</v>
      </c>
    </row>
    <row r="1497">
      <c r="A1497" s="19">
        <v>1496.0</v>
      </c>
      <c r="B1497" s="19">
        <v>138975.0</v>
      </c>
      <c r="C1497" s="20" t="s">
        <v>3250</v>
      </c>
      <c r="D1497" s="21" t="str">
        <f>IFERROR(__xludf.DUMMYFUNCTION("GOOGLETRANSLATE(C1497,""ja"",""en"")"),"personnel")</f>
        <v>personnel</v>
      </c>
    </row>
    <row r="1498">
      <c r="A1498" s="19">
        <v>1497.0</v>
      </c>
      <c r="B1498" s="19">
        <v>138780.0</v>
      </c>
      <c r="C1498" s="20" t="s">
        <v>3251</v>
      </c>
      <c r="D1498" s="21" t="str">
        <f>IFERROR(__xludf.DUMMYFUNCTION("GOOGLETRANSLATE(C1498,""ja"",""en"")"),"hindrance")</f>
        <v>hindrance</v>
      </c>
    </row>
    <row r="1499">
      <c r="A1499" s="19">
        <v>1498.0</v>
      </c>
      <c r="B1499" s="19">
        <v>138578.0</v>
      </c>
      <c r="C1499" s="20" t="s">
        <v>3252</v>
      </c>
      <c r="D1499" s="21" t="str">
        <f>IFERROR(__xludf.DUMMYFUNCTION("GOOGLETRANSLATE(C1499,""ja"",""en"")"),"show")</f>
        <v>show</v>
      </c>
    </row>
    <row r="1500">
      <c r="A1500" s="19">
        <v>1499.0</v>
      </c>
      <c r="B1500" s="19">
        <v>138573.0</v>
      </c>
      <c r="C1500" s="20" t="s">
        <v>3253</v>
      </c>
      <c r="D1500" s="21" t="str">
        <f>IFERROR(__xludf.DUMMYFUNCTION("GOOGLETRANSLATE(C1500,""ja"",""en"")"),"use")</f>
        <v>use</v>
      </c>
    </row>
    <row r="1501">
      <c r="A1501" s="19">
        <v>1500.0</v>
      </c>
      <c r="B1501" s="19">
        <v>138422.0</v>
      </c>
      <c r="C1501" s="20" t="s">
        <v>3254</v>
      </c>
      <c r="D1501" s="21" t="str">
        <f>IFERROR(__xludf.DUMMYFUNCTION("GOOGLETRANSLATE(C1501,""ja"",""en"")"),"direction")</f>
        <v>direction</v>
      </c>
    </row>
    <row r="1502">
      <c r="A1502" s="19">
        <v>1501.0</v>
      </c>
      <c r="B1502" s="19">
        <v>138384.0</v>
      </c>
      <c r="C1502" s="20" t="s">
        <v>3255</v>
      </c>
      <c r="D1502" s="21" t="str">
        <f>IFERROR(__xludf.DUMMYFUNCTION("GOOGLETRANSLATE(C1502,""ja"",""en"")"),"one time")</f>
        <v>one time</v>
      </c>
    </row>
    <row r="1503">
      <c r="A1503" s="19">
        <v>1502.0</v>
      </c>
      <c r="B1503" s="19">
        <v>138335.0</v>
      </c>
      <c r="C1503" s="20" t="s">
        <v>3256</v>
      </c>
      <c r="D1503" s="21" t="str">
        <f>IFERROR(__xludf.DUMMYFUNCTION("GOOGLETRANSLATE(C1503,""ja"",""en"")"),"course")</f>
        <v>course</v>
      </c>
    </row>
    <row r="1504">
      <c r="A1504" s="19">
        <v>1503.0</v>
      </c>
      <c r="B1504" s="19">
        <v>138300.0</v>
      </c>
      <c r="C1504" s="20" t="s">
        <v>3257</v>
      </c>
      <c r="D1504" s="21" t="str">
        <f>IFERROR(__xludf.DUMMYFUNCTION("GOOGLETRANSLATE(C1504,""ja"",""en"")"),"honor")</f>
        <v>honor</v>
      </c>
    </row>
    <row r="1505">
      <c r="A1505" s="19">
        <v>1504.0</v>
      </c>
      <c r="B1505" s="19">
        <v>138152.0</v>
      </c>
      <c r="C1505" s="20" t="s">
        <v>3258</v>
      </c>
      <c r="D1505" s="21" t="str">
        <f>IFERROR(__xludf.DUMMYFUNCTION("GOOGLETRANSLATE(C1505,""ja"",""en"")"),"As is")</f>
        <v>As is</v>
      </c>
    </row>
    <row r="1506">
      <c r="A1506" s="19">
        <v>1505.0</v>
      </c>
      <c r="B1506" s="19">
        <v>137895.0</v>
      </c>
      <c r="C1506" s="20" t="s">
        <v>3259</v>
      </c>
      <c r="D1506" s="21" t="str">
        <f>IFERROR(__xludf.DUMMYFUNCTION("GOOGLETRANSLATE(C1506,""ja"",""en"")"),"Miyagi")</f>
        <v>Miyagi</v>
      </c>
    </row>
    <row r="1507">
      <c r="A1507" s="19">
        <v>1506.0</v>
      </c>
      <c r="B1507" s="19">
        <v>137631.0</v>
      </c>
      <c r="C1507" s="20" t="s">
        <v>3260</v>
      </c>
      <c r="D1507" s="21" t="str">
        <f>IFERROR(__xludf.DUMMYFUNCTION("GOOGLETRANSLATE(C1507,""ja"",""en"")"),"Equipment")</f>
        <v>Equipment</v>
      </c>
    </row>
    <row r="1508">
      <c r="A1508" s="19">
        <v>1507.0</v>
      </c>
      <c r="B1508" s="19">
        <v>137553.0</v>
      </c>
      <c r="C1508" s="20" t="s">
        <v>3261</v>
      </c>
      <c r="D1508" s="21" t="str">
        <f>IFERROR(__xludf.DUMMYFUNCTION("GOOGLETRANSLATE(C1508,""ja"",""en"")"),"appropriate")</f>
        <v>appropriate</v>
      </c>
    </row>
    <row r="1509">
      <c r="A1509" s="19">
        <v>1508.0</v>
      </c>
      <c r="B1509" s="19">
        <v>137421.0</v>
      </c>
      <c r="C1509" s="20" t="s">
        <v>3262</v>
      </c>
      <c r="D1509" s="21" t="str">
        <f>IFERROR(__xludf.DUMMYFUNCTION("GOOGLETRANSLATE(C1509,""ja"",""en"")"),"Weekly")</f>
        <v>Weekly</v>
      </c>
    </row>
    <row r="1510">
      <c r="A1510" s="19">
        <v>1509.0</v>
      </c>
      <c r="B1510" s="19">
        <v>137288.0</v>
      </c>
      <c r="C1510" s="20" t="s">
        <v>3263</v>
      </c>
      <c r="D1510" s="21" t="str">
        <f>IFERROR(__xludf.DUMMYFUNCTION("GOOGLETRANSLATE(C1510,""ja"",""en"")"),"Reiwa")</f>
        <v>Reiwa</v>
      </c>
    </row>
    <row r="1511">
      <c r="A1511" s="19">
        <v>1510.0</v>
      </c>
      <c r="B1511" s="19">
        <v>137173.0</v>
      </c>
      <c r="C1511" s="20" t="s">
        <v>3264</v>
      </c>
      <c r="D1511" s="21" t="str">
        <f>IFERROR(__xludf.DUMMYFUNCTION("GOOGLETRANSLATE(C1511,""ja"",""en"")"),"transportation")</f>
        <v>transportation</v>
      </c>
    </row>
    <row r="1512">
      <c r="A1512" s="19">
        <v>1511.0</v>
      </c>
      <c r="B1512" s="19">
        <v>137030.0</v>
      </c>
      <c r="C1512" s="20" t="s">
        <v>3265</v>
      </c>
      <c r="D1512" s="21" t="str">
        <f>IFERROR(__xludf.DUMMYFUNCTION("GOOGLETRANSLATE(C1512,""ja"",""en"")"),"Thailand")</f>
        <v>Thailand</v>
      </c>
    </row>
    <row r="1513">
      <c r="A1513" s="19">
        <v>1512.0</v>
      </c>
      <c r="B1513" s="19">
        <v>136955.0</v>
      </c>
      <c r="C1513" s="20" t="s">
        <v>3266</v>
      </c>
      <c r="D1513" s="21" t="str">
        <f>IFERROR(__xludf.DUMMYFUNCTION("GOOGLETRANSLATE(C1513,""ja"",""en"")"),"devil")</f>
        <v>devil</v>
      </c>
    </row>
    <row r="1514">
      <c r="A1514" s="19">
        <v>1513.0</v>
      </c>
      <c r="B1514" s="19">
        <v>136870.0</v>
      </c>
      <c r="C1514" s="20" t="s">
        <v>3267</v>
      </c>
      <c r="D1514" s="21" t="str">
        <f>IFERROR(__xludf.DUMMYFUNCTION("GOOGLETRANSLATE(C1514,""ja"",""en"")"),"transfer")</f>
        <v>transfer</v>
      </c>
    </row>
    <row r="1515">
      <c r="A1515" s="19">
        <v>1514.0</v>
      </c>
      <c r="B1515" s="19">
        <v>136595.0</v>
      </c>
      <c r="C1515" s="20" t="s">
        <v>3268</v>
      </c>
      <c r="D1515" s="21" t="str">
        <f>IFERROR(__xludf.DUMMYFUNCTION("GOOGLETRANSLATE(C1515,""ja"",""en"")"),"World Cup")</f>
        <v>World Cup</v>
      </c>
    </row>
    <row r="1516">
      <c r="A1516" s="19">
        <v>1515.0</v>
      </c>
      <c r="B1516" s="19">
        <v>136374.0</v>
      </c>
      <c r="C1516" s="20" t="s">
        <v>3269</v>
      </c>
      <c r="D1516" s="21" t="str">
        <f>IFERROR(__xludf.DUMMYFUNCTION("GOOGLETRANSLATE(C1516,""ja"",""en"")"),"reverse")</f>
        <v>reverse</v>
      </c>
    </row>
    <row r="1517">
      <c r="A1517" s="19">
        <v>1516.0</v>
      </c>
      <c r="B1517" s="19">
        <v>136257.0</v>
      </c>
      <c r="C1517" s="20" t="s">
        <v>3270</v>
      </c>
      <c r="D1517" s="21" t="str">
        <f>IFERROR(__xludf.DUMMYFUNCTION("GOOGLETRANSLATE(C1517,""ja"",""en"")"),"And")</f>
        <v>And</v>
      </c>
    </row>
    <row r="1518">
      <c r="A1518" s="19">
        <v>1517.0</v>
      </c>
      <c r="B1518" s="19">
        <v>136160.0</v>
      </c>
      <c r="C1518" s="20" t="s">
        <v>3271</v>
      </c>
      <c r="D1518" s="21" t="str">
        <f>IFERROR(__xludf.DUMMYFUNCTION("GOOGLETRANSLATE(C1518,""ja"",""en"")"),"strong")</f>
        <v>strong</v>
      </c>
    </row>
    <row r="1519">
      <c r="A1519" s="19">
        <v>1518.0</v>
      </c>
      <c r="B1519" s="19">
        <v>136076.0</v>
      </c>
      <c r="C1519" s="20" t="s">
        <v>3272</v>
      </c>
      <c r="D1519" s="21" t="str">
        <f>IFERROR(__xludf.DUMMYFUNCTION("GOOGLETRANSLATE(C1519,""ja"",""en"")"),"reactor")</f>
        <v>reactor</v>
      </c>
    </row>
    <row r="1520">
      <c r="A1520" s="19">
        <v>1519.0</v>
      </c>
      <c r="B1520" s="19">
        <v>135991.0</v>
      </c>
      <c r="C1520" s="20" t="s">
        <v>3273</v>
      </c>
      <c r="D1520" s="21" t="str">
        <f>IFERROR(__xludf.DUMMYFUNCTION("GOOGLETRANSLATE(C1520,""ja"",""en"")"),"ride")</f>
        <v>ride</v>
      </c>
    </row>
    <row r="1521">
      <c r="A1521" s="19">
        <v>1520.0</v>
      </c>
      <c r="B1521" s="19">
        <v>135931.0</v>
      </c>
      <c r="C1521" s="20" t="s">
        <v>3274</v>
      </c>
      <c r="D1521" s="21" t="str">
        <f>IFERROR(__xludf.DUMMYFUNCTION("GOOGLETRANSLATE(C1521,""ja"",""en"")"),"First edition")</f>
        <v>First edition</v>
      </c>
    </row>
    <row r="1522">
      <c r="A1522" s="19">
        <v>1521.0</v>
      </c>
      <c r="B1522" s="19">
        <v>135836.0</v>
      </c>
      <c r="C1522" s="20" t="s">
        <v>3275</v>
      </c>
      <c r="D1522" s="21" t="str">
        <f>IFERROR(__xludf.DUMMYFUNCTION("GOOGLETRANSLATE(C1522,""ja"",""en"")"),"support")</f>
        <v>support</v>
      </c>
    </row>
    <row r="1523">
      <c r="A1523" s="19">
        <v>1522.0</v>
      </c>
      <c r="B1523" s="19">
        <v>135587.0</v>
      </c>
      <c r="C1523" s="20" t="s">
        <v>3276</v>
      </c>
      <c r="D1523" s="21" t="str">
        <f>IFERROR(__xludf.DUMMYFUNCTION("GOOGLETRANSLATE(C1523,""ja"",""en"")"),"rewrite")</f>
        <v>rewrite</v>
      </c>
    </row>
    <row r="1524">
      <c r="A1524" s="19">
        <v>1523.0</v>
      </c>
      <c r="B1524" s="19">
        <v>135460.0</v>
      </c>
      <c r="C1524" s="20" t="s">
        <v>3277</v>
      </c>
      <c r="D1524" s="21" t="str">
        <f>IFERROR(__xludf.DUMMYFUNCTION("GOOGLETRANSLATE(C1524,""ja"",""en"")"),"aircraft")</f>
        <v>aircraft</v>
      </c>
    </row>
    <row r="1525">
      <c r="A1525" s="19">
        <v>1524.0</v>
      </c>
      <c r="B1525" s="19">
        <v>135423.0</v>
      </c>
      <c r="C1525" s="20" t="s">
        <v>3278</v>
      </c>
      <c r="D1525" s="21" t="str">
        <f>IFERROR(__xludf.DUMMYFUNCTION("GOOGLETRANSLATE(C1525,""ja"",""en"")"),"already")</f>
        <v>already</v>
      </c>
    </row>
    <row r="1526">
      <c r="A1526" s="19">
        <v>1525.0</v>
      </c>
      <c r="B1526" s="19">
        <v>135311.0</v>
      </c>
      <c r="C1526" s="20" t="s">
        <v>3279</v>
      </c>
      <c r="D1526" s="21" t="str">
        <f>IFERROR(__xludf.DUMMYFUNCTION("GOOGLETRANSLATE(C1526,""ja"",""en"")"),"son")</f>
        <v>son</v>
      </c>
    </row>
    <row r="1527">
      <c r="A1527" s="19">
        <v>1526.0</v>
      </c>
      <c r="B1527" s="19">
        <v>135262.0</v>
      </c>
      <c r="C1527" s="20" t="s">
        <v>3280</v>
      </c>
      <c r="D1527" s="21" t="str">
        <f>IFERROR(__xludf.DUMMYFUNCTION("GOOGLETRANSLATE(C1527,""ja"",""en"")"),"product")</f>
        <v>product</v>
      </c>
    </row>
    <row r="1528">
      <c r="A1528" s="19">
        <v>1527.0</v>
      </c>
      <c r="B1528" s="19">
        <v>135224.0</v>
      </c>
      <c r="C1528" s="20" t="s">
        <v>3281</v>
      </c>
      <c r="D1528" s="21" t="str">
        <f>IFERROR(__xludf.DUMMYFUNCTION("GOOGLETRANSLATE(C1528,""ja"",""en"")"),"Conventional")</f>
        <v>Conventional</v>
      </c>
    </row>
    <row r="1529">
      <c r="A1529" s="19">
        <v>1528.0</v>
      </c>
      <c r="B1529" s="19">
        <v>135056.0</v>
      </c>
      <c r="C1529" s="22" t="s">
        <v>3282</v>
      </c>
      <c r="D1529" s="21" t="str">
        <f>IFERROR(__xludf.DUMMYFUNCTION("GOOGLETRANSLATE(C1529,""ja"",""en"")"),"Get in")</f>
        <v>Get in</v>
      </c>
    </row>
    <row r="1530">
      <c r="A1530" s="19">
        <v>1529.0</v>
      </c>
      <c r="B1530" s="19">
        <v>135040.0</v>
      </c>
      <c r="C1530" s="20" t="s">
        <v>3283</v>
      </c>
      <c r="D1530" s="21" t="str">
        <f>IFERROR(__xludf.DUMMYFUNCTION("GOOGLETRANSLATE(C1530,""ja"",""en"")"),"Canada")</f>
        <v>Canada</v>
      </c>
    </row>
    <row r="1531">
      <c r="A1531" s="19">
        <v>1530.0</v>
      </c>
      <c r="B1531" s="19">
        <v>135026.0</v>
      </c>
      <c r="C1531" s="20" t="s">
        <v>3284</v>
      </c>
      <c r="D1531" s="21" t="str">
        <f>IFERROR(__xludf.DUMMYFUNCTION("GOOGLETRANSLATE(C1531,""ja"",""en"")"),"Done")</f>
        <v>Done</v>
      </c>
    </row>
    <row r="1532">
      <c r="A1532" s="19">
        <v>1531.0</v>
      </c>
      <c r="B1532" s="19">
        <v>135010.0</v>
      </c>
      <c r="C1532" s="20" t="s">
        <v>3285</v>
      </c>
      <c r="D1532" s="21" t="str">
        <f>IFERROR(__xludf.DUMMYFUNCTION("GOOGLETRANSLATE(C1532,""ja"",""en"")"),"territory")</f>
        <v>territory</v>
      </c>
    </row>
    <row r="1533">
      <c r="A1533" s="19">
        <v>1532.0</v>
      </c>
      <c r="B1533" s="19">
        <v>134972.0</v>
      </c>
      <c r="C1533" s="20" t="s">
        <v>3286</v>
      </c>
      <c r="D1533" s="21" t="str">
        <f>IFERROR(__xludf.DUMMYFUNCTION("GOOGLETRANSLATE(C1533,""ja"",""en"")"),"’")</f>
        <v>’</v>
      </c>
    </row>
    <row r="1534">
      <c r="A1534" s="19">
        <v>1533.0</v>
      </c>
      <c r="B1534" s="19">
        <v>134953.0</v>
      </c>
      <c r="C1534" s="20" t="s">
        <v>3287</v>
      </c>
      <c r="D1534" s="21" t="str">
        <f>IFERROR(__xludf.DUMMYFUNCTION("GOOGLETRANSLATE(C1534,""ja"",""en"")"),"meter")</f>
        <v>meter</v>
      </c>
    </row>
    <row r="1535">
      <c r="A1535" s="19">
        <v>1534.0</v>
      </c>
      <c r="B1535" s="19">
        <v>134931.0</v>
      </c>
      <c r="C1535" s="20" t="s">
        <v>3288</v>
      </c>
      <c r="D1535" s="21" t="str">
        <f>IFERROR(__xludf.DUMMYFUNCTION("GOOGLETRANSLATE(C1535,""ja"",""en"")"),"log")</f>
        <v>log</v>
      </c>
    </row>
    <row r="1536">
      <c r="A1536" s="19">
        <v>1535.0</v>
      </c>
      <c r="B1536" s="19">
        <v>134855.0</v>
      </c>
      <c r="C1536" s="20" t="s">
        <v>3289</v>
      </c>
      <c r="D1536" s="21" t="str">
        <f>IFERROR(__xludf.DUMMYFUNCTION("GOOGLETRANSLATE(C1536,""ja"",""en"")"),"documents")</f>
        <v>documents</v>
      </c>
    </row>
    <row r="1537">
      <c r="A1537" s="19">
        <v>1536.0</v>
      </c>
      <c r="B1537" s="19">
        <v>134772.0</v>
      </c>
      <c r="C1537" s="20" t="s">
        <v>3290</v>
      </c>
      <c r="D1537" s="21" t="str">
        <f>IFERROR(__xludf.DUMMYFUNCTION("GOOGLETRANSLATE(C1537,""ja"",""en"")"),"Since then")</f>
        <v>Since then</v>
      </c>
    </row>
    <row r="1538">
      <c r="A1538" s="19">
        <v>1537.0</v>
      </c>
      <c r="B1538" s="19">
        <v>134600.0</v>
      </c>
      <c r="C1538" s="20" t="s">
        <v>3291</v>
      </c>
      <c r="D1538" s="21" t="str">
        <f>IFERROR(__xludf.DUMMYFUNCTION("GOOGLETRANSLATE(C1538,""ja"",""en"")"),"tool")</f>
        <v>tool</v>
      </c>
    </row>
    <row r="1539">
      <c r="A1539" s="19">
        <v>1538.0</v>
      </c>
      <c r="B1539" s="19">
        <v>133825.0</v>
      </c>
      <c r="C1539" s="20" t="s">
        <v>3292</v>
      </c>
      <c r="D1539" s="21" t="str">
        <f>IFERROR(__xludf.DUMMYFUNCTION("GOOGLETRANSLATE(C1539,""ja"",""en"")"),"Miyazaki")</f>
        <v>Miyazaki</v>
      </c>
    </row>
    <row r="1540">
      <c r="A1540" s="19">
        <v>1539.0</v>
      </c>
      <c r="B1540" s="19">
        <v>133760.0</v>
      </c>
      <c r="C1540" s="20" t="s">
        <v>3293</v>
      </c>
      <c r="D1540" s="21" t="str">
        <f>IFERROR(__xludf.DUMMYFUNCTION("GOOGLETRANSLATE(C1540,""ja"",""en"")"),"throne")</f>
        <v>throne</v>
      </c>
    </row>
    <row r="1541">
      <c r="A1541" s="19">
        <v>1540.0</v>
      </c>
      <c r="B1541" s="19">
        <v>133752.0</v>
      </c>
      <c r="C1541" s="20" t="s">
        <v>3294</v>
      </c>
      <c r="D1541" s="21" t="str">
        <f>IFERROR(__xludf.DUMMYFUNCTION("GOOGLETRANSLATE(C1541,""ja"",""en"")"),"Oki")</f>
        <v>Oki</v>
      </c>
    </row>
    <row r="1542">
      <c r="A1542" s="19">
        <v>1541.0</v>
      </c>
      <c r="B1542" s="19">
        <v>133671.0</v>
      </c>
      <c r="C1542" s="20" t="s">
        <v>3295</v>
      </c>
      <c r="D1542" s="21" t="str">
        <f>IFERROR(__xludf.DUMMYFUNCTION("GOOGLETRANSLATE(C1542,""ja"",""en"")"),"video")</f>
        <v>video</v>
      </c>
    </row>
    <row r="1543">
      <c r="A1543" s="19">
        <v>1542.0</v>
      </c>
      <c r="B1543" s="19">
        <v>133489.0</v>
      </c>
      <c r="C1543" s="20" t="s">
        <v>3296</v>
      </c>
      <c r="D1543" s="21" t="str">
        <f>IFERROR(__xludf.DUMMYFUNCTION("GOOGLETRANSLATE(C1543,""ja"",""en"")"),"volleyball")</f>
        <v>volleyball</v>
      </c>
    </row>
    <row r="1544">
      <c r="A1544" s="19">
        <v>1543.0</v>
      </c>
      <c r="B1544" s="19">
        <v>133477.0</v>
      </c>
      <c r="C1544" s="20" t="s">
        <v>3297</v>
      </c>
      <c r="D1544" s="21" t="str">
        <f>IFERROR(__xludf.DUMMYFUNCTION("GOOGLETRANSLATE(C1544,""ja"",""en"")"),"condition")</f>
        <v>condition</v>
      </c>
    </row>
    <row r="1545">
      <c r="A1545" s="19">
        <v>1544.0</v>
      </c>
      <c r="B1545" s="19">
        <v>133432.0</v>
      </c>
      <c r="C1545" s="20" t="s">
        <v>3298</v>
      </c>
      <c r="D1545" s="21" t="str">
        <f>IFERROR(__xludf.DUMMYFUNCTION("GOOGLETRANSLATE(C1545,""ja"",""en"")"),"type")</f>
        <v>type</v>
      </c>
    </row>
    <row r="1546">
      <c r="A1546" s="19">
        <v>1545.0</v>
      </c>
      <c r="B1546" s="19">
        <v>133244.0</v>
      </c>
      <c r="C1546" s="20" t="s">
        <v>3299</v>
      </c>
      <c r="D1546" s="21" t="str">
        <f>IFERROR(__xludf.DUMMYFUNCTION("GOOGLETRANSLATE(C1546,""ja"",""en"")"),"disease")</f>
        <v>disease</v>
      </c>
    </row>
    <row r="1547">
      <c r="A1547" s="19">
        <v>1546.0</v>
      </c>
      <c r="B1547" s="19">
        <v>132914.0</v>
      </c>
      <c r="C1547" s="20" t="s">
        <v>3300</v>
      </c>
      <c r="D1547" s="21" t="str">
        <f>IFERROR(__xludf.DUMMYFUNCTION("GOOGLETRANSLATE(C1547,""ja"",""en"")"),"theme song")</f>
        <v>theme song</v>
      </c>
    </row>
    <row r="1548">
      <c r="A1548" s="19">
        <v>1547.0</v>
      </c>
      <c r="B1548" s="19">
        <v>132615.0</v>
      </c>
      <c r="C1548" s="20" t="s">
        <v>3301</v>
      </c>
      <c r="D1548" s="21" t="str">
        <f>IFERROR(__xludf.DUMMYFUNCTION("GOOGLETRANSLATE(C1548,""ja"",""en"")"),"difference")</f>
        <v>difference</v>
      </c>
    </row>
    <row r="1549">
      <c r="A1549" s="19">
        <v>1548.0</v>
      </c>
      <c r="B1549" s="19">
        <v>132270.0</v>
      </c>
      <c r="C1549" s="20" t="s">
        <v>3302</v>
      </c>
      <c r="D1549" s="21" t="str">
        <f>IFERROR(__xludf.DUMMYFUNCTION("GOOGLETRANSLATE(C1549,""ja"",""en"")"),"still")</f>
        <v>still</v>
      </c>
    </row>
    <row r="1550">
      <c r="A1550" s="19">
        <v>1549.0</v>
      </c>
      <c r="B1550" s="19">
        <v>132156.0</v>
      </c>
      <c r="C1550" s="20" t="s">
        <v>3303</v>
      </c>
      <c r="D1550" s="21" t="str">
        <f>IFERROR(__xludf.DUMMYFUNCTION("GOOGLETRANSLATE(C1550,""ja"",""en"")"),"extension")</f>
        <v>extension</v>
      </c>
    </row>
    <row r="1551">
      <c r="A1551" s="19">
        <v>1550.0</v>
      </c>
      <c r="B1551" s="19">
        <v>132136.0</v>
      </c>
      <c r="C1551" s="20" t="s">
        <v>3304</v>
      </c>
      <c r="D1551" s="21" t="str">
        <f>IFERROR(__xludf.DUMMYFUNCTION("GOOGLETRANSLATE(C1551,""ja"",""en"")"),"part of")</f>
        <v>part of</v>
      </c>
    </row>
    <row r="1552">
      <c r="A1552" s="19">
        <v>1551.0</v>
      </c>
      <c r="B1552" s="19">
        <v>132065.0</v>
      </c>
      <c r="C1552" s="20" t="s">
        <v>3305</v>
      </c>
      <c r="D1552" s="21" t="str">
        <f>IFERROR(__xludf.DUMMYFUNCTION("GOOGLETRANSLATE(C1552,""ja"",""en"")"),"classification")</f>
        <v>classification</v>
      </c>
    </row>
    <row r="1553">
      <c r="A1553" s="19">
        <v>1552.0</v>
      </c>
      <c r="B1553" s="19">
        <v>131982.0</v>
      </c>
      <c r="C1553" s="20" t="s">
        <v>3306</v>
      </c>
      <c r="D1553" s="21" t="str">
        <f>IFERROR(__xludf.DUMMYFUNCTION("GOOGLETRANSLATE(C1553,""ja"",""en"")"),"Jin")</f>
        <v>Jin</v>
      </c>
    </row>
    <row r="1554">
      <c r="A1554" s="19">
        <v>1553.0</v>
      </c>
      <c r="B1554" s="19">
        <v>131967.0</v>
      </c>
      <c r="C1554" s="20" t="s">
        <v>3307</v>
      </c>
      <c r="D1554" s="21" t="str">
        <f>IFERROR(__xludf.DUMMYFUNCTION("GOOGLETRANSLATE(C1554,""ja"",""en"")"),"feet")</f>
        <v>feet</v>
      </c>
    </row>
    <row r="1555">
      <c r="A1555" s="19">
        <v>1554.0</v>
      </c>
      <c r="B1555" s="19">
        <v>131835.0</v>
      </c>
      <c r="C1555" s="20" t="s">
        <v>3308</v>
      </c>
      <c r="D1555" s="21" t="str">
        <f>IFERROR(__xludf.DUMMYFUNCTION("GOOGLETRANSLATE(C1555,""ja"",""en"")"),"orbit")</f>
        <v>orbit</v>
      </c>
    </row>
    <row r="1556">
      <c r="A1556" s="19">
        <v>1555.0</v>
      </c>
      <c r="B1556" s="19">
        <v>131797.0</v>
      </c>
      <c r="C1556" s="20" t="s">
        <v>3309</v>
      </c>
      <c r="D1556" s="21" t="str">
        <f>IFERROR(__xludf.DUMMYFUNCTION("GOOGLETRANSLATE(C1556,""ja"",""en"")"),"unit")</f>
        <v>unit</v>
      </c>
    </row>
    <row r="1557">
      <c r="A1557" s="19">
        <v>1556.0</v>
      </c>
      <c r="B1557" s="19">
        <v>131700.0</v>
      </c>
      <c r="C1557" s="20" t="s">
        <v>3310</v>
      </c>
      <c r="D1557" s="21" t="str">
        <f>IFERROR(__xludf.DUMMYFUNCTION("GOOGLETRANSLATE(C1557,""ja"",""en"")"),"defense")</f>
        <v>defense</v>
      </c>
    </row>
    <row r="1558">
      <c r="A1558" s="19">
        <v>1557.0</v>
      </c>
      <c r="B1558" s="19">
        <v>131681.0</v>
      </c>
      <c r="C1558" s="20" t="s">
        <v>3311</v>
      </c>
      <c r="D1558" s="21" t="str">
        <f>IFERROR(__xludf.DUMMYFUNCTION("GOOGLETRANSLATE(C1558,""ja"",""en"")"),"Top")</f>
        <v>Top</v>
      </c>
    </row>
    <row r="1559">
      <c r="A1559" s="19">
        <v>1558.0</v>
      </c>
      <c r="B1559" s="19">
        <v>131658.0</v>
      </c>
      <c r="C1559" s="20" t="s">
        <v>3312</v>
      </c>
      <c r="D1559" s="21" t="str">
        <f>IFERROR(__xludf.DUMMYFUNCTION("GOOGLETRANSLATE(C1559,""ja"",""en"")"),"Opening")</f>
        <v>Opening</v>
      </c>
    </row>
    <row r="1560">
      <c r="A1560" s="19">
        <v>1559.0</v>
      </c>
      <c r="B1560" s="19">
        <v>131535.0</v>
      </c>
      <c r="C1560" s="20" t="s">
        <v>3313</v>
      </c>
      <c r="D1560" s="21" t="str">
        <f>IFERROR(__xludf.DUMMYFUNCTION("GOOGLETRANSLATE(C1560,""ja"",""en"")"),"magic")</f>
        <v>magic</v>
      </c>
    </row>
    <row r="1561">
      <c r="A1561" s="19">
        <v>1560.0</v>
      </c>
      <c r="B1561" s="19">
        <v>131402.0</v>
      </c>
      <c r="C1561" s="20" t="s">
        <v>3314</v>
      </c>
      <c r="D1561" s="21" t="str">
        <f>IFERROR(__xludf.DUMMYFUNCTION("GOOGLETRANSLATE(C1561,""ja"",""en"")"),"obtain")</f>
        <v>obtain</v>
      </c>
    </row>
    <row r="1562">
      <c r="A1562" s="19">
        <v>1561.0</v>
      </c>
      <c r="B1562" s="19">
        <v>131397.0</v>
      </c>
      <c r="C1562" s="20" t="s">
        <v>3315</v>
      </c>
      <c r="D1562" s="21" t="str">
        <f>IFERROR(__xludf.DUMMYFUNCTION("GOOGLETRANSLATE(C1562,""ja"",""en"")"),"life")</f>
        <v>life</v>
      </c>
    </row>
    <row r="1563">
      <c r="A1563" s="19">
        <v>1562.0</v>
      </c>
      <c r="B1563" s="19">
        <v>131373.0</v>
      </c>
      <c r="C1563" s="20" t="s">
        <v>3316</v>
      </c>
      <c r="D1563" s="21" t="str">
        <f>IFERROR(__xludf.DUMMYFUNCTION("GOOGLETRANSLATE(C1563,""ja"",""en"")"),"Fukui")</f>
        <v>Fukui</v>
      </c>
    </row>
    <row r="1564">
      <c r="A1564" s="19">
        <v>1563.0</v>
      </c>
      <c r="B1564" s="19">
        <v>131286.0</v>
      </c>
      <c r="C1564" s="20" t="s">
        <v>3317</v>
      </c>
      <c r="D1564" s="21" t="str">
        <f>IFERROR(__xludf.DUMMYFUNCTION("GOOGLETRANSLATE(C1564,""ja"",""en"")"),"murder")</f>
        <v>murder</v>
      </c>
    </row>
    <row r="1565">
      <c r="A1565" s="19">
        <v>1564.0</v>
      </c>
      <c r="B1565" s="19">
        <v>131205.0</v>
      </c>
      <c r="C1565" s="20" t="s">
        <v>3318</v>
      </c>
      <c r="D1565" s="21" t="str">
        <f>IFERROR(__xludf.DUMMYFUNCTION("GOOGLETRANSLATE(C1565,""ja"",""en"")"),"husband")</f>
        <v>husband</v>
      </c>
    </row>
    <row r="1566">
      <c r="A1566" s="19">
        <v>1565.0</v>
      </c>
      <c r="B1566" s="19">
        <v>131156.0</v>
      </c>
      <c r="C1566" s="20" t="s">
        <v>3319</v>
      </c>
      <c r="D1566" s="21" t="str">
        <f>IFERROR(__xludf.DUMMYFUNCTION("GOOGLETRANSLATE(C1566,""ja"",""en"")"),"command")</f>
        <v>command</v>
      </c>
    </row>
    <row r="1567">
      <c r="A1567" s="19">
        <v>1566.0</v>
      </c>
      <c r="B1567" s="19">
        <v>131120.0</v>
      </c>
      <c r="C1567" s="20" t="s">
        <v>3320</v>
      </c>
      <c r="D1567" s="21" t="str">
        <f>IFERROR(__xludf.DUMMYFUNCTION("GOOGLETRANSLATE(C1567,""ja"",""en"")"),"Aomori")</f>
        <v>Aomori</v>
      </c>
    </row>
    <row r="1568">
      <c r="A1568" s="19">
        <v>1567.0</v>
      </c>
      <c r="B1568" s="19">
        <v>131011.0</v>
      </c>
      <c r="C1568" s="20" t="s">
        <v>3321</v>
      </c>
      <c r="D1568" s="21" t="str">
        <f>IFERROR(__xludf.DUMMYFUNCTION("GOOGLETRANSLATE(C1568,""ja"",""en"")"),"pitcher")</f>
        <v>pitcher</v>
      </c>
    </row>
    <row r="1569">
      <c r="A1569" s="19">
        <v>1568.0</v>
      </c>
      <c r="B1569" s="19">
        <v>130771.0</v>
      </c>
      <c r="C1569" s="20" t="s">
        <v>3322</v>
      </c>
      <c r="D1569" s="21" t="str">
        <f>IFERROR(__xludf.DUMMYFUNCTION("GOOGLETRANSLATE(C1569,""ja"",""en"")"),"I")</f>
        <v>I</v>
      </c>
    </row>
    <row r="1570">
      <c r="A1570" s="19">
        <v>1569.0</v>
      </c>
      <c r="B1570" s="19">
        <v>130745.0</v>
      </c>
      <c r="C1570" s="20" t="s">
        <v>3323</v>
      </c>
      <c r="D1570" s="21" t="str">
        <f>IFERROR(__xludf.DUMMYFUNCTION("GOOGLETRANSLATE(C1570,""ja"",""en"")"),"tag")</f>
        <v>tag</v>
      </c>
    </row>
    <row r="1571">
      <c r="A1571" s="19">
        <v>1570.0</v>
      </c>
      <c r="B1571" s="19">
        <v>130647.0</v>
      </c>
      <c r="C1571" s="20" t="s">
        <v>3324</v>
      </c>
      <c r="D1571" s="21" t="str">
        <f>IFERROR(__xludf.DUMMYFUNCTION("GOOGLETRANSLATE(C1571,""ja"",""en"")"),"execution")</f>
        <v>execution</v>
      </c>
    </row>
    <row r="1572">
      <c r="A1572" s="19">
        <v>1571.0</v>
      </c>
      <c r="B1572" s="19">
        <v>130436.0</v>
      </c>
      <c r="C1572" s="20" t="s">
        <v>3325</v>
      </c>
      <c r="D1572" s="21" t="str">
        <f>IFERROR(__xludf.DUMMYFUNCTION("GOOGLETRANSLATE(C1572,""ja"",""en"")"),"directly")</f>
        <v>directly</v>
      </c>
    </row>
    <row r="1573">
      <c r="A1573" s="19">
        <v>1572.0</v>
      </c>
      <c r="B1573" s="19">
        <v>130358.0</v>
      </c>
      <c r="C1573" s="20" t="s">
        <v>3326</v>
      </c>
      <c r="D1573" s="21" t="str">
        <f>IFERROR(__xludf.DUMMYFUNCTION("GOOGLETRANSLATE(C1573,""ja"",""en"")"),"regular")</f>
        <v>regular</v>
      </c>
    </row>
    <row r="1574">
      <c r="A1574" s="19">
        <v>1573.0</v>
      </c>
      <c r="B1574" s="19">
        <v>130340.0</v>
      </c>
      <c r="C1574" s="20" t="s">
        <v>3327</v>
      </c>
      <c r="D1574" s="21" t="str">
        <f>IFERROR(__xludf.DUMMYFUNCTION("GOOGLETRANSLATE(C1574,""ja"",""en"")"),"merchandise")</f>
        <v>merchandise</v>
      </c>
    </row>
    <row r="1575">
      <c r="A1575" s="19">
        <v>1574.0</v>
      </c>
      <c r="B1575" s="19">
        <v>130264.0</v>
      </c>
      <c r="C1575" s="20" t="s">
        <v>3328</v>
      </c>
      <c r="D1575" s="21" t="str">
        <f>IFERROR(__xludf.DUMMYFUNCTION("GOOGLETRANSLATE(C1575,""ja"",""en"")"),"inheritance")</f>
        <v>inheritance</v>
      </c>
    </row>
    <row r="1576">
      <c r="A1576" s="19">
        <v>1575.0</v>
      </c>
      <c r="B1576" s="19">
        <v>130254.0</v>
      </c>
      <c r="C1576" s="20" t="s">
        <v>3329</v>
      </c>
      <c r="D1576" s="21" t="str">
        <f>IFERROR(__xludf.DUMMYFUNCTION("GOOGLETRANSLATE(C1576,""ja"",""en"")"),"B.C.")</f>
        <v>B.C.</v>
      </c>
    </row>
    <row r="1577">
      <c r="A1577" s="19">
        <v>1576.0</v>
      </c>
      <c r="B1577" s="19">
        <v>130014.0</v>
      </c>
      <c r="C1577" s="20" t="s">
        <v>3330</v>
      </c>
      <c r="D1577" s="21" t="str">
        <f>IFERROR(__xludf.DUMMYFUNCTION("GOOGLETRANSLATE(C1577,""ja"",""en"")"),"successive generations")</f>
        <v>successive generations</v>
      </c>
    </row>
    <row r="1578">
      <c r="A1578" s="19">
        <v>1577.0</v>
      </c>
      <c r="B1578" s="19">
        <v>129992.0</v>
      </c>
      <c r="C1578" s="22" t="s">
        <v>3331</v>
      </c>
      <c r="D1578" s="21" t="str">
        <f>IFERROR(__xludf.DUMMYFUNCTION("GOOGLETRANSLATE(C1578,""ja"",""en"")"),"comedy")</f>
        <v>comedy</v>
      </c>
    </row>
    <row r="1579">
      <c r="A1579" s="19">
        <v>1578.0</v>
      </c>
      <c r="B1579" s="19">
        <v>129578.0</v>
      </c>
      <c r="C1579" s="20" t="s">
        <v>3332</v>
      </c>
      <c r="D1579" s="21" t="str">
        <f>IFERROR(__xludf.DUMMYFUNCTION("GOOGLETRANSLATE(C1579,""ja"",""en"")"),"I'm sorry")</f>
        <v>I'm sorry</v>
      </c>
    </row>
    <row r="1580">
      <c r="A1580" s="19">
        <v>1579.0</v>
      </c>
      <c r="B1580" s="19">
        <v>129492.0</v>
      </c>
      <c r="C1580" s="20" t="s">
        <v>3333</v>
      </c>
      <c r="D1580" s="21" t="str">
        <f>IFERROR(__xludf.DUMMYFUNCTION("GOOGLETRANSLATE(C1580,""ja"",""en"")"),"Shinjuku")</f>
        <v>Shinjuku</v>
      </c>
    </row>
    <row r="1581">
      <c r="A1581" s="19">
        <v>1580.0</v>
      </c>
      <c r="B1581" s="19">
        <v>129434.0</v>
      </c>
      <c r="C1581" s="20" t="s">
        <v>3334</v>
      </c>
      <c r="D1581" s="21" t="str">
        <f>IFERROR(__xludf.DUMMYFUNCTION("GOOGLETRANSLATE(C1581,""ja"",""en"")"),"Cheap")</f>
        <v>Cheap</v>
      </c>
    </row>
    <row r="1582">
      <c r="A1582" s="19">
        <v>1581.0</v>
      </c>
      <c r="B1582" s="19">
        <v>129295.0</v>
      </c>
      <c r="C1582" s="20" t="s">
        <v>3335</v>
      </c>
      <c r="D1582" s="21" t="str">
        <f>IFERROR(__xludf.DUMMYFUNCTION("GOOGLETRANSLATE(C1582,""ja"",""en"")"),"garden")</f>
        <v>garden</v>
      </c>
    </row>
    <row r="1583">
      <c r="A1583" s="19">
        <v>1582.0</v>
      </c>
      <c r="B1583" s="19">
        <v>129076.0</v>
      </c>
      <c r="C1583" s="20" t="s">
        <v>3336</v>
      </c>
      <c r="D1583" s="21" t="str">
        <f>IFERROR(__xludf.DUMMYFUNCTION("GOOGLETRANSLATE(C1583,""ja"",""en"")"),"modern times")</f>
        <v>modern times</v>
      </c>
    </row>
    <row r="1584">
      <c r="A1584" s="19">
        <v>1583.0</v>
      </c>
      <c r="B1584" s="19">
        <v>129009.0</v>
      </c>
      <c r="C1584" s="20" t="s">
        <v>3337</v>
      </c>
      <c r="D1584" s="21" t="str">
        <f>IFERROR(__xludf.DUMMYFUNCTION("GOOGLETRANSLATE(C1584,""ja"",""en"")"),"free")</f>
        <v>free</v>
      </c>
    </row>
    <row r="1585">
      <c r="A1585" s="19">
        <v>1584.0</v>
      </c>
      <c r="B1585" s="19">
        <v>128933.0</v>
      </c>
      <c r="C1585" s="20" t="s">
        <v>3338</v>
      </c>
      <c r="D1585" s="21" t="str">
        <f>IFERROR(__xludf.DUMMYFUNCTION("GOOGLETRANSLATE(C1585,""ja"",""en"")"),"in the middle")</f>
        <v>in the middle</v>
      </c>
    </row>
    <row r="1586">
      <c r="A1586" s="19">
        <v>1585.0</v>
      </c>
      <c r="B1586" s="19">
        <v>128820.0</v>
      </c>
      <c r="C1586" s="20" t="s">
        <v>3339</v>
      </c>
      <c r="D1586" s="21" t="str">
        <f>IFERROR(__xludf.DUMMYFUNCTION("GOOGLETRANSLATE(C1586,""ja"",""en"")"),"where")</f>
        <v>where</v>
      </c>
    </row>
    <row r="1587">
      <c r="A1587" s="19">
        <v>1586.0</v>
      </c>
      <c r="B1587" s="19">
        <v>128675.0</v>
      </c>
      <c r="C1587" s="22" t="s">
        <v>3340</v>
      </c>
      <c r="D1587" s="21" t="str">
        <f>IFERROR(__xludf.DUMMYFUNCTION("GOOGLETRANSLATE(C1587,""ja"",""en"")"),"eastern japan")</f>
        <v>eastern japan</v>
      </c>
    </row>
    <row r="1588">
      <c r="A1588" s="19">
        <v>1587.0</v>
      </c>
      <c r="B1588" s="19">
        <v>128670.0</v>
      </c>
      <c r="C1588" s="20" t="s">
        <v>3341</v>
      </c>
      <c r="D1588" s="21" t="str">
        <f>IFERROR(__xludf.DUMMYFUNCTION("GOOGLETRANSLATE(C1588,""ja"",""en"")"),"Selection")</f>
        <v>Selection</v>
      </c>
    </row>
    <row r="1589">
      <c r="A1589" s="19">
        <v>1588.0</v>
      </c>
      <c r="B1589" s="19">
        <v>128663.0</v>
      </c>
      <c r="C1589" s="20" t="s">
        <v>3342</v>
      </c>
      <c r="D1589" s="21" t="str">
        <f>IFERROR(__xludf.DUMMYFUNCTION("GOOGLETRANSLATE(C1589,""ja"",""en"")"),"internet")</f>
        <v>internet</v>
      </c>
    </row>
    <row r="1590">
      <c r="A1590" s="19">
        <v>1589.0</v>
      </c>
      <c r="B1590" s="19">
        <v>128487.0</v>
      </c>
      <c r="C1590" s="20" t="s">
        <v>3343</v>
      </c>
      <c r="D1590" s="21" t="str">
        <f>IFERROR(__xludf.DUMMYFUNCTION("GOOGLETRANSLATE(C1590,""ja"",""en"")"),"expansion")</f>
        <v>expansion</v>
      </c>
    </row>
    <row r="1591">
      <c r="A1591" s="19">
        <v>1590.0</v>
      </c>
      <c r="B1591" s="19">
        <v>128234.0</v>
      </c>
      <c r="C1591" s="20" t="s">
        <v>3344</v>
      </c>
      <c r="D1591" s="21" t="str">
        <f>IFERROR(__xludf.DUMMYFUNCTION("GOOGLETRANSLATE(C1591,""ja"",""en"")"),"chart")</f>
        <v>chart</v>
      </c>
    </row>
    <row r="1592">
      <c r="A1592" s="19">
        <v>1591.0</v>
      </c>
      <c r="B1592" s="19">
        <v>128073.0</v>
      </c>
      <c r="C1592" s="22" t="s">
        <v>3345</v>
      </c>
      <c r="D1592" s="21" t="str">
        <f>IFERROR(__xludf.DUMMYFUNCTION("GOOGLETRANSLATE(C1592,""ja"",""en"")"),"University of Tokyo")</f>
        <v>University of Tokyo</v>
      </c>
    </row>
    <row r="1593">
      <c r="A1593" s="19">
        <v>1592.0</v>
      </c>
      <c r="B1593" s="19">
        <v>128052.0</v>
      </c>
      <c r="C1593" s="20" t="s">
        <v>3346</v>
      </c>
      <c r="D1593" s="21" t="str">
        <f>IFERROR(__xludf.DUMMYFUNCTION("GOOGLETRANSLATE(C1593,""ja"",""en"")"),"spirit")</f>
        <v>spirit</v>
      </c>
    </row>
    <row r="1594">
      <c r="A1594" s="19">
        <v>1593.0</v>
      </c>
      <c r="B1594" s="19">
        <v>127930.0</v>
      </c>
      <c r="C1594" s="20" t="s">
        <v>3347</v>
      </c>
      <c r="D1594" s="21" t="str">
        <f>IFERROR(__xludf.DUMMYFUNCTION("GOOGLETRANSLATE(C1594,""ja"",""en"")"),"transfer")</f>
        <v>transfer</v>
      </c>
    </row>
    <row r="1595">
      <c r="A1595" s="19">
        <v>1594.0</v>
      </c>
      <c r="B1595" s="19">
        <v>127844.0</v>
      </c>
      <c r="C1595" s="20" t="s">
        <v>3348</v>
      </c>
      <c r="D1595" s="21" t="str">
        <f>IFERROR(__xludf.DUMMYFUNCTION("GOOGLETRANSLATE(C1595,""ja"",""en"")"),"warrior")</f>
        <v>warrior</v>
      </c>
    </row>
    <row r="1596">
      <c r="A1596" s="19">
        <v>1595.0</v>
      </c>
      <c r="B1596" s="19">
        <v>127804.0</v>
      </c>
      <c r="C1596" s="20" t="s">
        <v>3349</v>
      </c>
      <c r="D1596" s="21" t="str">
        <f>IFERROR(__xludf.DUMMYFUNCTION("GOOGLETRANSLATE(C1596,""ja"",""en"")"),"valley")</f>
        <v>valley</v>
      </c>
    </row>
    <row r="1597">
      <c r="A1597" s="19">
        <v>1596.0</v>
      </c>
      <c r="B1597" s="19">
        <v>127750.0</v>
      </c>
      <c r="C1597" s="20" t="s">
        <v>3350</v>
      </c>
      <c r="D1597" s="21" t="str">
        <f>IFERROR(__xludf.DUMMYFUNCTION("GOOGLETRANSLATE(C1597,""ja"",""en"")"),"not much")</f>
        <v>not much</v>
      </c>
    </row>
    <row r="1598">
      <c r="A1598" s="19">
        <v>1597.0</v>
      </c>
      <c r="B1598" s="19">
        <v>127303.0</v>
      </c>
      <c r="C1598" s="20" t="s">
        <v>3351</v>
      </c>
      <c r="D1598" s="21" t="str">
        <f>IFERROR(__xludf.DUMMYFUNCTION("GOOGLETRANSLATE(C1598,""ja"",""en"")"),"match")</f>
        <v>match</v>
      </c>
    </row>
    <row r="1599">
      <c r="A1599" s="19">
        <v>1598.0</v>
      </c>
      <c r="B1599" s="19">
        <v>127145.0</v>
      </c>
      <c r="C1599" s="20" t="s">
        <v>3352</v>
      </c>
      <c r="D1599" s="21" t="str">
        <f>IFERROR(__xludf.DUMMYFUNCTION("GOOGLETRANSLATE(C1599,""ja"",""en"")"),"width")</f>
        <v>width</v>
      </c>
    </row>
    <row r="1600">
      <c r="A1600" s="19">
        <v>1599.0</v>
      </c>
      <c r="B1600" s="19">
        <v>127004.0</v>
      </c>
      <c r="C1600" s="20" t="s">
        <v>3353</v>
      </c>
      <c r="D1600" s="21" t="str">
        <f>IFERROR(__xludf.DUMMYFUNCTION("GOOGLETRANSLATE(C1600,""ja"",""en"")"),"Australia")</f>
        <v>Australia</v>
      </c>
    </row>
    <row r="1601">
      <c r="A1601" s="19">
        <v>1600.0</v>
      </c>
      <c r="B1601" s="19">
        <v>126898.0</v>
      </c>
      <c r="C1601" s="20" t="s">
        <v>3354</v>
      </c>
      <c r="D1601" s="21" t="str">
        <f>IFERROR(__xludf.DUMMYFUNCTION("GOOGLETRANSLATE(C1601,""ja"",""en"")"),"various")</f>
        <v>various</v>
      </c>
    </row>
    <row r="1602">
      <c r="A1602" s="19">
        <v>1601.0</v>
      </c>
      <c r="B1602" s="19">
        <v>126843.0</v>
      </c>
      <c r="C1602" s="20" t="s">
        <v>3355</v>
      </c>
      <c r="D1602" s="21" t="str">
        <f>IFERROR(__xludf.DUMMYFUNCTION("GOOGLETRANSLATE(C1602,""ja"",""en"")"),"Japan")</f>
        <v>Japan</v>
      </c>
    </row>
    <row r="1603">
      <c r="A1603" s="19">
        <v>1602.0</v>
      </c>
      <c r="B1603" s="19">
        <v>126833.0</v>
      </c>
      <c r="C1603" s="20" t="s">
        <v>3356</v>
      </c>
      <c r="D1603" s="21" t="str">
        <f>IFERROR(__xludf.DUMMYFUNCTION("GOOGLETRANSLATE(C1603,""ja"",""en"")"),"infection")</f>
        <v>infection</v>
      </c>
    </row>
    <row r="1604">
      <c r="A1604" s="19">
        <v>1603.0</v>
      </c>
      <c r="B1604" s="19">
        <v>126678.0</v>
      </c>
      <c r="C1604" s="20" t="s">
        <v>3357</v>
      </c>
      <c r="D1604" s="21" t="str">
        <f>IFERROR(__xludf.DUMMYFUNCTION("GOOGLETRANSLATE(C1604,""ja"",""en"")"),"inside")</f>
        <v>inside</v>
      </c>
    </row>
    <row r="1605">
      <c r="A1605" s="19">
        <v>1604.0</v>
      </c>
      <c r="B1605" s="19">
        <v>126657.0</v>
      </c>
      <c r="C1605" s="20" t="s">
        <v>3358</v>
      </c>
      <c r="D1605" s="21" t="str">
        <f>IFERROR(__xludf.DUMMYFUNCTION("GOOGLETRANSLATE(C1605,""ja"",""en"")"),"machine")</f>
        <v>machine</v>
      </c>
    </row>
    <row r="1606">
      <c r="A1606" s="19">
        <v>1605.0</v>
      </c>
      <c r="B1606" s="19">
        <v>126623.0</v>
      </c>
      <c r="C1606" s="20" t="s">
        <v>3359</v>
      </c>
      <c r="D1606" s="21" t="str">
        <f>IFERROR(__xludf.DUMMYFUNCTION("GOOGLETRANSLATE(C1606,""ja"",""en"")"),"Birth")</f>
        <v>Birth</v>
      </c>
    </row>
    <row r="1607">
      <c r="A1607" s="19">
        <v>1606.0</v>
      </c>
      <c r="B1607" s="19">
        <v>126501.0</v>
      </c>
      <c r="C1607" s="20" t="s">
        <v>3360</v>
      </c>
      <c r="D1607" s="21" t="str">
        <f>IFERROR(__xludf.DUMMYFUNCTION("GOOGLETRANSLATE(C1607,""ja"",""en"")"),"picture")</f>
        <v>picture</v>
      </c>
    </row>
    <row r="1608">
      <c r="A1608" s="19">
        <v>1607.0</v>
      </c>
      <c r="B1608" s="19">
        <v>126448.0</v>
      </c>
      <c r="C1608" s="20" t="s">
        <v>3361</v>
      </c>
      <c r="D1608" s="21" t="str">
        <f>IFERROR(__xludf.DUMMYFUNCTION("GOOGLETRANSLATE(C1608,""ja"",""en"")"),"Departure")</f>
        <v>Departure</v>
      </c>
    </row>
    <row r="1609">
      <c r="A1609" s="19">
        <v>1608.0</v>
      </c>
      <c r="B1609" s="19">
        <v>126346.0</v>
      </c>
      <c r="C1609" s="20" t="s">
        <v>3362</v>
      </c>
      <c r="D1609" s="21" t="str">
        <f>IFERROR(__xludf.DUMMYFUNCTION("GOOGLETRANSLATE(C1609,""ja"",""en"")"),"ancient")</f>
        <v>ancient</v>
      </c>
    </row>
    <row r="1610">
      <c r="A1610" s="19">
        <v>1609.0</v>
      </c>
      <c r="B1610" s="19">
        <v>125984.0</v>
      </c>
      <c r="C1610" s="20" t="s">
        <v>3363</v>
      </c>
      <c r="D1610" s="21" t="str">
        <f>IFERROR(__xludf.DUMMYFUNCTION("GOOGLETRANSLATE(C1610,""ja"",""en"")"),"Kokoro")</f>
        <v>Kokoro</v>
      </c>
    </row>
    <row r="1611">
      <c r="A1611" s="19">
        <v>1610.0</v>
      </c>
      <c r="B1611" s="19">
        <v>125983.0</v>
      </c>
      <c r="C1611" s="20" t="s">
        <v>3364</v>
      </c>
      <c r="D1611" s="21" t="str">
        <f>IFERROR(__xludf.DUMMYFUNCTION("GOOGLETRANSLATE(C1611,""ja"",""en"")"),"point")</f>
        <v>point</v>
      </c>
    </row>
    <row r="1612">
      <c r="A1612" s="19">
        <v>1611.0</v>
      </c>
      <c r="B1612" s="19">
        <v>125879.0</v>
      </c>
      <c r="C1612" s="20" t="s">
        <v>3365</v>
      </c>
      <c r="D1612" s="21" t="str">
        <f>IFERROR(__xludf.DUMMYFUNCTION("GOOGLETRANSLATE(C1612,""ja"",""en"")"),"network")</f>
        <v>network</v>
      </c>
    </row>
    <row r="1613">
      <c r="A1613" s="19">
        <v>1612.0</v>
      </c>
      <c r="B1613" s="19">
        <v>125695.0</v>
      </c>
      <c r="C1613" s="20" t="s">
        <v>3366</v>
      </c>
      <c r="D1613" s="21" t="str">
        <f>IFERROR(__xludf.DUMMYFUNCTION("GOOGLETRANSLATE(C1613,""ja"",""en"")"),"and")</f>
        <v>and</v>
      </c>
    </row>
    <row r="1614">
      <c r="A1614" s="19">
        <v>1613.0</v>
      </c>
      <c r="B1614" s="19">
        <v>125641.0</v>
      </c>
      <c r="C1614" s="20" t="s">
        <v>3367</v>
      </c>
      <c r="D1614" s="21" t="str">
        <f>IFERROR(__xludf.DUMMYFUNCTION("GOOGLETRANSLATE(C1614,""ja"",""en"")"),"maneuver")</f>
        <v>maneuver</v>
      </c>
    </row>
    <row r="1615">
      <c r="A1615" s="19">
        <v>1614.0</v>
      </c>
      <c r="B1615" s="19">
        <v>125554.0</v>
      </c>
      <c r="C1615" s="20" t="s">
        <v>3368</v>
      </c>
      <c r="D1615" s="21" t="str">
        <f>IFERROR(__xludf.DUMMYFUNCTION("GOOGLETRANSLATE(C1615,""ja"",""en"")"),"Yamagata")</f>
        <v>Yamagata</v>
      </c>
    </row>
    <row r="1616">
      <c r="A1616" s="19">
        <v>1615.0</v>
      </c>
      <c r="B1616" s="19">
        <v>125480.0</v>
      </c>
      <c r="C1616" s="20" t="s">
        <v>3369</v>
      </c>
      <c r="D1616" s="21" t="str">
        <f>IFERROR(__xludf.DUMMYFUNCTION("GOOGLETRANSLATE(C1616,""ja"",""en"")"),"chemistry")</f>
        <v>chemistry</v>
      </c>
    </row>
    <row r="1617">
      <c r="A1617" s="19">
        <v>1616.0</v>
      </c>
      <c r="B1617" s="19">
        <v>125407.0</v>
      </c>
      <c r="C1617" s="20" t="s">
        <v>3370</v>
      </c>
      <c r="D1617" s="21" t="str">
        <f>IFERROR(__xludf.DUMMYFUNCTION("GOOGLETRANSLATE(C1617,""ja"",""en"")"),"England")</f>
        <v>England</v>
      </c>
    </row>
    <row r="1618">
      <c r="A1618" s="19">
        <v>1617.0</v>
      </c>
      <c r="B1618" s="19">
        <v>125249.0</v>
      </c>
      <c r="C1618" s="20" t="s">
        <v>3371</v>
      </c>
      <c r="D1618" s="21" t="str">
        <f>IFERROR(__xludf.DUMMYFUNCTION("GOOGLETRANSLATE(C1618,""ja"",""en"")"),"damage")</f>
        <v>damage</v>
      </c>
    </row>
    <row r="1619">
      <c r="A1619" s="19">
        <v>1618.0</v>
      </c>
      <c r="B1619" s="19">
        <v>125240.0</v>
      </c>
      <c r="C1619" s="20" t="s">
        <v>3372</v>
      </c>
      <c r="D1619" s="21" t="str">
        <f>IFERROR(__xludf.DUMMYFUNCTION("GOOGLETRANSLATE(C1619,""ja"",""en"")"),"subway")</f>
        <v>subway</v>
      </c>
    </row>
    <row r="1620">
      <c r="A1620" s="19">
        <v>1619.0</v>
      </c>
      <c r="B1620" s="19">
        <v>125192.0</v>
      </c>
      <c r="C1620" s="20" t="s">
        <v>3373</v>
      </c>
      <c r="D1620" s="21" t="str">
        <f>IFERROR(__xludf.DUMMYFUNCTION("GOOGLETRANSLATE(C1620,""ja"",""en"")"),"Tohoku")</f>
        <v>Tohoku</v>
      </c>
    </row>
    <row r="1621">
      <c r="A1621" s="19">
        <v>1620.0</v>
      </c>
      <c r="B1621" s="19">
        <v>124890.0</v>
      </c>
      <c r="C1621" s="20" t="s">
        <v>3374</v>
      </c>
      <c r="D1621" s="21" t="str">
        <f>IFERROR(__xludf.DUMMYFUNCTION("GOOGLETRANSLATE(C1621,""ja"",""en"")"),"area")</f>
        <v>area</v>
      </c>
    </row>
    <row r="1622">
      <c r="A1622" s="19">
        <v>1621.0</v>
      </c>
      <c r="B1622" s="19">
        <v>124869.0</v>
      </c>
      <c r="C1622" s="20" t="s">
        <v>3375</v>
      </c>
      <c r="D1622" s="21" t="str">
        <f>IFERROR(__xludf.DUMMYFUNCTION("GOOGLETRANSLATE(C1622,""ja"",""en"")"),"abroad")</f>
        <v>abroad</v>
      </c>
    </row>
    <row r="1623">
      <c r="A1623" s="19">
        <v>1622.0</v>
      </c>
      <c r="B1623" s="19">
        <v>124816.0</v>
      </c>
      <c r="C1623" s="20" t="s">
        <v>3376</v>
      </c>
      <c r="D1623" s="21" t="str">
        <f>IFERROR(__xludf.DUMMYFUNCTION("GOOGLETRANSLATE(C1623,""ja"",""en"")"),"Eternal")</f>
        <v>Eternal</v>
      </c>
    </row>
    <row r="1624">
      <c r="A1624" s="19">
        <v>1623.0</v>
      </c>
      <c r="B1624" s="19">
        <v>124729.0</v>
      </c>
      <c r="C1624" s="22" t="s">
        <v>3377</v>
      </c>
      <c r="D1624" s="21" t="str">
        <f>IFERROR(__xludf.DUMMYFUNCTION("GOOGLETRANSLATE(C1624,""ja"",""en"")"),"Asahi Shimbun")</f>
        <v>Asahi Shimbun</v>
      </c>
    </row>
    <row r="1625">
      <c r="A1625" s="19">
        <v>1624.0</v>
      </c>
      <c r="B1625" s="19">
        <v>124694.0</v>
      </c>
      <c r="C1625" s="20" t="s">
        <v>3378</v>
      </c>
      <c r="D1625" s="21" t="str">
        <f>IFERROR(__xludf.DUMMYFUNCTION("GOOGLETRANSLATE(C1625,""ja"",""en"")"),"After")</f>
        <v>After</v>
      </c>
    </row>
    <row r="1626">
      <c r="A1626" s="19">
        <v>1625.0</v>
      </c>
      <c r="B1626" s="19">
        <v>124601.0</v>
      </c>
      <c r="C1626" s="20" t="s">
        <v>3379</v>
      </c>
      <c r="D1626" s="21" t="str">
        <f>IFERROR(__xludf.DUMMYFUNCTION("GOOGLETRANSLATE(C1626,""ja"",""en"")"),"Special note")</f>
        <v>Special note</v>
      </c>
    </row>
    <row r="1627">
      <c r="A1627" s="19">
        <v>1626.0</v>
      </c>
      <c r="B1627" s="19">
        <v>124591.0</v>
      </c>
      <c r="C1627" s="20" t="s">
        <v>3380</v>
      </c>
      <c r="D1627" s="21" t="str">
        <f>IFERROR(__xludf.DUMMYFUNCTION("GOOGLETRANSLATE(C1627,""ja"",""en"")"),"how many")</f>
        <v>how many</v>
      </c>
    </row>
    <row r="1628">
      <c r="A1628" s="19">
        <v>1627.0</v>
      </c>
      <c r="B1628" s="19">
        <v>124490.0</v>
      </c>
      <c r="C1628" s="20" t="s">
        <v>3381</v>
      </c>
      <c r="D1628" s="21" t="str">
        <f>IFERROR(__xludf.DUMMYFUNCTION("GOOGLETRANSLATE(C1628,""ja"",""en"")"),"difference")</f>
        <v>difference</v>
      </c>
    </row>
    <row r="1629">
      <c r="A1629" s="19">
        <v>1628.0</v>
      </c>
      <c r="B1629" s="19">
        <v>124281.0</v>
      </c>
      <c r="C1629" s="20" t="s">
        <v>3382</v>
      </c>
      <c r="D1629" s="21" t="str">
        <f>IFERROR(__xludf.DUMMYFUNCTION("GOOGLETRANSLATE(C1629,""ja"",""en"")"),"people")</f>
        <v>people</v>
      </c>
    </row>
    <row r="1630">
      <c r="A1630" s="19">
        <v>1629.0</v>
      </c>
      <c r="B1630" s="19">
        <v>124187.0</v>
      </c>
      <c r="C1630" s="20" t="s">
        <v>3383</v>
      </c>
      <c r="D1630" s="21" t="str">
        <f>IFERROR(__xludf.DUMMYFUNCTION("GOOGLETRANSLATE(C1630,""ja"",""en"")"),"responsibility")</f>
        <v>responsibility</v>
      </c>
    </row>
    <row r="1631">
      <c r="A1631" s="19">
        <v>1630.0</v>
      </c>
      <c r="B1631" s="19">
        <v>124186.0</v>
      </c>
      <c r="C1631" s="20" t="s">
        <v>3384</v>
      </c>
      <c r="D1631" s="21" t="str">
        <f>IFERROR(__xludf.DUMMYFUNCTION("GOOGLETRANSLATE(C1631,""ja"",""en"")"),"they")</f>
        <v>they</v>
      </c>
    </row>
    <row r="1632">
      <c r="A1632" s="19">
        <v>1631.0</v>
      </c>
      <c r="B1632" s="19">
        <v>124034.0</v>
      </c>
      <c r="C1632" s="20" t="s">
        <v>3385</v>
      </c>
      <c r="D1632" s="21" t="str">
        <f>IFERROR(__xludf.DUMMYFUNCTION("GOOGLETRANSLATE(C1632,""ja"",""en"")"),"public")</f>
        <v>public</v>
      </c>
    </row>
    <row r="1633">
      <c r="A1633" s="19">
        <v>1632.0</v>
      </c>
      <c r="B1633" s="19">
        <v>123614.0</v>
      </c>
      <c r="C1633" s="20" t="s">
        <v>3386</v>
      </c>
      <c r="D1633" s="21" t="str">
        <f>IFERROR(__xludf.DUMMYFUNCTION("GOOGLETRANSLATE(C1633,""ja"",""en"")"),"art museum")</f>
        <v>art museum</v>
      </c>
    </row>
    <row r="1634">
      <c r="A1634" s="19">
        <v>1633.0</v>
      </c>
      <c r="B1634" s="19">
        <v>123573.0</v>
      </c>
      <c r="C1634" s="20" t="s">
        <v>3387</v>
      </c>
      <c r="D1634" s="21" t="str">
        <f>IFERROR(__xludf.DUMMYFUNCTION("GOOGLETRANSLATE(C1634,""ja"",""en"")"),"already")</f>
        <v>already</v>
      </c>
    </row>
    <row r="1635">
      <c r="A1635" s="19">
        <v>1634.0</v>
      </c>
      <c r="B1635" s="19">
        <v>123479.0</v>
      </c>
      <c r="C1635" s="20" t="s">
        <v>3388</v>
      </c>
      <c r="D1635" s="21" t="str">
        <f>IFERROR(__xludf.DUMMYFUNCTION("GOOGLETRANSLATE(C1635,""ja"",""en"")"),"with")</f>
        <v>with</v>
      </c>
    </row>
    <row r="1636">
      <c r="A1636" s="19">
        <v>1635.0</v>
      </c>
      <c r="B1636" s="19">
        <v>123350.0</v>
      </c>
      <c r="C1636" s="20" t="s">
        <v>3389</v>
      </c>
      <c r="D1636" s="21" t="str">
        <f>IFERROR(__xludf.DUMMYFUNCTION("GOOGLETRANSLATE(C1636,""ja"",""en"")"),"basketball")</f>
        <v>basketball</v>
      </c>
    </row>
    <row r="1637">
      <c r="A1637" s="19">
        <v>1636.0</v>
      </c>
      <c r="B1637" s="19">
        <v>123343.0</v>
      </c>
      <c r="C1637" s="20" t="s">
        <v>3390</v>
      </c>
      <c r="D1637" s="21" t="str">
        <f>IFERROR(__xludf.DUMMYFUNCTION("GOOGLETRANSLATE(C1637,""ja"",""en"")"),"southern")</f>
        <v>southern</v>
      </c>
    </row>
    <row r="1638">
      <c r="A1638" s="19">
        <v>1637.0</v>
      </c>
      <c r="B1638" s="19">
        <v>123276.0</v>
      </c>
      <c r="C1638" s="20" t="s">
        <v>3391</v>
      </c>
      <c r="D1638" s="21" t="str">
        <f>IFERROR(__xludf.DUMMYFUNCTION("GOOGLETRANSLATE(C1638,""ja"",""en"")"),"Further")</f>
        <v>Further</v>
      </c>
    </row>
    <row r="1639">
      <c r="A1639" s="19">
        <v>1638.0</v>
      </c>
      <c r="B1639" s="19">
        <v>123275.0</v>
      </c>
      <c r="C1639" s="20" t="s">
        <v>3392</v>
      </c>
      <c r="D1639" s="21" t="str">
        <f>IFERROR(__xludf.DUMMYFUNCTION("GOOGLETRANSLATE(C1639,""ja"",""en"")"),"possession")</f>
        <v>possession</v>
      </c>
    </row>
    <row r="1640">
      <c r="A1640" s="19">
        <v>1639.0</v>
      </c>
      <c r="B1640" s="19">
        <v>123259.0</v>
      </c>
      <c r="C1640" s="20" t="s">
        <v>3393</v>
      </c>
      <c r="D1640" s="21" t="str">
        <f>IFERROR(__xludf.DUMMYFUNCTION("GOOGLETRANSLATE(C1640,""ja"",""en"")"),"Nu")</f>
        <v>Nu</v>
      </c>
    </row>
    <row r="1641">
      <c r="A1641" s="19">
        <v>1640.0</v>
      </c>
      <c r="B1641" s="19">
        <v>123158.0</v>
      </c>
      <c r="C1641" s="20" t="s">
        <v>3394</v>
      </c>
      <c r="D1641" s="21" t="str">
        <f>IFERROR(__xludf.DUMMYFUNCTION("GOOGLETRANSLATE(C1641,""ja"",""en"")"),"speed")</f>
        <v>speed</v>
      </c>
    </row>
    <row r="1642">
      <c r="A1642" s="19">
        <v>1641.0</v>
      </c>
      <c r="B1642" s="19">
        <v>123098.0</v>
      </c>
      <c r="C1642" s="20" t="s">
        <v>3395</v>
      </c>
      <c r="D1642" s="21" t="str">
        <f>IFERROR(__xludf.DUMMYFUNCTION("GOOGLETRANSLATE(C1642,""ja"",""en"")"),"Yang")</f>
        <v>Yang</v>
      </c>
    </row>
    <row r="1643">
      <c r="A1643" s="19">
        <v>1642.0</v>
      </c>
      <c r="B1643" s="19">
        <v>122538.0</v>
      </c>
      <c r="C1643" s="20" t="s">
        <v>3396</v>
      </c>
      <c r="D1643" s="21" t="str">
        <f>IFERROR(__xludf.DUMMYFUNCTION("GOOGLETRANSLATE(C1643,""ja"",""en"")"),"interview")</f>
        <v>interview</v>
      </c>
    </row>
    <row r="1644">
      <c r="A1644" s="19">
        <v>1643.0</v>
      </c>
      <c r="B1644" s="19">
        <v>122381.0</v>
      </c>
      <c r="C1644" s="20" t="s">
        <v>3397</v>
      </c>
      <c r="D1644" s="21" t="str">
        <f>IFERROR(__xludf.DUMMYFUNCTION("GOOGLETRANSLATE(C1644,""ja"",""en"")"),"regulations")</f>
        <v>regulations</v>
      </c>
    </row>
    <row r="1645">
      <c r="A1645" s="19">
        <v>1644.0</v>
      </c>
      <c r="B1645" s="19">
        <v>122364.0</v>
      </c>
      <c r="C1645" s="20" t="s">
        <v>3398</v>
      </c>
      <c r="D1645" s="21" t="str">
        <f>IFERROR(__xludf.DUMMYFUNCTION("GOOGLETRANSLATE(C1645,""ja"",""en"")"),"operation")</f>
        <v>operation</v>
      </c>
    </row>
    <row r="1646">
      <c r="A1646" s="19">
        <v>1645.0</v>
      </c>
      <c r="B1646" s="19">
        <v>122205.0</v>
      </c>
      <c r="C1646" s="20" t="s">
        <v>3399</v>
      </c>
      <c r="D1646" s="21" t="str">
        <f>IFERROR(__xludf.DUMMYFUNCTION("GOOGLETRANSLATE(C1646,""ja"",""en"")"),"near")</f>
        <v>near</v>
      </c>
    </row>
    <row r="1647">
      <c r="A1647" s="19">
        <v>1646.0</v>
      </c>
      <c r="B1647" s="19">
        <v>122170.0</v>
      </c>
      <c r="C1647" s="20" t="s">
        <v>3400</v>
      </c>
      <c r="D1647" s="21" t="str">
        <f>IFERROR(__xludf.DUMMYFUNCTION("GOOGLETRANSLATE(C1647,""ja"",""en"")"),"robot")</f>
        <v>robot</v>
      </c>
    </row>
    <row r="1648">
      <c r="A1648" s="19">
        <v>1647.0</v>
      </c>
      <c r="B1648" s="19">
        <v>122114.0</v>
      </c>
      <c r="C1648" s="20" t="s">
        <v>3401</v>
      </c>
      <c r="D1648" s="21" t="str">
        <f>IFERROR(__xludf.DUMMYFUNCTION("GOOGLETRANSLATE(C1648,""ja"",""en"")"),"people")</f>
        <v>people</v>
      </c>
    </row>
    <row r="1649">
      <c r="A1649" s="19">
        <v>1648.0</v>
      </c>
      <c r="B1649" s="19">
        <v>122055.0</v>
      </c>
      <c r="C1649" s="20" t="s">
        <v>3402</v>
      </c>
      <c r="D1649" s="21" t="str">
        <f>IFERROR(__xludf.DUMMYFUNCTION("GOOGLETRANSLATE(C1649,""ja"",""en"")"),"treaty")</f>
        <v>treaty</v>
      </c>
    </row>
    <row r="1650">
      <c r="A1650" s="19">
        <v>1649.0</v>
      </c>
      <c r="B1650" s="19">
        <v>121986.0</v>
      </c>
      <c r="C1650" s="20" t="s">
        <v>3403</v>
      </c>
      <c r="D1650" s="21" t="str">
        <f>IFERROR(__xludf.DUMMYFUNCTION("GOOGLETRANSLATE(C1650,""ja"",""en"")"),"Will")</f>
        <v>Will</v>
      </c>
    </row>
    <row r="1651">
      <c r="A1651" s="19">
        <v>1650.0</v>
      </c>
      <c r="B1651" s="19">
        <v>121940.0</v>
      </c>
      <c r="C1651" s="20" t="s">
        <v>3404</v>
      </c>
      <c r="D1651" s="21" t="str">
        <f>IFERROR(__xludf.DUMMYFUNCTION("GOOGLETRANSLATE(C1651,""ja"",""en"")"),"revival")</f>
        <v>revival</v>
      </c>
    </row>
    <row r="1652">
      <c r="A1652" s="19">
        <v>1651.0</v>
      </c>
      <c r="B1652" s="19">
        <v>121722.0</v>
      </c>
      <c r="C1652" s="20" t="s">
        <v>3405</v>
      </c>
      <c r="D1652" s="21" t="str">
        <f>IFERROR(__xludf.DUMMYFUNCTION("GOOGLETRANSLATE(C1652,""ja"",""en"")"),"Fujiwara")</f>
        <v>Fujiwara</v>
      </c>
    </row>
    <row r="1653">
      <c r="A1653" s="19">
        <v>1652.0</v>
      </c>
      <c r="B1653" s="19">
        <v>121618.0</v>
      </c>
      <c r="C1653" s="20" t="s">
        <v>3406</v>
      </c>
      <c r="D1653" s="21" t="str">
        <f>IFERROR(__xludf.DUMMYFUNCTION("GOOGLETRANSLATE(C1653,""ja"",""en"")"),"Matching")</f>
        <v>Matching</v>
      </c>
    </row>
    <row r="1654">
      <c r="A1654" s="19">
        <v>1653.0</v>
      </c>
      <c r="B1654" s="19">
        <v>121565.0</v>
      </c>
      <c r="C1654" s="20" t="s">
        <v>3407</v>
      </c>
      <c r="D1654" s="21" t="str">
        <f>IFERROR(__xludf.DUMMYFUNCTION("GOOGLETRANSLATE(C1654,""ja"",""en"")"),"Agriculture")</f>
        <v>Agriculture</v>
      </c>
    </row>
    <row r="1655">
      <c r="A1655" s="19">
        <v>1654.0</v>
      </c>
      <c r="B1655" s="19">
        <v>121517.0</v>
      </c>
      <c r="C1655" s="20" t="s">
        <v>3408</v>
      </c>
      <c r="D1655" s="21" t="str">
        <f>IFERROR(__xludf.DUMMYFUNCTION("GOOGLETRANSLATE(C1655,""ja"",""en"")"),"Europe")</f>
        <v>Europe</v>
      </c>
    </row>
    <row r="1656">
      <c r="A1656" s="19">
        <v>1655.0</v>
      </c>
      <c r="B1656" s="19">
        <v>121143.0</v>
      </c>
      <c r="C1656" s="20" t="s">
        <v>3409</v>
      </c>
      <c r="D1656" s="21" t="str">
        <f>IFERROR(__xludf.DUMMYFUNCTION("GOOGLETRANSLATE(C1656,""ja"",""en"")"),"Destroy")</f>
        <v>Destroy</v>
      </c>
    </row>
    <row r="1657">
      <c r="A1657" s="19">
        <v>1656.0</v>
      </c>
      <c r="B1657" s="19">
        <v>121139.0</v>
      </c>
      <c r="C1657" s="20" t="s">
        <v>3410</v>
      </c>
      <c r="D1657" s="21" t="str">
        <f>IFERROR(__xludf.DUMMYFUNCTION("GOOGLETRANSLATE(C1657,""ja"",""en"")"),"Wow")</f>
        <v>Wow</v>
      </c>
    </row>
    <row r="1658">
      <c r="A1658" s="19">
        <v>1657.0</v>
      </c>
      <c r="B1658" s="19">
        <v>121065.0</v>
      </c>
      <c r="C1658" s="20" t="s">
        <v>3411</v>
      </c>
      <c r="D1658" s="21" t="str">
        <f>IFERROR(__xludf.DUMMYFUNCTION("GOOGLETRANSLATE(C1658,""ja"",""en"")"),"power generation")</f>
        <v>power generation</v>
      </c>
    </row>
    <row r="1659">
      <c r="A1659" s="19">
        <v>1658.0</v>
      </c>
      <c r="B1659" s="19">
        <v>121062.0</v>
      </c>
      <c r="C1659" s="20" t="s">
        <v>3412</v>
      </c>
      <c r="D1659" s="21" t="str">
        <f>IFERROR(__xludf.DUMMYFUNCTION("GOOGLETRANSLATE(C1659,""ja"",""en"")"),"face")</f>
        <v>face</v>
      </c>
    </row>
    <row r="1660">
      <c r="A1660" s="19">
        <v>1659.0</v>
      </c>
      <c r="B1660" s="19">
        <v>120831.0</v>
      </c>
      <c r="C1660" s="20" t="s">
        <v>3413</v>
      </c>
      <c r="D1660" s="21" t="str">
        <f>IFERROR(__xludf.DUMMYFUNCTION("GOOGLETRANSLATE(C1660,""ja"",""en"")"),"military")</f>
        <v>military</v>
      </c>
    </row>
    <row r="1661">
      <c r="A1661" s="19">
        <v>1660.0</v>
      </c>
      <c r="B1661" s="19">
        <v>120812.0</v>
      </c>
      <c r="C1661" s="20" t="s">
        <v>3414</v>
      </c>
      <c r="D1661" s="21" t="str">
        <f>IFERROR(__xludf.DUMMYFUNCTION("GOOGLETRANSLATE(C1661,""ja"",""en"")"),"presentation")</f>
        <v>presentation</v>
      </c>
    </row>
    <row r="1662">
      <c r="A1662" s="19">
        <v>1661.0</v>
      </c>
      <c r="B1662" s="19">
        <v>120738.0</v>
      </c>
      <c r="C1662" s="20" t="s">
        <v>3415</v>
      </c>
      <c r="D1662" s="21" t="str">
        <f>IFERROR(__xludf.DUMMYFUNCTION("GOOGLETRANSLATE(C1662,""ja"",""en"")"),"control")</f>
        <v>control</v>
      </c>
    </row>
    <row r="1663">
      <c r="A1663" s="19">
        <v>1662.0</v>
      </c>
      <c r="B1663" s="19">
        <v>120633.0</v>
      </c>
      <c r="C1663" s="20" t="s">
        <v>3416</v>
      </c>
      <c r="D1663" s="21" t="str">
        <f>IFERROR(__xludf.DUMMYFUNCTION("GOOGLETRANSLATE(C1663,""ja"",""en"")"),"Special")</f>
        <v>Special</v>
      </c>
    </row>
    <row r="1664">
      <c r="A1664" s="19">
        <v>1663.0</v>
      </c>
      <c r="B1664" s="19">
        <v>120622.0</v>
      </c>
      <c r="C1664" s="20" t="s">
        <v>3417</v>
      </c>
      <c r="D1664" s="21" t="str">
        <f>IFERROR(__xludf.DUMMYFUNCTION("GOOGLETRANSLATE(C1664,""ja"",""en"")"),"interchange")</f>
        <v>interchange</v>
      </c>
    </row>
    <row r="1665">
      <c r="A1665" s="19">
        <v>1664.0</v>
      </c>
      <c r="B1665" s="19">
        <v>120531.0</v>
      </c>
      <c r="C1665" s="20" t="s">
        <v>3418</v>
      </c>
      <c r="D1665" s="21" t="str">
        <f>IFERROR(__xludf.DUMMYFUNCTION("GOOGLETRANSLATE(C1665,""ja"",""en"")"),"already")</f>
        <v>already</v>
      </c>
    </row>
    <row r="1666">
      <c r="A1666" s="19">
        <v>1665.0</v>
      </c>
      <c r="B1666" s="19">
        <v>120486.0</v>
      </c>
      <c r="C1666" s="22" t="s">
        <v>3419</v>
      </c>
      <c r="D1666" s="21" t="str">
        <f>IFERROR(__xludf.DUMMYFUNCTION("GOOGLETRANSLATE(C1666,""ja"",""en"")"),"easily")</f>
        <v>easily</v>
      </c>
    </row>
    <row r="1667">
      <c r="A1667" s="19">
        <v>1666.0</v>
      </c>
      <c r="B1667" s="19">
        <v>120461.0</v>
      </c>
      <c r="C1667" s="20" t="s">
        <v>3420</v>
      </c>
      <c r="D1667" s="21" t="str">
        <f>IFERROR(__xludf.DUMMYFUNCTION("GOOGLETRANSLATE(C1667,""ja"",""en"")"),"Kawasaki")</f>
        <v>Kawasaki</v>
      </c>
    </row>
    <row r="1668">
      <c r="A1668" s="19">
        <v>1667.0</v>
      </c>
      <c r="B1668" s="19">
        <v>120441.0</v>
      </c>
      <c r="C1668" s="20" t="s">
        <v>3421</v>
      </c>
      <c r="D1668" s="21" t="str">
        <f>IFERROR(__xludf.DUMMYFUNCTION("GOOGLETRANSLATE(C1668,""ja"",""en"")"),"Quote")</f>
        <v>Quote</v>
      </c>
    </row>
    <row r="1669">
      <c r="A1669" s="19">
        <v>1668.0</v>
      </c>
      <c r="B1669" s="19">
        <v>120415.0</v>
      </c>
      <c r="C1669" s="20" t="s">
        <v>3422</v>
      </c>
      <c r="D1669" s="21" t="str">
        <f>IFERROR(__xludf.DUMMYFUNCTION("GOOGLETRANSLATE(C1669,""ja"",""en"")"),"sub")</f>
        <v>sub</v>
      </c>
    </row>
    <row r="1670">
      <c r="A1670" s="19">
        <v>1669.0</v>
      </c>
      <c r="B1670" s="19">
        <v>120402.0</v>
      </c>
      <c r="C1670" s="20" t="s">
        <v>3423</v>
      </c>
      <c r="D1670" s="21" t="str">
        <f>IFERROR(__xludf.DUMMYFUNCTION("GOOGLETRANSLATE(C1670,""ja"",""en"")"),"base")</f>
        <v>base</v>
      </c>
    </row>
    <row r="1671">
      <c r="A1671" s="19">
        <v>1670.0</v>
      </c>
      <c r="B1671" s="19">
        <v>120352.0</v>
      </c>
      <c r="C1671" s="20" t="s">
        <v>3424</v>
      </c>
      <c r="D1671" s="21" t="str">
        <f>IFERROR(__xludf.DUMMYFUNCTION("GOOGLETRANSLATE(C1671,""ja"",""en"")"),"dollar")</f>
        <v>dollar</v>
      </c>
    </row>
    <row r="1672">
      <c r="A1672" s="19">
        <v>1671.0</v>
      </c>
      <c r="B1672" s="19">
        <v>120006.0</v>
      </c>
      <c r="C1672" s="20" t="s">
        <v>3425</v>
      </c>
      <c r="D1672" s="21" t="str">
        <f>IFERROR(__xludf.DUMMYFUNCTION("GOOGLETRANSLATE(C1672,""ja"",""en"")"),"think")</f>
        <v>think</v>
      </c>
    </row>
    <row r="1673">
      <c r="A1673" s="19">
        <v>1672.0</v>
      </c>
      <c r="B1673" s="19">
        <v>119978.0</v>
      </c>
      <c r="C1673" s="20" t="s">
        <v>3426</v>
      </c>
      <c r="D1673" s="21" t="str">
        <f>IFERROR(__xludf.DUMMYFUNCTION("GOOGLETRANSLATE(C1673,""ja"",""en"")"),"Similarly")</f>
        <v>Similarly</v>
      </c>
    </row>
    <row r="1674">
      <c r="A1674" s="19">
        <v>1673.0</v>
      </c>
      <c r="B1674" s="19">
        <v>119932.0</v>
      </c>
      <c r="C1674" s="20" t="s">
        <v>3427</v>
      </c>
      <c r="D1674" s="21" t="str">
        <f>IFERROR(__xludf.DUMMYFUNCTION("GOOGLETRANSLATE(C1674,""ja"",""en"")"),"Brother")</f>
        <v>Brother</v>
      </c>
    </row>
    <row r="1675">
      <c r="A1675" s="19">
        <v>1674.0</v>
      </c>
      <c r="B1675" s="19">
        <v>119871.0</v>
      </c>
      <c r="C1675" s="20" t="s">
        <v>3428</v>
      </c>
      <c r="D1675" s="21" t="str">
        <f>IFERROR(__xludf.DUMMYFUNCTION("GOOGLETRANSLATE(C1675,""ja"",""en"")"),"declaration")</f>
        <v>declaration</v>
      </c>
    </row>
    <row r="1676">
      <c r="A1676" s="19">
        <v>1675.0</v>
      </c>
      <c r="B1676" s="19">
        <v>119843.0</v>
      </c>
      <c r="C1676" s="20" t="s">
        <v>3429</v>
      </c>
      <c r="D1676" s="21" t="str">
        <f>IFERROR(__xludf.DUMMYFUNCTION("GOOGLETRANSLATE(C1676,""ja"",""en"")"),"Office work")</f>
        <v>Office work</v>
      </c>
    </row>
    <row r="1677">
      <c r="A1677" s="19">
        <v>1676.0</v>
      </c>
      <c r="B1677" s="19">
        <v>119723.0</v>
      </c>
      <c r="C1677" s="20" t="s">
        <v>3430</v>
      </c>
      <c r="D1677" s="21" t="str">
        <f>IFERROR(__xludf.DUMMYFUNCTION("GOOGLETRANSLATE(C1677,""ja"",""en"")"),"one")</f>
        <v>one</v>
      </c>
    </row>
    <row r="1678">
      <c r="A1678" s="19">
        <v>1677.0</v>
      </c>
      <c r="B1678" s="19">
        <v>119490.0</v>
      </c>
      <c r="C1678" s="20" t="s">
        <v>3431</v>
      </c>
      <c r="D1678" s="21" t="str">
        <f>IFERROR(__xludf.DUMMYFUNCTION("GOOGLETRANSLATE(C1678,""ja"",""en"")"),"enforcement")</f>
        <v>enforcement</v>
      </c>
    </row>
    <row r="1679">
      <c r="A1679" s="19">
        <v>1678.0</v>
      </c>
      <c r="B1679" s="19">
        <v>119288.0</v>
      </c>
      <c r="C1679" s="20" t="s">
        <v>3432</v>
      </c>
      <c r="D1679" s="21" t="str">
        <f>IFERROR(__xludf.DUMMYFUNCTION("GOOGLETRANSLATE(C1679,""ja"",""en"")"),"Izumi")</f>
        <v>Izumi</v>
      </c>
    </row>
    <row r="1680">
      <c r="A1680" s="19">
        <v>1679.0</v>
      </c>
      <c r="B1680" s="19">
        <v>119055.0</v>
      </c>
      <c r="C1680" s="20" t="s">
        <v>3433</v>
      </c>
      <c r="D1680" s="21" t="str">
        <f>IFERROR(__xludf.DUMMYFUNCTION("GOOGLETRANSLATE(C1680,""ja"",""en"")"),"Company name")</f>
        <v>Company name</v>
      </c>
    </row>
    <row r="1681">
      <c r="A1681" s="19">
        <v>1680.0</v>
      </c>
      <c r="B1681" s="19">
        <v>118894.0</v>
      </c>
      <c r="C1681" s="20" t="s">
        <v>3434</v>
      </c>
      <c r="D1681" s="21" t="str">
        <f>IFERROR(__xludf.DUMMYFUNCTION("GOOGLETRANSLATE(C1681,""ja"",""en"")"),"access")</f>
        <v>access</v>
      </c>
    </row>
    <row r="1682">
      <c r="A1682" s="19">
        <v>1681.0</v>
      </c>
      <c r="B1682" s="19">
        <v>118881.0</v>
      </c>
      <c r="C1682" s="20" t="s">
        <v>3435</v>
      </c>
      <c r="D1682" s="21" t="str">
        <f>IFERROR(__xludf.DUMMYFUNCTION("GOOGLETRANSLATE(C1682,""ja"",""en"")"),"Right?")</f>
        <v>Right?</v>
      </c>
    </row>
    <row r="1683">
      <c r="A1683" s="19">
        <v>1682.0</v>
      </c>
      <c r="B1683" s="19">
        <v>118810.0</v>
      </c>
      <c r="C1683" s="20" t="s">
        <v>3436</v>
      </c>
      <c r="D1683" s="21" t="str">
        <f>IFERROR(__xludf.DUMMYFUNCTION("GOOGLETRANSLATE(C1683,""ja"",""en"")"),"Netherlands")</f>
        <v>Netherlands</v>
      </c>
    </row>
    <row r="1684">
      <c r="A1684" s="19">
        <v>1683.0</v>
      </c>
      <c r="B1684" s="19">
        <v>118730.0</v>
      </c>
      <c r="C1684" s="20" t="s">
        <v>3437</v>
      </c>
      <c r="D1684" s="21" t="str">
        <f>IFERROR(__xludf.DUMMYFUNCTION("GOOGLETRANSLATE(C1684,""ja"",""en"")"),"prime minister")</f>
        <v>prime minister</v>
      </c>
    </row>
    <row r="1685">
      <c r="A1685" s="19">
        <v>1684.0</v>
      </c>
      <c r="B1685" s="19">
        <v>118676.0</v>
      </c>
      <c r="C1685" s="20" t="s">
        <v>3438</v>
      </c>
      <c r="D1685" s="21" t="str">
        <f>IFERROR(__xludf.DUMMYFUNCTION("GOOGLETRANSLATE(C1685,""ja"",""en"")"),"nobility")</f>
        <v>nobility</v>
      </c>
    </row>
    <row r="1686">
      <c r="A1686" s="19">
        <v>1685.0</v>
      </c>
      <c r="B1686" s="19">
        <v>118658.0</v>
      </c>
      <c r="C1686" s="20" t="s">
        <v>3439</v>
      </c>
      <c r="D1686" s="21" t="str">
        <f>IFERROR(__xludf.DUMMYFUNCTION("GOOGLETRANSLATE(C1686,""ja"",""en"")"),"future")</f>
        <v>future</v>
      </c>
    </row>
    <row r="1687">
      <c r="A1687" s="19">
        <v>1686.0</v>
      </c>
      <c r="B1687" s="19">
        <v>118565.0</v>
      </c>
      <c r="C1687" s="20" t="s">
        <v>3440</v>
      </c>
      <c r="D1687" s="21" t="str">
        <f>IFERROR(__xludf.DUMMYFUNCTION("GOOGLETRANSLATE(C1687,""ja"",""en"")"),"dragon")</f>
        <v>dragon</v>
      </c>
    </row>
    <row r="1688">
      <c r="A1688" s="19">
        <v>1687.0</v>
      </c>
      <c r="B1688" s="19">
        <v>118403.0</v>
      </c>
      <c r="C1688" s="20" t="s">
        <v>3441</v>
      </c>
      <c r="D1688" s="21" t="str">
        <f>IFERROR(__xludf.DUMMYFUNCTION("GOOGLETRANSLATE(C1688,""ja"",""en"")"),"Tochigi")</f>
        <v>Tochigi</v>
      </c>
    </row>
    <row r="1689">
      <c r="A1689" s="19">
        <v>1688.0</v>
      </c>
      <c r="B1689" s="19">
        <v>118196.0</v>
      </c>
      <c r="C1689" s="20" t="s">
        <v>3442</v>
      </c>
      <c r="D1689" s="21" t="str">
        <f>IFERROR(__xludf.DUMMYFUNCTION("GOOGLETRANSLATE(C1689,""ja"",""en"")"),"teaching")</f>
        <v>teaching</v>
      </c>
    </row>
    <row r="1690">
      <c r="A1690" s="19">
        <v>1689.0</v>
      </c>
      <c r="B1690" s="19">
        <v>118139.0</v>
      </c>
      <c r="C1690" s="20" t="s">
        <v>3443</v>
      </c>
      <c r="D1690" s="21" t="str">
        <f>IFERROR(__xludf.DUMMYFUNCTION("GOOGLETRANSLATE(C1690,""ja"",""en"")"),"figure")</f>
        <v>figure</v>
      </c>
    </row>
    <row r="1691">
      <c r="A1691" s="19">
        <v>1690.0</v>
      </c>
      <c r="B1691" s="19">
        <v>118096.0</v>
      </c>
      <c r="C1691" s="22" t="s">
        <v>3444</v>
      </c>
      <c r="D1691" s="21" t="str">
        <f>IFERROR(__xludf.DUMMYFUNCTION("GOOGLETRANSLATE(C1691,""ja"",""en"")"),"Toei")</f>
        <v>Toei</v>
      </c>
    </row>
    <row r="1692">
      <c r="A1692" s="19">
        <v>1691.0</v>
      </c>
      <c r="B1692" s="19">
        <v>118078.0</v>
      </c>
      <c r="C1692" s="22" t="s">
        <v>3445</v>
      </c>
      <c r="D1692" s="21" t="str">
        <f>IFERROR(__xludf.DUMMYFUNCTION("GOOGLETRANSLATE(C1692,""ja"",""en"")"),"stub")</f>
        <v>stub</v>
      </c>
    </row>
    <row r="1693">
      <c r="A1693" s="19">
        <v>1692.0</v>
      </c>
      <c r="B1693" s="19">
        <v>117992.0</v>
      </c>
      <c r="C1693" s="20" t="s">
        <v>3446</v>
      </c>
      <c r="D1693" s="21" t="str">
        <f>IFERROR(__xludf.DUMMYFUNCTION("GOOGLETRANSLATE(C1693,""ja"",""en"")"),"unit")</f>
        <v>unit</v>
      </c>
    </row>
    <row r="1694">
      <c r="A1694" s="19">
        <v>1693.0</v>
      </c>
      <c r="B1694" s="19">
        <v>117860.0</v>
      </c>
      <c r="C1694" s="20" t="s">
        <v>3447</v>
      </c>
      <c r="D1694" s="21" t="str">
        <f>IFERROR(__xludf.DUMMYFUNCTION("GOOGLETRANSLATE(C1694,""ja"",""en"")"),"movie")</f>
        <v>movie</v>
      </c>
    </row>
    <row r="1695">
      <c r="A1695" s="19">
        <v>1694.0</v>
      </c>
      <c r="B1695" s="19">
        <v>117804.0</v>
      </c>
      <c r="C1695" s="20" t="s">
        <v>3448</v>
      </c>
      <c r="D1695" s="21" t="str">
        <f>IFERROR(__xludf.DUMMYFUNCTION("GOOGLETRANSLATE(C1695,""ja"",""en"")"),"destruction")</f>
        <v>destruction</v>
      </c>
    </row>
    <row r="1696">
      <c r="A1696" s="19">
        <v>1695.0</v>
      </c>
      <c r="B1696" s="19">
        <v>117756.0</v>
      </c>
      <c r="C1696" s="20" t="s">
        <v>3449</v>
      </c>
      <c r="D1696" s="21" t="str">
        <f>IFERROR(__xludf.DUMMYFUNCTION("GOOGLETRANSLATE(C1696,""ja"",""en"")"),"Mayor")</f>
        <v>Mayor</v>
      </c>
    </row>
    <row r="1697">
      <c r="A1697" s="19">
        <v>1696.0</v>
      </c>
      <c r="B1697" s="19">
        <v>117756.0</v>
      </c>
      <c r="C1697" s="20" t="s">
        <v>3450</v>
      </c>
      <c r="D1697" s="21" t="str">
        <f>IFERROR(__xludf.DUMMYFUNCTION("GOOGLETRANSLATE(C1697,""ja"",""en"")"),"flower")</f>
        <v>flower</v>
      </c>
    </row>
    <row r="1698">
      <c r="A1698" s="19">
        <v>1697.0</v>
      </c>
      <c r="B1698" s="19">
        <v>117542.0</v>
      </c>
      <c r="C1698" s="20" t="s">
        <v>3451</v>
      </c>
      <c r="D1698" s="21" t="str">
        <f>IFERROR(__xludf.DUMMYFUNCTION("GOOGLETRANSLATE(C1698,""ja"",""en"")"),"manual")</f>
        <v>manual</v>
      </c>
    </row>
    <row r="1699">
      <c r="A1699" s="19">
        <v>1698.0</v>
      </c>
      <c r="B1699" s="19">
        <v>117504.0</v>
      </c>
      <c r="C1699" s="20" t="s">
        <v>3452</v>
      </c>
      <c r="D1699" s="21" t="str">
        <f>IFERROR(__xludf.DUMMYFUNCTION("GOOGLETRANSLATE(C1699,""ja"",""en"")"),"continuation")</f>
        <v>continuation</v>
      </c>
    </row>
    <row r="1700">
      <c r="A1700" s="19">
        <v>1699.0</v>
      </c>
      <c r="B1700" s="19">
        <v>117481.0</v>
      </c>
      <c r="C1700" s="20" t="s">
        <v>3453</v>
      </c>
      <c r="D1700" s="21" t="str">
        <f>IFERROR(__xludf.DUMMYFUNCTION("GOOGLETRANSLATE(C1700,""ja"",""en"")"),"Saturday")</f>
        <v>Saturday</v>
      </c>
    </row>
    <row r="1701">
      <c r="A1701" s="19">
        <v>1700.0</v>
      </c>
      <c r="B1701" s="19">
        <v>117414.0</v>
      </c>
      <c r="C1701" s="20" t="s">
        <v>3454</v>
      </c>
      <c r="D1701" s="21" t="str">
        <f>IFERROR(__xludf.DUMMYFUNCTION("GOOGLETRANSLATE(C1701,""ja"",""en"")"),"talent")</f>
        <v>talent</v>
      </c>
    </row>
    <row r="1702">
      <c r="A1702" s="19">
        <v>1701.0</v>
      </c>
      <c r="B1702" s="19">
        <v>117363.0</v>
      </c>
      <c r="C1702" s="20" t="s">
        <v>3455</v>
      </c>
      <c r="D1702" s="21" t="str">
        <f>IFERROR(__xludf.DUMMYFUNCTION("GOOGLETRANSLATE(C1702,""ja"",""en"")"),"connection")</f>
        <v>connection</v>
      </c>
    </row>
    <row r="1703">
      <c r="A1703" s="19">
        <v>1702.0</v>
      </c>
      <c r="B1703" s="19">
        <v>117234.0</v>
      </c>
      <c r="C1703" s="22" t="s">
        <v>3456</v>
      </c>
      <c r="D1703" s="21" t="str">
        <f>IFERROR(__xludf.DUMMYFUNCTION("GOOGLETRANSLATE(C1703,""ja"",""en"")"),"TV Tokyo")</f>
        <v>TV Tokyo</v>
      </c>
    </row>
    <row r="1704">
      <c r="A1704" s="19">
        <v>1703.0</v>
      </c>
      <c r="B1704" s="19">
        <v>117161.0</v>
      </c>
      <c r="C1704" s="20" t="s">
        <v>3457</v>
      </c>
      <c r="D1704" s="21" t="str">
        <f>IFERROR(__xludf.DUMMYFUNCTION("GOOGLETRANSLATE(C1704,""ja"",""en"")"),"lake")</f>
        <v>lake</v>
      </c>
    </row>
    <row r="1705">
      <c r="A1705" s="19">
        <v>1704.0</v>
      </c>
      <c r="B1705" s="19">
        <v>117070.0</v>
      </c>
      <c r="C1705" s="20" t="s">
        <v>3458</v>
      </c>
      <c r="D1705" s="21" t="str">
        <f>IFERROR(__xludf.DUMMYFUNCTION("GOOGLETRANSLATE(C1705,""ja"",""en"")"),"consent")</f>
        <v>consent</v>
      </c>
    </row>
    <row r="1706">
      <c r="A1706" s="19">
        <v>1705.0</v>
      </c>
      <c r="B1706" s="19">
        <v>116961.0</v>
      </c>
      <c r="C1706" s="20" t="s">
        <v>3459</v>
      </c>
      <c r="D1706" s="21" t="str">
        <f>IFERROR(__xludf.DUMMYFUNCTION("GOOGLETRANSLATE(C1706,""ja"",""en"")"),"Founding")</f>
        <v>Founding</v>
      </c>
    </row>
    <row r="1707">
      <c r="A1707" s="19">
        <v>1706.0</v>
      </c>
      <c r="B1707" s="19">
        <v>116916.0</v>
      </c>
      <c r="C1707" s="20" t="s">
        <v>3460</v>
      </c>
      <c r="D1707" s="21" t="str">
        <f>IFERROR(__xludf.DUMMYFUNCTION("GOOGLETRANSLATE(C1707,""ja"",""en"")"),"Tokai")</f>
        <v>Tokai</v>
      </c>
    </row>
    <row r="1708">
      <c r="A1708" s="19">
        <v>1707.0</v>
      </c>
      <c r="B1708" s="19">
        <v>116897.0</v>
      </c>
      <c r="C1708" s="20" t="s">
        <v>3461</v>
      </c>
      <c r="D1708" s="21" t="str">
        <f>IFERROR(__xludf.DUMMYFUNCTION("GOOGLETRANSLATE(C1708,""ja"",""en"")"),"choice")</f>
        <v>choice</v>
      </c>
    </row>
    <row r="1709">
      <c r="A1709" s="19">
        <v>1708.0</v>
      </c>
      <c r="B1709" s="19">
        <v>116857.0</v>
      </c>
      <c r="C1709" s="20" t="s">
        <v>3462</v>
      </c>
      <c r="D1709" s="21" t="str">
        <f>IFERROR(__xludf.DUMMYFUNCTION("GOOGLETRANSLATE(C1709,""ja"",""en"")"),"Certification")</f>
        <v>Certification</v>
      </c>
    </row>
    <row r="1710">
      <c r="A1710" s="19">
        <v>1709.0</v>
      </c>
      <c r="B1710" s="19">
        <v>116803.0</v>
      </c>
      <c r="C1710" s="20" t="s">
        <v>3463</v>
      </c>
      <c r="D1710" s="21" t="str">
        <f>IFERROR(__xludf.DUMMYFUNCTION("GOOGLETRANSLATE(C1710,""ja"",""en"")"),"Ikeda")</f>
        <v>Ikeda</v>
      </c>
    </row>
    <row r="1711">
      <c r="A1711" s="19">
        <v>1710.0</v>
      </c>
      <c r="B1711" s="19">
        <v>116744.0</v>
      </c>
      <c r="C1711" s="20" t="s">
        <v>3464</v>
      </c>
      <c r="D1711" s="21" t="str">
        <f>IFERROR(__xludf.DUMMYFUNCTION("GOOGLETRANSLATE(C1711,""ja"",""en"")"),"Unevenness")</f>
        <v>Unevenness</v>
      </c>
    </row>
    <row r="1712">
      <c r="A1712" s="19">
        <v>1711.0</v>
      </c>
      <c r="B1712" s="19">
        <v>116686.0</v>
      </c>
      <c r="C1712" s="20" t="s">
        <v>3465</v>
      </c>
      <c r="D1712" s="21" t="str">
        <f>IFERROR(__xludf.DUMMYFUNCTION("GOOGLETRANSLATE(C1712,""ja"",""en"")"),"That's it")</f>
        <v>That's it</v>
      </c>
    </row>
    <row r="1713">
      <c r="A1713" s="19">
        <v>1712.0</v>
      </c>
      <c r="B1713" s="19">
        <v>116680.0</v>
      </c>
      <c r="C1713" s="20" t="s">
        <v>3466</v>
      </c>
      <c r="D1713" s="21" t="str">
        <f>IFERROR(__xludf.DUMMYFUNCTION("GOOGLETRANSLATE(C1713,""ja"",""en"")"),"general affairs")</f>
        <v>general affairs</v>
      </c>
    </row>
    <row r="1714">
      <c r="A1714" s="19">
        <v>1713.0</v>
      </c>
      <c r="B1714" s="19">
        <v>116506.0</v>
      </c>
      <c r="C1714" s="20" t="s">
        <v>3467</v>
      </c>
      <c r="D1714" s="21" t="str">
        <f>IFERROR(__xludf.DUMMYFUNCTION("GOOGLETRANSLATE(C1714,""ja"",""en"")"),"well end")</f>
        <v>well end</v>
      </c>
    </row>
    <row r="1715">
      <c r="A1715" s="19">
        <v>1714.0</v>
      </c>
      <c r="B1715" s="19">
        <v>116138.0</v>
      </c>
      <c r="C1715" s="20" t="s">
        <v>3468</v>
      </c>
      <c r="D1715" s="21" t="str">
        <f>IFERROR(__xludf.DUMMYFUNCTION("GOOGLETRANSLATE(C1715,""ja"",""en"")"),"Many")</f>
        <v>Many</v>
      </c>
    </row>
    <row r="1716">
      <c r="A1716" s="19">
        <v>1715.0</v>
      </c>
      <c r="B1716" s="19">
        <v>115906.0</v>
      </c>
      <c r="C1716" s="20" t="s">
        <v>3469</v>
      </c>
      <c r="D1716" s="21" t="str">
        <f>IFERROR(__xludf.DUMMYFUNCTION("GOOGLETRANSLATE(C1716,""ja"",""en"")"),"profile")</f>
        <v>profile</v>
      </c>
    </row>
    <row r="1717">
      <c r="A1717" s="19">
        <v>1716.0</v>
      </c>
      <c r="B1717" s="19">
        <v>115872.0</v>
      </c>
      <c r="C1717" s="20" t="s">
        <v>3470</v>
      </c>
      <c r="D1717" s="21" t="str">
        <f>IFERROR(__xludf.DUMMYFUNCTION("GOOGLETRANSLATE(C1717,""ja"",""en"")"),"solution")</f>
        <v>solution</v>
      </c>
    </row>
    <row r="1718">
      <c r="A1718" s="19">
        <v>1717.0</v>
      </c>
      <c r="B1718" s="19">
        <v>115706.0</v>
      </c>
      <c r="C1718" s="20" t="s">
        <v>3471</v>
      </c>
      <c r="D1718" s="21" t="str">
        <f>IFERROR(__xludf.DUMMYFUNCTION("GOOGLETRANSLATE(C1718,""ja"",""en"")"),"late night")</f>
        <v>late night</v>
      </c>
    </row>
    <row r="1719">
      <c r="A1719" s="19">
        <v>1718.0</v>
      </c>
      <c r="B1719" s="19">
        <v>115533.0</v>
      </c>
      <c r="C1719" s="20" t="s">
        <v>3472</v>
      </c>
      <c r="D1719" s="21" t="str">
        <f>IFERROR(__xludf.DUMMYFUNCTION("GOOGLETRANSLATE(C1719,""ja"",""en"")"),"order")</f>
        <v>order</v>
      </c>
    </row>
    <row r="1720">
      <c r="A1720" s="19">
        <v>1719.0</v>
      </c>
      <c r="B1720" s="19">
        <v>115504.0</v>
      </c>
      <c r="C1720" s="20" t="s">
        <v>3473</v>
      </c>
      <c r="D1720" s="21" t="str">
        <f>IFERROR(__xludf.DUMMYFUNCTION("GOOGLETRANSLATE(C1720,""ja"",""en"")"),"revolution")</f>
        <v>revolution</v>
      </c>
    </row>
    <row r="1721">
      <c r="A1721" s="19">
        <v>1720.0</v>
      </c>
      <c r="B1721" s="19">
        <v>115419.0</v>
      </c>
      <c r="C1721" s="20" t="s">
        <v>3474</v>
      </c>
      <c r="D1721" s="21" t="str">
        <f>IFERROR(__xludf.DUMMYFUNCTION("GOOGLETRANSLATE(C1721,""ja"",""en"")"),"iron")</f>
        <v>iron</v>
      </c>
    </row>
    <row r="1722">
      <c r="A1722" s="19">
        <v>1721.0</v>
      </c>
      <c r="B1722" s="19">
        <v>115414.0</v>
      </c>
      <c r="C1722" s="20" t="s">
        <v>3475</v>
      </c>
      <c r="D1722" s="21" t="str">
        <f>IFERROR(__xludf.DUMMYFUNCTION("GOOGLETRANSLATE(C1722,""ja"",""en"")"),"course")</f>
        <v>course</v>
      </c>
    </row>
    <row r="1723">
      <c r="A1723" s="19">
        <v>1722.0</v>
      </c>
      <c r="B1723" s="19">
        <v>115398.0</v>
      </c>
      <c r="C1723" s="20" t="s">
        <v>3476</v>
      </c>
      <c r="D1723" s="21" t="str">
        <f>IFERROR(__xludf.DUMMYFUNCTION("GOOGLETRANSLATE(C1723,""ja"",""en"")"),"beginning")</f>
        <v>beginning</v>
      </c>
    </row>
    <row r="1724">
      <c r="A1724" s="19">
        <v>1723.0</v>
      </c>
      <c r="B1724" s="19">
        <v>115374.0</v>
      </c>
      <c r="C1724" s="20" t="s">
        <v>3477</v>
      </c>
      <c r="D1724" s="21" t="str">
        <f>IFERROR(__xludf.DUMMYFUNCTION("GOOGLETRANSLATE(C1724,""ja"",""en"")"),"US")</f>
        <v>US</v>
      </c>
    </row>
    <row r="1725">
      <c r="A1725" s="19">
        <v>1724.0</v>
      </c>
      <c r="B1725" s="19">
        <v>115324.0</v>
      </c>
      <c r="C1725" s="20" t="s">
        <v>3478</v>
      </c>
      <c r="D1725" s="21" t="str">
        <f>IFERROR(__xludf.DUMMYFUNCTION("GOOGLETRANSLATE(C1725,""ja"",""en"")"),"have")</f>
        <v>have</v>
      </c>
    </row>
    <row r="1726">
      <c r="A1726" s="19">
        <v>1725.0</v>
      </c>
      <c r="B1726" s="19">
        <v>115281.0</v>
      </c>
      <c r="C1726" s="20" t="s">
        <v>3479</v>
      </c>
      <c r="D1726" s="21" t="str">
        <f>IFERROR(__xludf.DUMMYFUNCTION("GOOGLETRANSLATE(C1726,""ja"",""en"")"),"handling")</f>
        <v>handling</v>
      </c>
    </row>
    <row r="1727">
      <c r="A1727" s="19">
        <v>1726.0</v>
      </c>
      <c r="B1727" s="19">
        <v>115270.0</v>
      </c>
      <c r="C1727" s="20" t="s">
        <v>3480</v>
      </c>
      <c r="D1727" s="21" t="str">
        <f>IFERROR(__xludf.DUMMYFUNCTION("GOOGLETRANSLATE(C1727,""ja"",""en"")"),"guitar")</f>
        <v>guitar</v>
      </c>
    </row>
    <row r="1728">
      <c r="A1728" s="19">
        <v>1727.0</v>
      </c>
      <c r="B1728" s="19">
        <v>115216.0</v>
      </c>
      <c r="C1728" s="20" t="s">
        <v>3481</v>
      </c>
      <c r="D1728" s="21" t="str">
        <f>IFERROR(__xludf.DUMMYFUNCTION("GOOGLETRANSLATE(C1728,""ja"",""en"")"),"Alone")</f>
        <v>Alone</v>
      </c>
    </row>
    <row r="1729">
      <c r="A1729" s="19">
        <v>1728.0</v>
      </c>
      <c r="B1729" s="19">
        <v>115121.0</v>
      </c>
      <c r="C1729" s="20" t="s">
        <v>3482</v>
      </c>
      <c r="D1729" s="21" t="str">
        <f>IFERROR(__xludf.DUMMYFUNCTION("GOOGLETRANSLATE(C1729,""ja"",""en"")"),"story")</f>
        <v>story</v>
      </c>
    </row>
    <row r="1730">
      <c r="A1730" s="19">
        <v>1729.0</v>
      </c>
      <c r="B1730" s="19">
        <v>115019.0</v>
      </c>
      <c r="C1730" s="20" t="s">
        <v>3483</v>
      </c>
      <c r="D1730" s="21" t="str">
        <f>IFERROR(__xludf.DUMMYFUNCTION("GOOGLETRANSLATE(C1730,""ja"",""en"")"),"Emperor")</f>
        <v>Emperor</v>
      </c>
    </row>
    <row r="1731">
      <c r="A1731" s="19">
        <v>1730.0</v>
      </c>
      <c r="B1731" s="19">
        <v>114926.0</v>
      </c>
      <c r="C1731" s="20" t="s">
        <v>3484</v>
      </c>
      <c r="D1731" s="21" t="str">
        <f>IFERROR(__xludf.DUMMYFUNCTION("GOOGLETRANSLATE(C1731,""ja"",""en"")"),"flight")</f>
        <v>flight</v>
      </c>
    </row>
    <row r="1732">
      <c r="A1732" s="19">
        <v>1731.0</v>
      </c>
      <c r="B1732" s="19">
        <v>114890.0</v>
      </c>
      <c r="C1732" s="20" t="s">
        <v>3485</v>
      </c>
      <c r="D1732" s="21" t="str">
        <f>IFERROR(__xludf.DUMMYFUNCTION("GOOGLETRANSLATE(C1732,""ja"",""en"")"),"level")</f>
        <v>level</v>
      </c>
    </row>
    <row r="1733">
      <c r="A1733" s="19">
        <v>1732.0</v>
      </c>
      <c r="B1733" s="19">
        <v>114863.0</v>
      </c>
      <c r="C1733" s="22" t="s">
        <v>3486</v>
      </c>
      <c r="D1733" s="21" t="str">
        <f>IFERROR(__xludf.DUMMYFUNCTION("GOOGLETRANSLATE(C1733,""ja"",""en"")"),"Natalie")</f>
        <v>Natalie</v>
      </c>
    </row>
    <row r="1734">
      <c r="A1734" s="19">
        <v>1733.0</v>
      </c>
      <c r="B1734" s="19">
        <v>114853.0</v>
      </c>
      <c r="C1734" s="20" t="s">
        <v>3487</v>
      </c>
      <c r="D1734" s="21" t="str">
        <f>IFERROR(__xludf.DUMMYFUNCTION("GOOGLETRANSLATE(C1734,""ja"",""en"")"),"image")</f>
        <v>image</v>
      </c>
    </row>
    <row r="1735">
      <c r="A1735" s="19">
        <v>1734.0</v>
      </c>
      <c r="B1735" s="19">
        <v>114823.0</v>
      </c>
      <c r="C1735" s="20" t="s">
        <v>3488</v>
      </c>
      <c r="D1735" s="21" t="str">
        <f>IFERROR(__xludf.DUMMYFUNCTION("GOOGLETRANSLATE(C1735,""ja"",""en"")"),"corner")</f>
        <v>corner</v>
      </c>
    </row>
    <row r="1736">
      <c r="A1736" s="19">
        <v>1735.0</v>
      </c>
      <c r="B1736" s="19">
        <v>114476.0</v>
      </c>
      <c r="C1736" s="20" t="s">
        <v>3489</v>
      </c>
      <c r="D1736" s="21" t="str">
        <f>IFERROR(__xludf.DUMMYFUNCTION("GOOGLETRANSLATE(C1736,""ja"",""en"")"),"Physics")</f>
        <v>Physics</v>
      </c>
    </row>
    <row r="1737">
      <c r="A1737" s="19">
        <v>1736.0</v>
      </c>
      <c r="B1737" s="19">
        <v>114438.0</v>
      </c>
      <c r="C1737" s="20" t="s">
        <v>3490</v>
      </c>
      <c r="D1737" s="21" t="str">
        <f>IFERROR(__xludf.DUMMYFUNCTION("GOOGLETRANSLATE(C1737,""ja"",""en"")"),"cast")</f>
        <v>cast</v>
      </c>
    </row>
    <row r="1738">
      <c r="A1738" s="19">
        <v>1737.0</v>
      </c>
      <c r="B1738" s="19">
        <v>114434.0</v>
      </c>
      <c r="C1738" s="20" t="s">
        <v>3491</v>
      </c>
      <c r="D1738" s="21" t="str">
        <f>IFERROR(__xludf.DUMMYFUNCTION("GOOGLETRANSLATE(C1738,""ja"",""en"")"),"youth")</f>
        <v>youth</v>
      </c>
    </row>
    <row r="1739">
      <c r="A1739" s="19">
        <v>1738.0</v>
      </c>
      <c r="B1739" s="19">
        <v>114295.0</v>
      </c>
      <c r="C1739" s="20" t="s">
        <v>3492</v>
      </c>
      <c r="D1739" s="21" t="str">
        <f>IFERROR(__xludf.DUMMYFUNCTION("GOOGLETRANSLATE(C1739,""ja"",""en"")"),"sword")</f>
        <v>sword</v>
      </c>
    </row>
    <row r="1740">
      <c r="A1740" s="19">
        <v>1739.0</v>
      </c>
      <c r="B1740" s="19">
        <v>114155.0</v>
      </c>
      <c r="C1740" s="20" t="s">
        <v>3493</v>
      </c>
      <c r="D1740" s="21" t="str">
        <f>IFERROR(__xludf.DUMMYFUNCTION("GOOGLETRANSLATE(C1740,""ja"",""en"")"),"Excellent")</f>
        <v>Excellent</v>
      </c>
    </row>
    <row r="1741">
      <c r="A1741" s="19">
        <v>1740.0</v>
      </c>
      <c r="B1741" s="19">
        <v>114149.0</v>
      </c>
      <c r="C1741" s="20" t="s">
        <v>3494</v>
      </c>
      <c r="D1741" s="21" t="str">
        <f>IFERROR(__xludf.DUMMYFUNCTION("GOOGLETRANSLATE(C1741,""ja"",""en"")"),"cause")</f>
        <v>cause</v>
      </c>
    </row>
    <row r="1742">
      <c r="A1742" s="19">
        <v>1741.0</v>
      </c>
      <c r="B1742" s="19">
        <v>114124.0</v>
      </c>
      <c r="C1742" s="20" t="s">
        <v>3495</v>
      </c>
      <c r="D1742" s="21" t="str">
        <f>IFERROR(__xludf.DUMMYFUNCTION("GOOGLETRANSLATE(C1742,""ja"",""en"")"),"infringement")</f>
        <v>infringement</v>
      </c>
    </row>
    <row r="1743">
      <c r="A1743" s="19">
        <v>1742.0</v>
      </c>
      <c r="B1743" s="19">
        <v>114033.0</v>
      </c>
      <c r="C1743" s="20" t="s">
        <v>3496</v>
      </c>
      <c r="D1743" s="21" t="str">
        <f>IFERROR(__xludf.DUMMYFUNCTION("GOOGLETRANSLATE(C1743,""ja"",""en"")"),"Faculty")</f>
        <v>Faculty</v>
      </c>
    </row>
    <row r="1744">
      <c r="A1744" s="19">
        <v>1743.0</v>
      </c>
      <c r="B1744" s="19">
        <v>114017.0</v>
      </c>
      <c r="C1744" s="20" t="s">
        <v>3497</v>
      </c>
      <c r="D1744" s="21" t="str">
        <f>IFERROR(__xludf.DUMMYFUNCTION("GOOGLETRANSLATE(C1744,""ja"",""en"")"),"Edition")</f>
        <v>Edition</v>
      </c>
    </row>
    <row r="1745">
      <c r="A1745" s="19">
        <v>1744.0</v>
      </c>
      <c r="B1745" s="19">
        <v>113961.0</v>
      </c>
      <c r="C1745" s="20" t="s">
        <v>3498</v>
      </c>
      <c r="D1745" s="21" t="str">
        <f>IFERROR(__xludf.DUMMYFUNCTION("GOOGLETRANSLATE(C1745,""ja"",""en"")"),"judo")</f>
        <v>judo</v>
      </c>
    </row>
    <row r="1746">
      <c r="A1746" s="19">
        <v>1745.0</v>
      </c>
      <c r="B1746" s="19">
        <v>113820.0</v>
      </c>
      <c r="C1746" s="20" t="s">
        <v>3499</v>
      </c>
      <c r="D1746" s="21" t="str">
        <f>IFERROR(__xludf.DUMMYFUNCTION("GOOGLETRANSLATE(C1746,""ja"",""en"")"),"shellfish")</f>
        <v>shellfish</v>
      </c>
    </row>
    <row r="1747">
      <c r="A1747" s="19">
        <v>1746.0</v>
      </c>
      <c r="B1747" s="19">
        <v>113817.0</v>
      </c>
      <c r="C1747" s="20" t="s">
        <v>3500</v>
      </c>
      <c r="D1747" s="21" t="str">
        <f>IFERROR(__xludf.DUMMYFUNCTION("GOOGLETRANSLATE(C1747,""ja"",""en"")"),"Only")</f>
        <v>Only</v>
      </c>
    </row>
    <row r="1748">
      <c r="A1748" s="19">
        <v>1747.0</v>
      </c>
      <c r="B1748" s="19">
        <v>113779.0</v>
      </c>
      <c r="C1748" s="20" t="s">
        <v>3501</v>
      </c>
      <c r="D1748" s="21" t="str">
        <f>IFERROR(__xludf.DUMMYFUNCTION("GOOGLETRANSLATE(C1748,""ja"",""en"")"),"Mamoru")</f>
        <v>Mamoru</v>
      </c>
    </row>
    <row r="1749">
      <c r="A1749" s="19">
        <v>1748.0</v>
      </c>
      <c r="B1749" s="19">
        <v>113759.0</v>
      </c>
      <c r="C1749" s="20" t="s">
        <v>3502</v>
      </c>
      <c r="D1749" s="21" t="str">
        <f>IFERROR(__xludf.DUMMYFUNCTION("GOOGLETRANSLATE(C1749,""ja"",""en"")"),"flag")</f>
        <v>flag</v>
      </c>
    </row>
    <row r="1750">
      <c r="A1750" s="19">
        <v>1749.0</v>
      </c>
      <c r="B1750" s="19">
        <v>113725.0</v>
      </c>
      <c r="C1750" s="20" t="s">
        <v>3503</v>
      </c>
      <c r="D1750" s="21" t="str">
        <f>IFERROR(__xludf.DUMMYFUNCTION("GOOGLETRANSLATE(C1750,""ja"",""en"")"),"Inauguration")</f>
        <v>Inauguration</v>
      </c>
    </row>
    <row r="1751">
      <c r="A1751" s="19">
        <v>1750.0</v>
      </c>
      <c r="B1751" s="19">
        <v>113600.0</v>
      </c>
      <c r="C1751" s="20" t="s">
        <v>3504</v>
      </c>
      <c r="D1751" s="21" t="str">
        <f>IFERROR(__xludf.DUMMYFUNCTION("GOOGLETRANSLATE(C1751,""ja"",""en"")"),"First time")</f>
        <v>First time</v>
      </c>
    </row>
    <row r="1752">
      <c r="A1752" s="19">
        <v>1751.0</v>
      </c>
      <c r="B1752" s="19">
        <v>113567.0</v>
      </c>
      <c r="C1752" s="20" t="s">
        <v>3505</v>
      </c>
      <c r="D1752" s="21" t="str">
        <f>IFERROR(__xludf.DUMMYFUNCTION("GOOGLETRANSLATE(C1752,""ja"",""en"")"),"paper")</f>
        <v>paper</v>
      </c>
    </row>
    <row r="1753">
      <c r="A1753" s="19">
        <v>1752.0</v>
      </c>
      <c r="B1753" s="19">
        <v>113438.0</v>
      </c>
      <c r="C1753" s="20" t="s">
        <v>3506</v>
      </c>
      <c r="D1753" s="21" t="str">
        <f>IFERROR(__xludf.DUMMYFUNCTION("GOOGLETRANSLATE(C1753,""ja"",""en"")"),"standard")</f>
        <v>standard</v>
      </c>
    </row>
    <row r="1754">
      <c r="A1754" s="19">
        <v>1753.0</v>
      </c>
      <c r="B1754" s="19">
        <v>113374.0</v>
      </c>
      <c r="C1754" s="20" t="s">
        <v>3507</v>
      </c>
      <c r="D1754" s="21" t="str">
        <f>IFERROR(__xludf.DUMMYFUNCTION("GOOGLETRANSLATE(C1754,""ja"",""en"")"),"The next day")</f>
        <v>The next day</v>
      </c>
    </row>
    <row r="1755">
      <c r="A1755" s="19">
        <v>1754.0</v>
      </c>
      <c r="B1755" s="19">
        <v>113269.0</v>
      </c>
      <c r="C1755" s="20" t="s">
        <v>3508</v>
      </c>
      <c r="D1755" s="21" t="str">
        <f>IFERROR(__xludf.DUMMYFUNCTION("GOOGLETRANSLATE(C1755,""ja"",""en"")"),"countermeasure")</f>
        <v>countermeasure</v>
      </c>
    </row>
    <row r="1756">
      <c r="A1756" s="19">
        <v>1755.0</v>
      </c>
      <c r="B1756" s="19">
        <v>113261.0</v>
      </c>
      <c r="C1756" s="22" t="s">
        <v>3509</v>
      </c>
      <c r="D1756" s="21" t="str">
        <f>IFERROR(__xludf.DUMMYFUNCTION("GOOGLETRANSLATE(C1756,""ja"",""en"")"),"Fulfillment")</f>
        <v>Fulfillment</v>
      </c>
    </row>
    <row r="1757">
      <c r="A1757" s="19">
        <v>1756.0</v>
      </c>
      <c r="B1757" s="19">
        <v>113207.0</v>
      </c>
      <c r="C1757" s="20" t="s">
        <v>3510</v>
      </c>
      <c r="D1757" s="21" t="str">
        <f>IFERROR(__xludf.DUMMYFUNCTION("GOOGLETRANSLATE(C1757,""ja"",""en"")"),"sufficient")</f>
        <v>sufficient</v>
      </c>
    </row>
    <row r="1758">
      <c r="A1758" s="19">
        <v>1757.0</v>
      </c>
      <c r="B1758" s="19">
        <v>113156.0</v>
      </c>
      <c r="C1758" s="20" t="s">
        <v>3511</v>
      </c>
      <c r="D1758" s="21" t="str">
        <f>IFERROR(__xludf.DUMMYFUNCTION("GOOGLETRANSLATE(C1758,""ja"",""en"")"),"Democratic Party")</f>
        <v>Democratic Party</v>
      </c>
    </row>
    <row r="1759">
      <c r="A1759" s="19">
        <v>1758.0</v>
      </c>
      <c r="B1759" s="19">
        <v>113050.0</v>
      </c>
      <c r="C1759" s="20" t="s">
        <v>3512</v>
      </c>
      <c r="D1759" s="21" t="str">
        <f>IFERROR(__xludf.DUMMYFUNCTION("GOOGLETRANSLATE(C1759,""ja"",""en"")"),"job")</f>
        <v>job</v>
      </c>
    </row>
    <row r="1760">
      <c r="A1760" s="19">
        <v>1759.0</v>
      </c>
      <c r="B1760" s="19">
        <v>112891.0</v>
      </c>
      <c r="C1760" s="20" t="s">
        <v>3513</v>
      </c>
      <c r="D1760" s="21" t="str">
        <f>IFERROR(__xludf.DUMMYFUNCTION("GOOGLETRANSLATE(C1760,""ja"",""en"")"),"make")</f>
        <v>make</v>
      </c>
    </row>
    <row r="1761">
      <c r="A1761" s="19">
        <v>1760.0</v>
      </c>
      <c r="B1761" s="19">
        <v>112775.0</v>
      </c>
      <c r="C1761" s="20" t="s">
        <v>3514</v>
      </c>
      <c r="D1761" s="21" t="str">
        <f>IFERROR(__xludf.DUMMYFUNCTION("GOOGLETRANSLATE(C1761,""ja"",""en"")"),"Makoto")</f>
        <v>Makoto</v>
      </c>
    </row>
    <row r="1762">
      <c r="A1762" s="19">
        <v>1761.0</v>
      </c>
      <c r="B1762" s="19">
        <v>112628.0</v>
      </c>
      <c r="C1762" s="20" t="s">
        <v>3515</v>
      </c>
      <c r="D1762" s="21" t="str">
        <f>IFERROR(__xludf.DUMMYFUNCTION("GOOGLETRANSLATE(C1762,""ja"",""en"")"),"housing")</f>
        <v>housing</v>
      </c>
    </row>
    <row r="1763">
      <c r="A1763" s="19">
        <v>1762.0</v>
      </c>
      <c r="B1763" s="19">
        <v>112618.0</v>
      </c>
      <c r="C1763" s="20" t="s">
        <v>3516</v>
      </c>
      <c r="D1763" s="21" t="str">
        <f>IFERROR(__xludf.DUMMYFUNCTION("GOOGLETRANSLATE(C1763,""ja"",""en"")"),"room")</f>
        <v>room</v>
      </c>
    </row>
    <row r="1764">
      <c r="A1764" s="19">
        <v>1763.0</v>
      </c>
      <c r="B1764" s="19">
        <v>112606.0</v>
      </c>
      <c r="C1764" s="20" t="s">
        <v>3517</v>
      </c>
      <c r="D1764" s="21" t="str">
        <f>IFERROR(__xludf.DUMMYFUNCTION("GOOGLETRANSLATE(C1764,""ja"",""en"")"),"form")</f>
        <v>form</v>
      </c>
    </row>
    <row r="1765">
      <c r="A1765" s="19">
        <v>1764.0</v>
      </c>
      <c r="B1765" s="19">
        <v>112576.0</v>
      </c>
      <c r="C1765" s="20" t="s">
        <v>3518</v>
      </c>
      <c r="D1765" s="21" t="str">
        <f>IFERROR(__xludf.DUMMYFUNCTION("GOOGLETRANSLATE(C1765,""ja"",""en"")"),"time")</f>
        <v>time</v>
      </c>
    </row>
    <row r="1766">
      <c r="A1766" s="19">
        <v>1765.0</v>
      </c>
      <c r="B1766" s="19">
        <v>112551.0</v>
      </c>
      <c r="C1766" s="20" t="s">
        <v>3519</v>
      </c>
      <c r="D1766" s="21" t="str">
        <f>IFERROR(__xludf.DUMMYFUNCTION("GOOGLETRANSLATE(C1766,""ja"",""en"")"),"Ho")</f>
        <v>Ho</v>
      </c>
    </row>
    <row r="1767">
      <c r="A1767" s="19">
        <v>1766.0</v>
      </c>
      <c r="B1767" s="19">
        <v>112446.0</v>
      </c>
      <c r="C1767" s="20" t="s">
        <v>3520</v>
      </c>
      <c r="D1767" s="21" t="str">
        <f>IFERROR(__xludf.DUMMYFUNCTION("GOOGLETRANSLATE(C1767,""ja"",""en"")"),"Kun")</f>
        <v>Kun</v>
      </c>
    </row>
    <row r="1768">
      <c r="A1768" s="19">
        <v>1767.0</v>
      </c>
      <c r="B1768" s="19">
        <v>112433.0</v>
      </c>
      <c r="C1768" s="20" t="s">
        <v>3521</v>
      </c>
      <c r="D1768" s="21" t="str">
        <f>IFERROR(__xludf.DUMMYFUNCTION("GOOGLETRANSLATE(C1768,""ja"",""en"")"),"Publication")</f>
        <v>Publication</v>
      </c>
    </row>
    <row r="1769">
      <c r="A1769" s="19">
        <v>1768.0</v>
      </c>
      <c r="B1769" s="19">
        <v>112408.0</v>
      </c>
      <c r="C1769" s="20" t="s">
        <v>3522</v>
      </c>
      <c r="D1769" s="21" t="str">
        <f>IFERROR(__xludf.DUMMYFUNCTION("GOOGLETRANSLATE(C1769,""ja"",""en"")"),"From then on")</f>
        <v>From then on</v>
      </c>
    </row>
    <row r="1770">
      <c r="A1770" s="19">
        <v>1769.0</v>
      </c>
      <c r="B1770" s="19">
        <v>112408.0</v>
      </c>
      <c r="C1770" s="20" t="s">
        <v>3523</v>
      </c>
      <c r="D1770" s="21" t="str">
        <f>IFERROR(__xludf.DUMMYFUNCTION("GOOGLETRANSLATE(C1770,""ja"",""en"")"),"Abbreviation")</f>
        <v>Abbreviation</v>
      </c>
    </row>
    <row r="1771">
      <c r="A1771" s="19">
        <v>1770.0</v>
      </c>
      <c r="B1771" s="19">
        <v>112321.0</v>
      </c>
      <c r="C1771" s="20" t="s">
        <v>3524</v>
      </c>
      <c r="D1771" s="21" t="str">
        <f>IFERROR(__xludf.DUMMYFUNCTION("GOOGLETRANSLATE(C1771,""ja"",""en"")"),"Tsutsu")</f>
        <v>Tsutsu</v>
      </c>
    </row>
    <row r="1772">
      <c r="A1772" s="19">
        <v>1771.0</v>
      </c>
      <c r="B1772" s="19">
        <v>112201.0</v>
      </c>
      <c r="C1772" s="20" t="s">
        <v>3525</v>
      </c>
      <c r="D1772" s="21" t="str">
        <f>IFERROR(__xludf.DUMMYFUNCTION("GOOGLETRANSLATE(C1772,""ja"",""en"")"),"Shibuya")</f>
        <v>Shibuya</v>
      </c>
    </row>
    <row r="1773">
      <c r="A1773" s="19">
        <v>1772.0</v>
      </c>
      <c r="B1773" s="19">
        <v>111978.0</v>
      </c>
      <c r="C1773" s="20" t="s">
        <v>3526</v>
      </c>
      <c r="D1773" s="21" t="str">
        <f>IFERROR(__xludf.DUMMYFUNCTION("GOOGLETRANSLATE(C1773,""ja"",""en"")"),"snow")</f>
        <v>snow</v>
      </c>
    </row>
    <row r="1774">
      <c r="A1774" s="19">
        <v>1773.0</v>
      </c>
      <c r="B1774" s="19">
        <v>111937.0</v>
      </c>
      <c r="C1774" s="20" t="s">
        <v>3527</v>
      </c>
      <c r="D1774" s="21" t="str">
        <f>IFERROR(__xludf.DUMMYFUNCTION("GOOGLETRANSLATE(C1774,""ja"",""en"")"),"experiment")</f>
        <v>experiment</v>
      </c>
    </row>
    <row r="1775">
      <c r="A1775" s="19">
        <v>1774.0</v>
      </c>
      <c r="B1775" s="19">
        <v>111894.0</v>
      </c>
      <c r="C1775" s="20" t="s">
        <v>3528</v>
      </c>
      <c r="D1775" s="21" t="str">
        <f>IFERROR(__xludf.DUMMYFUNCTION("GOOGLETRANSLATE(C1775,""ja"",""en"")"),"Iwate")</f>
        <v>Iwate</v>
      </c>
    </row>
    <row r="1776">
      <c r="A1776" s="19">
        <v>1775.0</v>
      </c>
      <c r="B1776" s="19">
        <v>111800.0</v>
      </c>
      <c r="C1776" s="20" t="s">
        <v>3529</v>
      </c>
      <c r="D1776" s="21" t="str">
        <f>IFERROR(__xludf.DUMMYFUNCTION("GOOGLETRANSLATE(C1776,""ja"",""en"")"),"Silver")</f>
        <v>Silver</v>
      </c>
    </row>
    <row r="1777">
      <c r="A1777" s="19">
        <v>1776.0</v>
      </c>
      <c r="B1777" s="19">
        <v>111739.0</v>
      </c>
      <c r="C1777" s="20" t="s">
        <v>3530</v>
      </c>
      <c r="D1777" s="21" t="str">
        <f>IFERROR(__xludf.DUMMYFUNCTION("GOOGLETRANSLATE(C1777,""ja"",""en"")"),"Growth")</f>
        <v>Growth</v>
      </c>
    </row>
    <row r="1778">
      <c r="A1778" s="19">
        <v>1777.0</v>
      </c>
      <c r="B1778" s="19">
        <v>111714.0</v>
      </c>
      <c r="C1778" s="20" t="s">
        <v>3531</v>
      </c>
      <c r="D1778" s="21" t="str">
        <f>IFERROR(__xludf.DUMMYFUNCTION("GOOGLETRANSLATE(C1778,""ja"",""en"")"),"Stop")</f>
        <v>Stop</v>
      </c>
    </row>
    <row r="1779">
      <c r="A1779" s="19">
        <v>1778.0</v>
      </c>
      <c r="B1779" s="19">
        <v>111702.0</v>
      </c>
      <c r="C1779" s="20" t="s">
        <v>3532</v>
      </c>
      <c r="D1779" s="21" t="str">
        <f>IFERROR(__xludf.DUMMYFUNCTION("GOOGLETRANSLATE(C1779,""ja"",""en"")"),"●")</f>
        <v>●</v>
      </c>
    </row>
    <row r="1780">
      <c r="A1780" s="19">
        <v>1779.0</v>
      </c>
      <c r="B1780" s="19">
        <v>111682.0</v>
      </c>
      <c r="C1780" s="20" t="s">
        <v>3533</v>
      </c>
      <c r="D1780" s="21" t="str">
        <f>IFERROR(__xludf.DUMMYFUNCTION("GOOGLETRANSLATE(C1780,""ja"",""en"")"),"Oaza")</f>
        <v>Oaza</v>
      </c>
    </row>
    <row r="1781">
      <c r="A1781" s="19">
        <v>1780.0</v>
      </c>
      <c r="B1781" s="19">
        <v>111669.0</v>
      </c>
      <c r="C1781" s="20" t="s">
        <v>3534</v>
      </c>
      <c r="D1781" s="21" t="str">
        <f>IFERROR(__xludf.DUMMYFUNCTION("GOOGLETRANSLATE(C1781,""ja"",""en"")"),"Detective")</f>
        <v>Detective</v>
      </c>
    </row>
    <row r="1782">
      <c r="A1782" s="19">
        <v>1781.0</v>
      </c>
      <c r="B1782" s="19">
        <v>111506.0</v>
      </c>
      <c r="C1782" s="20" t="s">
        <v>3535</v>
      </c>
      <c r="D1782" s="21" t="str">
        <f>IFERROR(__xludf.DUMMYFUNCTION("GOOGLETRANSLATE(C1782,""ja"",""en"")"),"specification")</f>
        <v>specification</v>
      </c>
    </row>
    <row r="1783">
      <c r="A1783" s="19">
        <v>1782.0</v>
      </c>
      <c r="B1783" s="19">
        <v>111414.0</v>
      </c>
      <c r="C1783" s="20" t="s">
        <v>3536</v>
      </c>
      <c r="D1783" s="21" t="str">
        <f>IFERROR(__xludf.DUMMYFUNCTION("GOOGLETRANSLATE(C1783,""ja"",""en"")"),"parent")</f>
        <v>parent</v>
      </c>
    </row>
    <row r="1784">
      <c r="A1784" s="19">
        <v>1783.0</v>
      </c>
      <c r="B1784" s="19">
        <v>111312.0</v>
      </c>
      <c r="C1784" s="20" t="s">
        <v>3537</v>
      </c>
      <c r="D1784" s="21" t="str">
        <f>IFERROR(__xludf.DUMMYFUNCTION("GOOGLETRANSLATE(C1784,""ja"",""en"")"),"enactment")</f>
        <v>enactment</v>
      </c>
    </row>
    <row r="1785">
      <c r="A1785" s="19">
        <v>1784.0</v>
      </c>
      <c r="B1785" s="19">
        <v>111258.0</v>
      </c>
      <c r="C1785" s="20" t="s">
        <v>3538</v>
      </c>
      <c r="D1785" s="21" t="str">
        <f>IFERROR(__xludf.DUMMYFUNCTION("GOOGLETRANSLATE(C1785,""ja"",""en"")"),"receive")</f>
        <v>receive</v>
      </c>
    </row>
    <row r="1786">
      <c r="A1786" s="19">
        <v>1785.0</v>
      </c>
      <c r="B1786" s="19">
        <v>111150.0</v>
      </c>
      <c r="C1786" s="20" t="s">
        <v>3539</v>
      </c>
      <c r="D1786" s="21" t="str">
        <f>IFERROR(__xludf.DUMMYFUNCTION("GOOGLETRANSLATE(C1786,""ja"",""en"")"),"straight")</f>
        <v>straight</v>
      </c>
    </row>
    <row r="1787">
      <c r="A1787" s="19">
        <v>1786.0</v>
      </c>
      <c r="B1787" s="19">
        <v>111142.0</v>
      </c>
      <c r="C1787" s="20" t="s">
        <v>3540</v>
      </c>
      <c r="D1787" s="21" t="str">
        <f>IFERROR(__xludf.DUMMYFUNCTION("GOOGLETRANSLATE(C1787,""ja"",""en"")"),"because of")</f>
        <v>because of</v>
      </c>
    </row>
    <row r="1788">
      <c r="A1788" s="19">
        <v>1787.0</v>
      </c>
      <c r="B1788" s="19">
        <v>110973.0</v>
      </c>
      <c r="C1788" s="20" t="s">
        <v>3541</v>
      </c>
      <c r="D1788" s="21" t="str">
        <f>IFERROR(__xludf.DUMMYFUNCTION("GOOGLETRANSLATE(C1788,""ja"",""en"")"),"modification")</f>
        <v>modification</v>
      </c>
    </row>
    <row r="1789">
      <c r="A1789" s="19">
        <v>1788.0</v>
      </c>
      <c r="B1789" s="19">
        <v>110723.0</v>
      </c>
      <c r="C1789" s="20" t="s">
        <v>3542</v>
      </c>
      <c r="D1789" s="21" t="str">
        <f>IFERROR(__xludf.DUMMYFUNCTION("GOOGLETRANSLATE(C1789,""ja"",""en"")"),"Kadokawa")</f>
        <v>Kadokawa</v>
      </c>
    </row>
    <row r="1790">
      <c r="A1790" s="19">
        <v>1789.0</v>
      </c>
      <c r="B1790" s="19">
        <v>110637.0</v>
      </c>
      <c r="C1790" s="20" t="s">
        <v>3543</v>
      </c>
      <c r="D1790" s="21" t="str">
        <f>IFERROR(__xludf.DUMMYFUNCTION("GOOGLETRANSLATE(C1790,""ja"",""en"")"),"complete works")</f>
        <v>complete works</v>
      </c>
    </row>
    <row r="1791">
      <c r="A1791" s="19">
        <v>1790.0</v>
      </c>
      <c r="B1791" s="19">
        <v>110547.0</v>
      </c>
      <c r="C1791" s="20" t="s">
        <v>3544</v>
      </c>
      <c r="D1791" s="21" t="str">
        <f>IFERROR(__xludf.DUMMYFUNCTION("GOOGLETRANSLATE(C1791,""ja"",""en"")"),"promotion")</f>
        <v>promotion</v>
      </c>
    </row>
    <row r="1792">
      <c r="A1792" s="19">
        <v>1791.0</v>
      </c>
      <c r="B1792" s="19">
        <v>110492.0</v>
      </c>
      <c r="C1792" s="20" t="s">
        <v>3545</v>
      </c>
      <c r="D1792" s="21" t="str">
        <f>IFERROR(__xludf.DUMMYFUNCTION("GOOGLETRANSLATE(C1792,""ja"",""en"")"),"Ken")</f>
        <v>Ken</v>
      </c>
    </row>
    <row r="1793">
      <c r="A1793" s="19">
        <v>1792.0</v>
      </c>
      <c r="B1793" s="19">
        <v>110428.0</v>
      </c>
      <c r="C1793" s="20" t="s">
        <v>3546</v>
      </c>
      <c r="D1793" s="21" t="str">
        <f>IFERROR(__xludf.DUMMYFUNCTION("GOOGLETRANSLATE(C1793,""ja"",""en"")"),"lunar calendar")</f>
        <v>lunar calendar</v>
      </c>
    </row>
    <row r="1794">
      <c r="A1794" s="19">
        <v>1793.0</v>
      </c>
      <c r="B1794" s="19">
        <v>110388.0</v>
      </c>
      <c r="C1794" s="20" t="s">
        <v>3547</v>
      </c>
      <c r="D1794" s="21" t="str">
        <f>IFERROR(__xludf.DUMMYFUNCTION("GOOGLETRANSLATE(C1794,""ja"",""en"")"),"Sentai")</f>
        <v>Sentai</v>
      </c>
    </row>
    <row r="1795">
      <c r="A1795" s="19">
        <v>1794.0</v>
      </c>
      <c r="B1795" s="19">
        <v>110355.0</v>
      </c>
      <c r="C1795" s="22" t="s">
        <v>3548</v>
      </c>
      <c r="D1795" s="21" t="str">
        <f>IFERROR(__xludf.DUMMYFUNCTION("GOOGLETRANSLATE(C1795,""ja"",""en"")"),"Yay!")</f>
        <v>Yay!</v>
      </c>
    </row>
    <row r="1796">
      <c r="A1796" s="19">
        <v>1795.0</v>
      </c>
      <c r="B1796" s="19">
        <v>110350.0</v>
      </c>
      <c r="C1796" s="20" t="s">
        <v>3549</v>
      </c>
      <c r="D1796" s="21" t="str">
        <f>IFERROR(__xludf.DUMMYFUNCTION("GOOGLETRANSLATE(C1796,""ja"",""en"")"),"investigation")</f>
        <v>investigation</v>
      </c>
    </row>
    <row r="1797">
      <c r="A1797" s="19">
        <v>1796.0</v>
      </c>
      <c r="B1797" s="19">
        <v>110232.0</v>
      </c>
      <c r="C1797" s="20" t="s">
        <v>3550</v>
      </c>
      <c r="D1797" s="21" t="str">
        <f>IFERROR(__xludf.DUMMYFUNCTION("GOOGLETRANSLATE(C1797,""ja"",""en"")"),"Join")</f>
        <v>Join</v>
      </c>
    </row>
    <row r="1798">
      <c r="A1798" s="19">
        <v>1797.0</v>
      </c>
      <c r="B1798" s="19">
        <v>110223.0</v>
      </c>
      <c r="C1798" s="20" t="s">
        <v>3551</v>
      </c>
      <c r="D1798" s="21" t="str">
        <f>IFERROR(__xludf.DUMMYFUNCTION("GOOGLETRANSLATE(C1798,""ja"",""en"")"),"above ground")</f>
        <v>above ground</v>
      </c>
    </row>
    <row r="1799">
      <c r="A1799" s="19">
        <v>1798.0</v>
      </c>
      <c r="B1799" s="19">
        <v>110180.0</v>
      </c>
      <c r="C1799" s="20" t="s">
        <v>3552</v>
      </c>
      <c r="D1799" s="21" t="str">
        <f>IFERROR(__xludf.DUMMYFUNCTION("GOOGLETRANSLATE(C1799,""ja"",""en"")"),"Kansai")</f>
        <v>Kansai</v>
      </c>
    </row>
    <row r="1800">
      <c r="A1800" s="19">
        <v>1799.0</v>
      </c>
      <c r="B1800" s="19">
        <v>110175.0</v>
      </c>
      <c r="C1800" s="20" t="s">
        <v>3553</v>
      </c>
      <c r="D1800" s="21" t="str">
        <f>IFERROR(__xludf.DUMMYFUNCTION("GOOGLETRANSLATE(C1800,""ja"",""en"")"),"brand")</f>
        <v>brand</v>
      </c>
    </row>
    <row r="1801">
      <c r="A1801" s="19">
        <v>1800.0</v>
      </c>
      <c r="B1801" s="19">
        <v>110100.0</v>
      </c>
      <c r="C1801" s="20" t="s">
        <v>3554</v>
      </c>
      <c r="D1801" s="21" t="str">
        <f>IFERROR(__xludf.DUMMYFUNCTION("GOOGLETRANSLATE(C1801,""ja"",""en"")"),"one")</f>
        <v>one</v>
      </c>
    </row>
    <row r="1802">
      <c r="A1802" s="19">
        <v>1801.0</v>
      </c>
      <c r="B1802" s="19">
        <v>110042.0</v>
      </c>
      <c r="C1802" s="22" t="s">
        <v>3555</v>
      </c>
      <c r="D1802" s="21" t="str">
        <f>IFERROR(__xludf.DUMMYFUNCTION("GOOGLETRANSLATE(C1802,""ja"",""en"")"),"top")</f>
        <v>top</v>
      </c>
    </row>
    <row r="1803">
      <c r="A1803" s="19">
        <v>1802.0</v>
      </c>
      <c r="B1803" s="19">
        <v>110003.0</v>
      </c>
      <c r="C1803" s="20" t="s">
        <v>3556</v>
      </c>
      <c r="D1803" s="21" t="str">
        <f>IFERROR(__xludf.DUMMYFUNCTION("GOOGLETRANSLATE(C1803,""ja"",""en"")"),"theory")</f>
        <v>theory</v>
      </c>
    </row>
    <row r="1804">
      <c r="A1804" s="19">
        <v>1803.0</v>
      </c>
      <c r="B1804" s="19">
        <v>109990.0</v>
      </c>
      <c r="C1804" s="20" t="s">
        <v>3557</v>
      </c>
      <c r="D1804" s="21" t="str">
        <f>IFERROR(__xludf.DUMMYFUNCTION("GOOGLETRANSLATE(C1804,""ja"",""en"")"),"newcomer")</f>
        <v>newcomer</v>
      </c>
    </row>
    <row r="1805">
      <c r="A1805" s="19">
        <v>1804.0</v>
      </c>
      <c r="B1805" s="19">
        <v>109920.0</v>
      </c>
      <c r="C1805" s="20" t="s">
        <v>3558</v>
      </c>
      <c r="D1805" s="21" t="str">
        <f>IFERROR(__xludf.DUMMYFUNCTION("GOOGLETRANSLATE(C1805,""ja"",""en"")"),"Latter half")</f>
        <v>Latter half</v>
      </c>
    </row>
    <row r="1806">
      <c r="A1806" s="19">
        <v>1805.0</v>
      </c>
      <c r="B1806" s="19">
        <v>109891.0</v>
      </c>
      <c r="C1806" s="22" t="s">
        <v>3559</v>
      </c>
      <c r="D1806" s="21" t="str">
        <f>IFERROR(__xludf.DUMMYFUNCTION("GOOGLETRANSLATE(C1806,""ja"",""en"")"),"made")</f>
        <v>made</v>
      </c>
    </row>
    <row r="1807">
      <c r="A1807" s="19">
        <v>1806.0</v>
      </c>
      <c r="B1807" s="19">
        <v>109751.0</v>
      </c>
      <c r="C1807" s="20" t="s">
        <v>3560</v>
      </c>
      <c r="D1807" s="21" t="str">
        <f>IFERROR(__xludf.DUMMYFUNCTION("GOOGLETRANSLATE(C1807,""ja"",""en"")"),"grand prize")</f>
        <v>grand prize</v>
      </c>
    </row>
    <row r="1808">
      <c r="A1808" s="19">
        <v>1807.0</v>
      </c>
      <c r="B1808" s="19">
        <v>109719.0</v>
      </c>
      <c r="C1808" s="20" t="s">
        <v>3561</v>
      </c>
      <c r="D1808" s="21" t="str">
        <f>IFERROR(__xludf.DUMMYFUNCTION("GOOGLETRANSLATE(C1808,""ja"",""en"")"),"Hanshin")</f>
        <v>Hanshin</v>
      </c>
    </row>
    <row r="1809">
      <c r="A1809" s="19">
        <v>1808.0</v>
      </c>
      <c r="B1809" s="19">
        <v>109679.0</v>
      </c>
      <c r="C1809" s="20" t="s">
        <v>3562</v>
      </c>
      <c r="D1809" s="21" t="str">
        <f>IFERROR(__xludf.DUMMYFUNCTION("GOOGLETRANSLATE(C1809,""ja"",""en"")"),"disappointing")</f>
        <v>disappointing</v>
      </c>
    </row>
    <row r="1810">
      <c r="A1810" s="19">
        <v>1809.0</v>
      </c>
      <c r="B1810" s="19">
        <v>109645.0</v>
      </c>
      <c r="C1810" s="20" t="s">
        <v>3563</v>
      </c>
      <c r="D1810" s="21" t="str">
        <f>IFERROR(__xludf.DUMMYFUNCTION("GOOGLETRANSLATE(C1810,""ja"",""en"")"),"pure")</f>
        <v>pure</v>
      </c>
    </row>
    <row r="1811">
      <c r="A1811" s="19">
        <v>1810.0</v>
      </c>
      <c r="B1811" s="19">
        <v>109582.0</v>
      </c>
      <c r="C1811" s="20" t="s">
        <v>3564</v>
      </c>
      <c r="D1811" s="21" t="str">
        <f>IFERROR(__xludf.DUMMYFUNCTION("GOOGLETRANSLATE(C1811,""ja"",""en"")"),"fleet")</f>
        <v>fleet</v>
      </c>
    </row>
    <row r="1812">
      <c r="A1812" s="19">
        <v>1811.0</v>
      </c>
      <c r="B1812" s="19">
        <v>109569.0</v>
      </c>
      <c r="C1812" s="20" t="s">
        <v>3565</v>
      </c>
      <c r="D1812" s="21" t="str">
        <f>IFERROR(__xludf.DUMMYFUNCTION("GOOGLETRANSLATE(C1812,""ja"",""en"")"),"teacher")</f>
        <v>teacher</v>
      </c>
    </row>
    <row r="1813">
      <c r="A1813" s="19">
        <v>1812.0</v>
      </c>
      <c r="B1813" s="19">
        <v>109543.0</v>
      </c>
      <c r="C1813" s="20" t="s">
        <v>3566</v>
      </c>
      <c r="D1813" s="21" t="str">
        <f>IFERROR(__xludf.DUMMYFUNCTION("GOOGLETRANSLATE(C1813,""ja"",""en"")"),"via")</f>
        <v>via</v>
      </c>
    </row>
    <row r="1814">
      <c r="A1814" s="19">
        <v>1813.0</v>
      </c>
      <c r="B1814" s="19">
        <v>109470.0</v>
      </c>
      <c r="C1814" s="20" t="s">
        <v>3567</v>
      </c>
      <c r="D1814" s="21" t="str">
        <f>IFERROR(__xludf.DUMMYFUNCTION("GOOGLETRANSLATE(C1814,""ja"",""en"")"),"Field")</f>
        <v>Field</v>
      </c>
    </row>
    <row r="1815">
      <c r="A1815" s="19">
        <v>1814.0</v>
      </c>
      <c r="B1815" s="19">
        <v>109450.0</v>
      </c>
      <c r="C1815" s="20" t="s">
        <v>3568</v>
      </c>
      <c r="D1815" s="21" t="str">
        <f>IFERROR(__xludf.DUMMYFUNCTION("GOOGLETRANSLATE(C1815,""ja"",""en"")"),"intersection")</f>
        <v>intersection</v>
      </c>
    </row>
    <row r="1816">
      <c r="A1816" s="19">
        <v>1815.0</v>
      </c>
      <c r="B1816" s="19">
        <v>109358.0</v>
      </c>
      <c r="C1816" s="20" t="s">
        <v>3569</v>
      </c>
      <c r="D1816" s="21" t="str">
        <f>IFERROR(__xludf.DUMMYFUNCTION("GOOGLETRANSLATE(C1816,""ja"",""en"")"),"demon")</f>
        <v>demon</v>
      </c>
    </row>
    <row r="1817">
      <c r="A1817" s="19">
        <v>1816.0</v>
      </c>
      <c r="B1817" s="19">
        <v>109286.0</v>
      </c>
      <c r="C1817" s="20" t="s">
        <v>3570</v>
      </c>
      <c r="D1817" s="21" t="str">
        <f>IFERROR(__xludf.DUMMYFUNCTION("GOOGLETRANSLATE(C1817,""ja"",""en"")"),"close")</f>
        <v>close</v>
      </c>
    </row>
    <row r="1818">
      <c r="A1818" s="19">
        <v>1817.0</v>
      </c>
      <c r="B1818" s="19">
        <v>109283.0</v>
      </c>
      <c r="C1818" s="20" t="s">
        <v>3571</v>
      </c>
      <c r="D1818" s="21" t="str">
        <f>IFERROR(__xludf.DUMMYFUNCTION("GOOGLETRANSLATE(C1818,""ja"",""en"")"),"wave")</f>
        <v>wave</v>
      </c>
    </row>
    <row r="1819">
      <c r="A1819" s="19">
        <v>1818.0</v>
      </c>
      <c r="B1819" s="19">
        <v>109283.0</v>
      </c>
      <c r="C1819" s="20" t="s">
        <v>3572</v>
      </c>
      <c r="D1819" s="21" t="str">
        <f>IFERROR(__xludf.DUMMYFUNCTION("GOOGLETRANSLATE(C1819,""ja"",""en"")"),"pretty")</f>
        <v>pretty</v>
      </c>
    </row>
    <row r="1820">
      <c r="A1820" s="19">
        <v>1819.0</v>
      </c>
      <c r="B1820" s="19">
        <v>109278.0</v>
      </c>
      <c r="C1820" s="20" t="s">
        <v>3573</v>
      </c>
      <c r="D1820" s="21" t="str">
        <f>IFERROR(__xludf.DUMMYFUNCTION("GOOGLETRANSLATE(C1820,""ja"",""en"")"),"Shobo")</f>
        <v>Shobo</v>
      </c>
    </row>
    <row r="1821">
      <c r="A1821" s="19">
        <v>1820.0</v>
      </c>
      <c r="B1821" s="19">
        <v>109256.0</v>
      </c>
      <c r="C1821" s="20" t="s">
        <v>3574</v>
      </c>
      <c r="D1821" s="21" t="str">
        <f>IFERROR(__xludf.DUMMYFUNCTION("GOOGLETRANSLATE(C1821,""ja"",""en"")"),"Which")</f>
        <v>Which</v>
      </c>
    </row>
    <row r="1822">
      <c r="A1822" s="19">
        <v>1821.0</v>
      </c>
      <c r="B1822" s="19">
        <v>109236.0</v>
      </c>
      <c r="C1822" s="20" t="s">
        <v>3575</v>
      </c>
      <c r="D1822" s="21" t="str">
        <f>IFERROR(__xludf.DUMMYFUNCTION("GOOGLETRANSLATE(C1822,""ja"",""en"")"),"tons")</f>
        <v>tons</v>
      </c>
    </row>
    <row r="1823">
      <c r="A1823" s="19">
        <v>1822.0</v>
      </c>
      <c r="B1823" s="19">
        <v>109146.0</v>
      </c>
      <c r="C1823" s="20" t="s">
        <v>3576</v>
      </c>
      <c r="D1823" s="21" t="str">
        <f>IFERROR(__xludf.DUMMYFUNCTION("GOOGLETRANSLATE(C1823,""ja"",""en"")"),"Before and after")</f>
        <v>Before and after</v>
      </c>
    </row>
    <row r="1824">
      <c r="A1824" s="19">
        <v>1823.0</v>
      </c>
      <c r="B1824" s="19">
        <v>109107.0</v>
      </c>
      <c r="C1824" s="20" t="s">
        <v>3577</v>
      </c>
      <c r="D1824" s="21" t="str">
        <f>IFERROR(__xludf.DUMMYFUNCTION("GOOGLETRANSLATE(C1824,""ja"",""en"")"),"image")</f>
        <v>image</v>
      </c>
    </row>
    <row r="1825">
      <c r="A1825" s="19">
        <v>1824.0</v>
      </c>
      <c r="B1825" s="19">
        <v>109071.0</v>
      </c>
      <c r="C1825" s="20" t="s">
        <v>3578</v>
      </c>
      <c r="D1825" s="21" t="str">
        <f>IFERROR(__xludf.DUMMYFUNCTION("GOOGLETRANSLATE(C1825,""ja"",""en"")"),"old")</f>
        <v>old</v>
      </c>
    </row>
    <row r="1826">
      <c r="A1826" s="19">
        <v>1825.0</v>
      </c>
      <c r="B1826" s="19">
        <v>108846.0</v>
      </c>
      <c r="C1826" s="20" t="s">
        <v>3579</v>
      </c>
      <c r="D1826" s="21" t="str">
        <f>IFERROR(__xludf.DUMMYFUNCTION("GOOGLETRANSLATE(C1826,""ja"",""en"")"),"Yes")</f>
        <v>Yes</v>
      </c>
    </row>
    <row r="1827">
      <c r="A1827" s="19">
        <v>1826.0</v>
      </c>
      <c r="B1827" s="19">
        <v>108788.0</v>
      </c>
      <c r="C1827" s="20" t="s">
        <v>3580</v>
      </c>
      <c r="D1827" s="21" t="str">
        <f>IFERROR(__xludf.DUMMYFUNCTION("GOOGLETRANSLATE(C1827,""ja"",""en"")"),"Common name")</f>
        <v>Common name</v>
      </c>
    </row>
    <row r="1828">
      <c r="A1828" s="19">
        <v>1827.0</v>
      </c>
      <c r="B1828" s="19">
        <v>108661.0</v>
      </c>
      <c r="C1828" s="20" t="s">
        <v>3581</v>
      </c>
      <c r="D1828" s="21" t="str">
        <f>IFERROR(__xludf.DUMMYFUNCTION("GOOGLETRANSLATE(C1828,""ja"",""en"")"),"core")</f>
        <v>core</v>
      </c>
    </row>
    <row r="1829">
      <c r="A1829" s="19">
        <v>1828.0</v>
      </c>
      <c r="B1829" s="19">
        <v>108660.0</v>
      </c>
      <c r="C1829" s="20" t="s">
        <v>3582</v>
      </c>
      <c r="D1829" s="21" t="str">
        <f>IFERROR(__xludf.DUMMYFUNCTION("GOOGLETRANSLATE(C1829,""ja"",""en"")"),"Faith")</f>
        <v>Faith</v>
      </c>
    </row>
    <row r="1830">
      <c r="A1830" s="19">
        <v>1829.0</v>
      </c>
      <c r="B1830" s="19">
        <v>108653.0</v>
      </c>
      <c r="C1830" s="20" t="s">
        <v>3583</v>
      </c>
      <c r="D1830" s="21" t="str">
        <f>IFERROR(__xludf.DUMMYFUNCTION("GOOGLETRANSLATE(C1830,""ja"",""en"")"),"comics")</f>
        <v>comics</v>
      </c>
    </row>
    <row r="1831">
      <c r="A1831" s="19">
        <v>1830.0</v>
      </c>
      <c r="B1831" s="19">
        <v>108564.0</v>
      </c>
      <c r="C1831" s="20" t="s">
        <v>3584</v>
      </c>
      <c r="D1831" s="21" t="str">
        <f>IFERROR(__xludf.DUMMYFUNCTION("GOOGLETRANSLATE(C1831,""ja"",""en"")"),"Special")</f>
        <v>Special</v>
      </c>
    </row>
    <row r="1832">
      <c r="A1832" s="19">
        <v>1831.0</v>
      </c>
      <c r="B1832" s="19">
        <v>108540.0</v>
      </c>
      <c r="C1832" s="20" t="s">
        <v>3585</v>
      </c>
      <c r="D1832" s="21" t="str">
        <f>IFERROR(__xludf.DUMMYFUNCTION("GOOGLETRANSLATE(C1832,""ja"",""en"")"),"Both")</f>
        <v>Both</v>
      </c>
    </row>
    <row r="1833">
      <c r="A1833" s="19">
        <v>1832.0</v>
      </c>
      <c r="B1833" s="19">
        <v>108291.0</v>
      </c>
      <c r="C1833" s="20" t="s">
        <v>3586</v>
      </c>
      <c r="D1833" s="21" t="str">
        <f>IFERROR(__xludf.DUMMYFUNCTION("GOOGLETRANSLATE(C1833,""ja"",""en"")"),"junior")</f>
        <v>junior</v>
      </c>
    </row>
    <row r="1834">
      <c r="A1834" s="19">
        <v>1833.0</v>
      </c>
      <c r="B1834" s="19">
        <v>108237.0</v>
      </c>
      <c r="C1834" s="20" t="s">
        <v>3587</v>
      </c>
      <c r="D1834" s="21" t="str">
        <f>IFERROR(__xludf.DUMMYFUNCTION("GOOGLETRANSLATE(C1834,""ja"",""en"")"),"Deliberation")</f>
        <v>Deliberation</v>
      </c>
    </row>
    <row r="1835">
      <c r="A1835" s="19">
        <v>1834.0</v>
      </c>
      <c r="B1835" s="19">
        <v>108151.0</v>
      </c>
      <c r="C1835" s="20" t="s">
        <v>3588</v>
      </c>
      <c r="D1835" s="21" t="str">
        <f>IFERROR(__xludf.DUMMYFUNCTION("GOOGLETRANSLATE(C1835,""ja"",""en"")"),"Winning")</f>
        <v>Winning</v>
      </c>
    </row>
    <row r="1836">
      <c r="A1836" s="19">
        <v>1835.0</v>
      </c>
      <c r="B1836" s="19">
        <v>107931.0</v>
      </c>
      <c r="C1836" s="20" t="s">
        <v>3589</v>
      </c>
      <c r="D1836" s="21" t="str">
        <f>IFERROR(__xludf.DUMMYFUNCTION("GOOGLETRANSLATE(C1836,""ja"",""en"")"),"area")</f>
        <v>area</v>
      </c>
    </row>
    <row r="1837">
      <c r="A1837" s="19">
        <v>1836.0</v>
      </c>
      <c r="B1837" s="19">
        <v>107853.0</v>
      </c>
      <c r="C1837" s="20" t="s">
        <v>3590</v>
      </c>
      <c r="D1837" s="21" t="str">
        <f>IFERROR(__xludf.DUMMYFUNCTION("GOOGLETRANSLATE(C1837,""ja"",""en"")"),"concrete")</f>
        <v>concrete</v>
      </c>
    </row>
    <row r="1838">
      <c r="A1838" s="19">
        <v>1837.0</v>
      </c>
      <c r="B1838" s="19">
        <v>107819.0</v>
      </c>
      <c r="C1838" s="20" t="s">
        <v>3591</v>
      </c>
      <c r="D1838" s="21" t="str">
        <f>IFERROR(__xludf.DUMMYFUNCTION("GOOGLETRANSLATE(C1838,""ja"",""en"")"),"Alternating current")</f>
        <v>Alternating current</v>
      </c>
    </row>
    <row r="1839">
      <c r="A1839" s="19">
        <v>1838.0</v>
      </c>
      <c r="B1839" s="19">
        <v>107730.0</v>
      </c>
      <c r="C1839" s="20" t="s">
        <v>3592</v>
      </c>
      <c r="D1839" s="21" t="str">
        <f>IFERROR(__xludf.DUMMYFUNCTION("GOOGLETRANSLATE(C1839,""ja"",""en"")"),"advance")</f>
        <v>advance</v>
      </c>
    </row>
    <row r="1840">
      <c r="A1840" s="19">
        <v>1839.0</v>
      </c>
      <c r="B1840" s="19">
        <v>107722.0</v>
      </c>
      <c r="C1840" s="20" t="s">
        <v>3593</v>
      </c>
      <c r="D1840" s="21" t="str">
        <f>IFERROR(__xludf.DUMMYFUNCTION("GOOGLETRANSLATE(C1840,""ja"",""en"")"),"near")</f>
        <v>near</v>
      </c>
    </row>
    <row r="1841">
      <c r="A1841" s="19">
        <v>1840.0</v>
      </c>
      <c r="B1841" s="19">
        <v>107721.0</v>
      </c>
      <c r="C1841" s="20" t="s">
        <v>3594</v>
      </c>
      <c r="D1841" s="21" t="str">
        <f>IFERROR(__xludf.DUMMYFUNCTION("GOOGLETRANSLATE(C1841,""ja"",""en"")"),"ancient tomb")</f>
        <v>ancient tomb</v>
      </c>
    </row>
    <row r="1842">
      <c r="A1842" s="19">
        <v>1841.0</v>
      </c>
      <c r="B1842" s="19">
        <v>107682.0</v>
      </c>
      <c r="C1842" s="20" t="s">
        <v>3595</v>
      </c>
      <c r="D1842" s="21" t="str">
        <f>IFERROR(__xludf.DUMMYFUNCTION("GOOGLETRANSLATE(C1842,""ja"",""en"")"),"large")</f>
        <v>large</v>
      </c>
    </row>
    <row r="1843">
      <c r="A1843" s="19">
        <v>1842.0</v>
      </c>
      <c r="B1843" s="19">
        <v>107618.0</v>
      </c>
      <c r="C1843" s="20" t="s">
        <v>3596</v>
      </c>
      <c r="D1843" s="21" t="str">
        <f>IFERROR(__xludf.DUMMYFUNCTION("GOOGLETRANSLATE(C1843,""ja"",""en"")"),"Go")</f>
        <v>Go</v>
      </c>
    </row>
    <row r="1844">
      <c r="A1844" s="19">
        <v>1843.0</v>
      </c>
      <c r="B1844" s="19">
        <v>107578.0</v>
      </c>
      <c r="C1844" s="20" t="s">
        <v>3597</v>
      </c>
      <c r="D1844" s="21" t="str">
        <f>IFERROR(__xludf.DUMMYFUNCTION("GOOGLETRANSLATE(C1844,""ja"",""en"")"),"interpretation")</f>
        <v>interpretation</v>
      </c>
    </row>
    <row r="1845">
      <c r="A1845" s="19">
        <v>1844.0</v>
      </c>
      <c r="B1845" s="19">
        <v>107563.0</v>
      </c>
      <c r="C1845" s="20" t="s">
        <v>3598</v>
      </c>
      <c r="D1845" s="21" t="str">
        <f>IFERROR(__xludf.DUMMYFUNCTION("GOOGLETRANSLATE(C1845,""ja"",""en"")"),"venue")</f>
        <v>venue</v>
      </c>
    </row>
    <row r="1846">
      <c r="A1846" s="19">
        <v>1845.0</v>
      </c>
      <c r="B1846" s="19">
        <v>107558.0</v>
      </c>
      <c r="C1846" s="20" t="s">
        <v>3599</v>
      </c>
      <c r="D1846" s="21" t="str">
        <f>IFERROR(__xludf.DUMMYFUNCTION("GOOGLETRANSLATE(C1846,""ja"",""en"")"),"younger brother")</f>
        <v>younger brother</v>
      </c>
    </row>
    <row r="1847">
      <c r="A1847" s="19">
        <v>1846.0</v>
      </c>
      <c r="B1847" s="19">
        <v>107516.0</v>
      </c>
      <c r="C1847" s="20" t="s">
        <v>3600</v>
      </c>
      <c r="D1847" s="21" t="str">
        <f>IFERROR(__xludf.DUMMYFUNCTION("GOOGLETRANSLATE(C1847,""ja"",""en"")"),"those")</f>
        <v>those</v>
      </c>
    </row>
    <row r="1848">
      <c r="A1848" s="19">
        <v>1847.0</v>
      </c>
      <c r="B1848" s="19">
        <v>107513.0</v>
      </c>
      <c r="C1848" s="20" t="s">
        <v>3601</v>
      </c>
      <c r="D1848" s="21" t="str">
        <f>IFERROR(__xludf.DUMMYFUNCTION("GOOGLETRANSLATE(C1848,""ja"",""en"")"),"back")</f>
        <v>back</v>
      </c>
    </row>
    <row r="1849">
      <c r="A1849" s="19">
        <v>1848.0</v>
      </c>
      <c r="B1849" s="19">
        <v>107442.0</v>
      </c>
      <c r="C1849" s="20" t="s">
        <v>3602</v>
      </c>
      <c r="D1849" s="21" t="str">
        <f>IFERROR(__xludf.DUMMYFUNCTION("GOOGLETRANSLATE(C1849,""ja"",""en"")"),"year of birth")</f>
        <v>year of birth</v>
      </c>
    </row>
    <row r="1850">
      <c r="A1850" s="19">
        <v>1849.0</v>
      </c>
      <c r="B1850" s="19">
        <v>107379.0</v>
      </c>
      <c r="C1850" s="20" t="s">
        <v>3603</v>
      </c>
      <c r="D1850" s="21" t="str">
        <f>IFERROR(__xludf.DUMMYFUNCTION("GOOGLETRANSLATE(C1850,""ja"",""en"")"),"fish")</f>
        <v>fish</v>
      </c>
    </row>
    <row r="1851">
      <c r="A1851" s="19">
        <v>1850.0</v>
      </c>
      <c r="B1851" s="19">
        <v>107312.0</v>
      </c>
      <c r="C1851" s="20" t="s">
        <v>3604</v>
      </c>
      <c r="D1851" s="21" t="str">
        <f>IFERROR(__xludf.DUMMYFUNCTION("GOOGLETRANSLATE(C1851,""ja"",""en"")"),"Sun")</f>
        <v>Sun</v>
      </c>
    </row>
    <row r="1852">
      <c r="A1852" s="19">
        <v>1851.0</v>
      </c>
      <c r="B1852" s="19">
        <v>107260.0</v>
      </c>
      <c r="C1852" s="20" t="s">
        <v>3605</v>
      </c>
      <c r="D1852" s="21" t="str">
        <f>IFERROR(__xludf.DUMMYFUNCTION("GOOGLETRANSLATE(C1852,""ja"",""en"")"),"heritage")</f>
        <v>heritage</v>
      </c>
    </row>
    <row r="1853">
      <c r="A1853" s="19">
        <v>1852.0</v>
      </c>
      <c r="B1853" s="19">
        <v>107222.0</v>
      </c>
      <c r="C1853" s="20" t="s">
        <v>3606</v>
      </c>
      <c r="D1853" s="21" t="str">
        <f>IFERROR(__xludf.DUMMYFUNCTION("GOOGLETRANSLATE(C1853,""ja"",""en"")"),"Kyoto")</f>
        <v>Kyoto</v>
      </c>
    </row>
    <row r="1854">
      <c r="A1854" s="19">
        <v>1853.0</v>
      </c>
      <c r="B1854" s="19">
        <v>107095.0</v>
      </c>
      <c r="C1854" s="20" t="s">
        <v>3607</v>
      </c>
      <c r="D1854" s="21" t="str">
        <f>IFERROR(__xludf.DUMMYFUNCTION("GOOGLETRANSLATE(C1854,""ja"",""en"")"),"Takashi")</f>
        <v>Takashi</v>
      </c>
    </row>
    <row r="1855">
      <c r="A1855" s="19">
        <v>1854.0</v>
      </c>
      <c r="B1855" s="19">
        <v>106912.0</v>
      </c>
      <c r="C1855" s="22" t="s">
        <v>3608</v>
      </c>
      <c r="D1855" s="21" t="str">
        <f>IFERROR(__xludf.DUMMYFUNCTION("GOOGLETRANSLATE(C1855,""ja"",""en"")"),"I don't like it")</f>
        <v>I don't like it</v>
      </c>
    </row>
    <row r="1856">
      <c r="A1856" s="19">
        <v>1855.0</v>
      </c>
      <c r="B1856" s="19">
        <v>106859.0</v>
      </c>
      <c r="C1856" s="20" t="s">
        <v>3609</v>
      </c>
      <c r="D1856" s="21" t="str">
        <f>IFERROR(__xludf.DUMMYFUNCTION("GOOGLETRANSLATE(C1856,""ja"",""en"")"),"line")</f>
        <v>line</v>
      </c>
    </row>
    <row r="1857">
      <c r="A1857" s="19">
        <v>1856.0</v>
      </c>
      <c r="B1857" s="19">
        <v>106724.0</v>
      </c>
      <c r="C1857" s="20" t="s">
        <v>3610</v>
      </c>
      <c r="D1857" s="21" t="str">
        <f>IFERROR(__xludf.DUMMYFUNCTION("GOOGLETRANSLATE(C1857,""ja"",""en"")"),"postwar")</f>
        <v>postwar</v>
      </c>
    </row>
    <row r="1858">
      <c r="A1858" s="19">
        <v>1857.0</v>
      </c>
      <c r="B1858" s="19">
        <v>106652.0</v>
      </c>
      <c r="C1858" s="20" t="s">
        <v>3611</v>
      </c>
      <c r="D1858" s="21" t="str">
        <f>IFERROR(__xludf.DUMMYFUNCTION("GOOGLETRANSLATE(C1858,""ja"",""en"")"),"asteroid")</f>
        <v>asteroid</v>
      </c>
    </row>
    <row r="1859">
      <c r="A1859" s="19">
        <v>1858.0</v>
      </c>
      <c r="B1859" s="19">
        <v>106640.0</v>
      </c>
      <c r="C1859" s="20" t="s">
        <v>3612</v>
      </c>
      <c r="D1859" s="21" t="str">
        <f>IFERROR(__xludf.DUMMYFUNCTION("GOOGLETRANSLATE(C1859,""ja"",""en"")"),"set")</f>
        <v>set</v>
      </c>
    </row>
    <row r="1860">
      <c r="A1860" s="19">
        <v>1859.0</v>
      </c>
      <c r="B1860" s="19">
        <v>106473.0</v>
      </c>
      <c r="C1860" s="22" t="s">
        <v>3613</v>
      </c>
      <c r="D1860" s="21" t="str">
        <f>IFERROR(__xludf.DUMMYFUNCTION("GOOGLETRANSLATE(C1860,""ja"",""en"")"),"Twisted")</f>
        <v>Twisted</v>
      </c>
    </row>
    <row r="1861">
      <c r="A1861" s="19">
        <v>1860.0</v>
      </c>
      <c r="B1861" s="19">
        <v>106424.0</v>
      </c>
      <c r="C1861" s="20" t="s">
        <v>3614</v>
      </c>
      <c r="D1861" s="21" t="str">
        <f>IFERROR(__xludf.DUMMYFUNCTION("GOOGLETRANSLATE(C1861,""ja"",""en"")"),"Sengoku")</f>
        <v>Sengoku</v>
      </c>
    </row>
    <row r="1862">
      <c r="A1862" s="19">
        <v>1861.0</v>
      </c>
      <c r="B1862" s="19">
        <v>106329.0</v>
      </c>
      <c r="C1862" s="22" t="s">
        <v>3615</v>
      </c>
      <c r="D1862" s="21" t="str">
        <f>IFERROR(__xludf.DUMMYFUNCTION("GOOGLETRANSLATE(C1862,""ja"",""en"")"),"left behind")</f>
        <v>left behind</v>
      </c>
    </row>
    <row r="1863">
      <c r="A1863" s="19">
        <v>1862.0</v>
      </c>
      <c r="B1863" s="19">
        <v>106217.0</v>
      </c>
      <c r="C1863" s="20" t="s">
        <v>3616</v>
      </c>
      <c r="D1863" s="21" t="str">
        <f>IFERROR(__xludf.DUMMYFUNCTION("GOOGLETRANSLATE(C1863,""ja"",""en"")"),"dog")</f>
        <v>dog</v>
      </c>
    </row>
    <row r="1864">
      <c r="A1864" s="19">
        <v>1863.0</v>
      </c>
      <c r="B1864" s="19">
        <v>106167.0</v>
      </c>
      <c r="C1864" s="20" t="s">
        <v>3617</v>
      </c>
      <c r="D1864" s="21" t="str">
        <f>IFERROR(__xludf.DUMMYFUNCTION("GOOGLETRANSLATE(C1864,""ja"",""en"")"),"hit")</f>
        <v>hit</v>
      </c>
    </row>
    <row r="1865">
      <c r="A1865" s="19">
        <v>1864.0</v>
      </c>
      <c r="B1865" s="19">
        <v>106119.0</v>
      </c>
      <c r="C1865" s="20" t="s">
        <v>3618</v>
      </c>
      <c r="D1865" s="21" t="str">
        <f>IFERROR(__xludf.DUMMYFUNCTION("GOOGLETRANSLATE(C1865,""ja"",""en"")"),"moon")</f>
        <v>moon</v>
      </c>
    </row>
    <row r="1866">
      <c r="A1866" s="19">
        <v>1865.0</v>
      </c>
      <c r="B1866" s="19">
        <v>106115.0</v>
      </c>
      <c r="C1866" s="20" t="s">
        <v>3619</v>
      </c>
      <c r="D1866" s="21" t="str">
        <f>IFERROR(__xludf.DUMMYFUNCTION("GOOGLETRANSLATE(C1866,""ja"",""en"")"),"the below described")</f>
        <v>the below described</v>
      </c>
    </row>
    <row r="1867">
      <c r="A1867" s="19">
        <v>1866.0</v>
      </c>
      <c r="B1867" s="19">
        <v>105953.0</v>
      </c>
      <c r="C1867" s="20" t="s">
        <v>3620</v>
      </c>
      <c r="D1867" s="21" t="str">
        <f>IFERROR(__xludf.DUMMYFUNCTION("GOOGLETRANSLATE(C1867,""ja"",""en"")"),"enter")</f>
        <v>enter</v>
      </c>
    </row>
    <row r="1868">
      <c r="A1868" s="19">
        <v>1867.0</v>
      </c>
      <c r="B1868" s="19">
        <v>105839.0</v>
      </c>
      <c r="C1868" s="20" t="s">
        <v>3621</v>
      </c>
      <c r="D1868" s="21" t="str">
        <f>IFERROR(__xludf.DUMMYFUNCTION("GOOGLETRANSLATE(C1868,""ja"",""en"")"),"bamboo")</f>
        <v>bamboo</v>
      </c>
    </row>
    <row r="1869">
      <c r="A1869" s="19">
        <v>1868.0</v>
      </c>
      <c r="B1869" s="19">
        <v>105789.0</v>
      </c>
      <c r="C1869" s="20" t="s">
        <v>3622</v>
      </c>
      <c r="D1869" s="21" t="str">
        <f>IFERROR(__xludf.DUMMYFUNCTION("GOOGLETRANSLATE(C1869,""ja"",""en"")"),"hair")</f>
        <v>hair</v>
      </c>
    </row>
    <row r="1870">
      <c r="A1870" s="19">
        <v>1869.0</v>
      </c>
      <c r="B1870" s="19">
        <v>105734.0</v>
      </c>
      <c r="C1870" s="20" t="s">
        <v>3623</v>
      </c>
      <c r="D1870" s="21" t="str">
        <f>IFERROR(__xludf.DUMMYFUNCTION("GOOGLETRANSLATE(C1870,""ja"",""en"")"),"body")</f>
        <v>body</v>
      </c>
    </row>
    <row r="1871">
      <c r="A1871" s="19">
        <v>1870.0</v>
      </c>
      <c r="B1871" s="19">
        <v>105715.0</v>
      </c>
      <c r="C1871" s="20" t="s">
        <v>3624</v>
      </c>
      <c r="D1871" s="21" t="str">
        <f>IFERROR(__xludf.DUMMYFUNCTION("GOOGLETRANSLATE(C1871,""ja"",""en"")"),"Transfer")</f>
        <v>Transfer</v>
      </c>
    </row>
    <row r="1872">
      <c r="A1872" s="19">
        <v>1871.0</v>
      </c>
      <c r="B1872" s="19">
        <v>105607.0</v>
      </c>
      <c r="C1872" s="20" t="s">
        <v>3625</v>
      </c>
      <c r="D1872" s="21" t="str">
        <f>IFERROR(__xludf.DUMMYFUNCTION("GOOGLETRANSLATE(C1872,""ja"",""en"")"),"beside")</f>
        <v>beside</v>
      </c>
    </row>
    <row r="1873">
      <c r="A1873" s="19">
        <v>1872.0</v>
      </c>
      <c r="B1873" s="19">
        <v>105577.0</v>
      </c>
      <c r="C1873" s="20" t="s">
        <v>3626</v>
      </c>
      <c r="D1873" s="21" t="str">
        <f>IFERROR(__xludf.DUMMYFUNCTION("GOOGLETRANSLATE(C1873,""ja"",""en"")"),"finance")</f>
        <v>finance</v>
      </c>
    </row>
    <row r="1874">
      <c r="A1874" s="19">
        <v>1873.0</v>
      </c>
      <c r="B1874" s="19">
        <v>105558.0</v>
      </c>
      <c r="C1874" s="20" t="s">
        <v>3627</v>
      </c>
      <c r="D1874" s="21" t="str">
        <f>IFERROR(__xludf.DUMMYFUNCTION("GOOGLETRANSLATE(C1874,""ja"",""en"")"),"customer")</f>
        <v>customer</v>
      </c>
    </row>
    <row r="1875">
      <c r="A1875" s="19">
        <v>1874.0</v>
      </c>
      <c r="B1875" s="19">
        <v>105543.0</v>
      </c>
      <c r="C1875" s="20" t="s">
        <v>3628</v>
      </c>
      <c r="D1875" s="21" t="str">
        <f>IFERROR(__xludf.DUMMYFUNCTION("GOOGLETRANSLATE(C1875,""ja"",""en"")"),"control")</f>
        <v>control</v>
      </c>
    </row>
    <row r="1876">
      <c r="A1876" s="19">
        <v>1875.0</v>
      </c>
      <c r="B1876" s="19">
        <v>105461.0</v>
      </c>
      <c r="C1876" s="20" t="s">
        <v>3629</v>
      </c>
      <c r="D1876" s="21" t="str">
        <f>IFERROR(__xludf.DUMMYFUNCTION("GOOGLETRANSLATE(C1876,""ja"",""en"")"),"cell")</f>
        <v>cell</v>
      </c>
    </row>
    <row r="1877">
      <c r="A1877" s="19">
        <v>1876.0</v>
      </c>
      <c r="B1877" s="19">
        <v>105379.0</v>
      </c>
      <c r="C1877" s="20" t="s">
        <v>3630</v>
      </c>
      <c r="D1877" s="21" t="str">
        <f>IFERROR(__xludf.DUMMYFUNCTION("GOOGLETRANSLATE(C1877,""ja"",""en"")"),"city")</f>
        <v>city</v>
      </c>
    </row>
    <row r="1878">
      <c r="A1878" s="19">
        <v>1877.0</v>
      </c>
      <c r="B1878" s="19">
        <v>105331.0</v>
      </c>
      <c r="C1878" s="20" t="s">
        <v>3631</v>
      </c>
      <c r="D1878" s="21" t="str">
        <f>IFERROR(__xludf.DUMMYFUNCTION("GOOGLETRANSLATE(C1878,""ja"",""en"")"),"piano")</f>
        <v>piano</v>
      </c>
    </row>
    <row r="1879">
      <c r="A1879" s="19">
        <v>1878.0</v>
      </c>
      <c r="B1879" s="19">
        <v>105312.0</v>
      </c>
      <c r="C1879" s="20" t="s">
        <v>3632</v>
      </c>
      <c r="D1879" s="21" t="str">
        <f>IFERROR(__xludf.DUMMYFUNCTION("GOOGLETRANSLATE(C1879,""ja"",""en"")"),"emperor")</f>
        <v>emperor</v>
      </c>
    </row>
    <row r="1880">
      <c r="A1880" s="19">
        <v>1879.0</v>
      </c>
      <c r="B1880" s="19">
        <v>105188.0</v>
      </c>
      <c r="C1880" s="20" t="s">
        <v>3633</v>
      </c>
      <c r="D1880" s="21" t="str">
        <f>IFERROR(__xludf.DUMMYFUNCTION("GOOGLETRANSLATE(C1880,""ja"",""en"")"),"Kimura")</f>
        <v>Kimura</v>
      </c>
    </row>
    <row r="1881">
      <c r="A1881" s="19">
        <v>1880.0</v>
      </c>
      <c r="B1881" s="19">
        <v>105175.0</v>
      </c>
      <c r="C1881" s="20" t="s">
        <v>3634</v>
      </c>
      <c r="D1881" s="21" t="str">
        <f>IFERROR(__xludf.DUMMYFUNCTION("GOOGLETRANSLATE(C1881,""ja"",""en"")"),"similar")</f>
        <v>similar</v>
      </c>
    </row>
    <row r="1882">
      <c r="A1882" s="19">
        <v>1881.0</v>
      </c>
      <c r="B1882" s="19">
        <v>105079.0</v>
      </c>
      <c r="C1882" s="20" t="s">
        <v>3635</v>
      </c>
      <c r="D1882" s="21" t="str">
        <f>IFERROR(__xludf.DUMMYFUNCTION("GOOGLETRANSLATE(C1882,""ja"",""en"")"),"Beijing")</f>
        <v>Beijing</v>
      </c>
    </row>
    <row r="1883">
      <c r="A1883" s="19">
        <v>1882.0</v>
      </c>
      <c r="B1883" s="19">
        <v>105079.0</v>
      </c>
      <c r="C1883" s="20" t="s">
        <v>3636</v>
      </c>
      <c r="D1883" s="21" t="str">
        <f>IFERROR(__xludf.DUMMYFUNCTION("GOOGLETRANSLATE(C1883,""ja"",""en"")"),"city")</f>
        <v>city</v>
      </c>
    </row>
    <row r="1884">
      <c r="A1884" s="19">
        <v>1883.0</v>
      </c>
      <c r="B1884" s="19">
        <v>105065.0</v>
      </c>
      <c r="C1884" s="20" t="s">
        <v>3637</v>
      </c>
      <c r="D1884" s="21" t="str">
        <f>IFERROR(__xludf.DUMMYFUNCTION("GOOGLETRANSLATE(C1884,""ja"",""en"")"),"record")</f>
        <v>record</v>
      </c>
    </row>
    <row r="1885">
      <c r="A1885" s="19">
        <v>1884.0</v>
      </c>
      <c r="B1885" s="19">
        <v>105010.0</v>
      </c>
      <c r="C1885" s="20" t="s">
        <v>3638</v>
      </c>
      <c r="D1885" s="21" t="str">
        <f>IFERROR(__xludf.DUMMYFUNCTION("GOOGLETRANSLATE(C1885,""ja"",""en"")"),"father")</f>
        <v>father</v>
      </c>
    </row>
    <row r="1886">
      <c r="A1886" s="19">
        <v>1885.0</v>
      </c>
      <c r="B1886" s="19">
        <v>104988.0</v>
      </c>
      <c r="C1886" s="20" t="s">
        <v>3639</v>
      </c>
      <c r="D1886" s="21" t="str">
        <f>IFERROR(__xludf.DUMMYFUNCTION("GOOGLETRANSLATE(C1886,""ja"",""en"")"),"tower")</f>
        <v>tower</v>
      </c>
    </row>
    <row r="1887">
      <c r="A1887" s="19">
        <v>1886.0</v>
      </c>
      <c r="B1887" s="19">
        <v>104964.0</v>
      </c>
      <c r="C1887" s="20" t="s">
        <v>3640</v>
      </c>
      <c r="D1887" s="21" t="str">
        <f>IFERROR(__xludf.DUMMYFUNCTION("GOOGLETRANSLATE(C1887,""ja"",""en"")"),"Secretary")</f>
        <v>Secretary</v>
      </c>
    </row>
    <row r="1888">
      <c r="A1888" s="19">
        <v>1887.0</v>
      </c>
      <c r="B1888" s="19">
        <v>104962.0</v>
      </c>
      <c r="C1888" s="20" t="s">
        <v>3641</v>
      </c>
      <c r="D1888" s="21" t="str">
        <f>IFERROR(__xludf.DUMMYFUNCTION("GOOGLETRANSLATE(C1888,""ja"",""en"")"),"qualification")</f>
        <v>qualification</v>
      </c>
    </row>
    <row r="1889">
      <c r="A1889" s="19">
        <v>1888.0</v>
      </c>
      <c r="B1889" s="19">
        <v>104893.0</v>
      </c>
      <c r="C1889" s="20" t="s">
        <v>3642</v>
      </c>
      <c r="D1889" s="21" t="str">
        <f>IFERROR(__xludf.DUMMYFUNCTION("GOOGLETRANSLATE(C1889,""ja"",""en"")"),"authority")</f>
        <v>authority</v>
      </c>
    </row>
    <row r="1890">
      <c r="A1890" s="19">
        <v>1889.0</v>
      </c>
      <c r="B1890" s="19">
        <v>104852.0</v>
      </c>
      <c r="C1890" s="20" t="s">
        <v>3643</v>
      </c>
      <c r="D1890" s="21" t="str">
        <f>IFERROR(__xludf.DUMMYFUNCTION("GOOGLETRANSLATE(C1890,""ja"",""en"")"),"equivalent")</f>
        <v>equivalent</v>
      </c>
    </row>
    <row r="1891">
      <c r="A1891" s="19">
        <v>1890.0</v>
      </c>
      <c r="B1891" s="19">
        <v>104839.0</v>
      </c>
      <c r="C1891" s="20" t="s">
        <v>3644</v>
      </c>
      <c r="D1891" s="21" t="str">
        <f>IFERROR(__xludf.DUMMYFUNCTION("GOOGLETRANSLATE(C1891,""ja"",""en"")"),"start")</f>
        <v>start</v>
      </c>
    </row>
    <row r="1892">
      <c r="A1892" s="19">
        <v>1891.0</v>
      </c>
      <c r="B1892" s="19">
        <v>104834.0</v>
      </c>
      <c r="C1892" s="20" t="s">
        <v>3645</v>
      </c>
      <c r="D1892" s="21" t="str">
        <f>IFERROR(__xludf.DUMMYFUNCTION("GOOGLETRANSLATE(C1892,""ja"",""en"")"),"cancel")</f>
        <v>cancel</v>
      </c>
    </row>
    <row r="1893">
      <c r="A1893" s="19">
        <v>1892.0</v>
      </c>
      <c r="B1893" s="19">
        <v>104788.0</v>
      </c>
      <c r="C1893" s="20" t="s">
        <v>3646</v>
      </c>
      <c r="D1893" s="21" t="str">
        <f>IFERROR(__xludf.DUMMYFUNCTION("GOOGLETRANSLATE(C1893,""ja"",""en"")"),"Re")</f>
        <v>Re</v>
      </c>
    </row>
    <row r="1894">
      <c r="A1894" s="19">
        <v>1893.0</v>
      </c>
      <c r="B1894" s="19">
        <v>104737.0</v>
      </c>
      <c r="C1894" s="20" t="s">
        <v>3647</v>
      </c>
      <c r="D1894" s="21" t="str">
        <f>IFERROR(__xludf.DUMMYFUNCTION("GOOGLETRANSLATE(C1894,""ja"",""en"")"),"week")</f>
        <v>week</v>
      </c>
    </row>
    <row r="1895">
      <c r="A1895" s="19">
        <v>1894.0</v>
      </c>
      <c r="B1895" s="19">
        <v>104708.0</v>
      </c>
      <c r="C1895" s="20" t="s">
        <v>3648</v>
      </c>
      <c r="D1895" s="21" t="str">
        <f>IFERROR(__xludf.DUMMYFUNCTION("GOOGLETRANSLATE(C1895,""ja"",""en"")"),"adjacent")</f>
        <v>adjacent</v>
      </c>
    </row>
    <row r="1896">
      <c r="A1896" s="19">
        <v>1895.0</v>
      </c>
      <c r="B1896" s="19">
        <v>104470.0</v>
      </c>
      <c r="C1896" s="20" t="s">
        <v>3649</v>
      </c>
      <c r="D1896" s="21" t="str">
        <f>IFERROR(__xludf.DUMMYFUNCTION("GOOGLETRANSLATE(C1896,""ja"",""en"")"),"ending")</f>
        <v>ending</v>
      </c>
    </row>
    <row r="1897">
      <c r="A1897" s="19">
        <v>1896.0</v>
      </c>
      <c r="B1897" s="19">
        <v>104437.0</v>
      </c>
      <c r="C1897" s="20" t="s">
        <v>3650</v>
      </c>
      <c r="D1897" s="21" t="str">
        <f>IFERROR(__xludf.DUMMYFUNCTION("GOOGLETRANSLATE(C1897,""ja"",""en"")"),"Ranking")</f>
        <v>Ranking</v>
      </c>
    </row>
    <row r="1898">
      <c r="A1898" s="19">
        <v>1897.0</v>
      </c>
      <c r="B1898" s="19">
        <v>104426.0</v>
      </c>
      <c r="C1898" s="20" t="s">
        <v>3651</v>
      </c>
      <c r="D1898" s="21" t="str">
        <f>IFERROR(__xludf.DUMMYFUNCTION("GOOGLETRANSLATE(C1898,""ja"",""en"")"),"recognition")</f>
        <v>recognition</v>
      </c>
    </row>
    <row r="1899">
      <c r="A1899" s="19">
        <v>1898.0</v>
      </c>
      <c r="B1899" s="19">
        <v>104330.0</v>
      </c>
      <c r="C1899" s="20" t="s">
        <v>3652</v>
      </c>
      <c r="D1899" s="21" t="str">
        <f>IFERROR(__xludf.DUMMYFUNCTION("GOOGLETRANSLATE(C1899,""ja"",""en"")"),"mention")</f>
        <v>mention</v>
      </c>
    </row>
    <row r="1900">
      <c r="A1900" s="19">
        <v>1899.0</v>
      </c>
      <c r="B1900" s="19">
        <v>104321.0</v>
      </c>
      <c r="C1900" s="20" t="s">
        <v>3653</v>
      </c>
      <c r="D1900" s="21" t="str">
        <f>IFERROR(__xludf.DUMMYFUNCTION("GOOGLETRANSLATE(C1900,""ja"",""en"")"),"Zhou")</f>
        <v>Zhou</v>
      </c>
    </row>
    <row r="1901">
      <c r="A1901" s="19">
        <v>1900.0</v>
      </c>
      <c r="B1901" s="19">
        <v>104144.0</v>
      </c>
      <c r="C1901" s="20" t="s">
        <v>3654</v>
      </c>
      <c r="D1901" s="21" t="str">
        <f>IFERROR(__xludf.DUMMYFUNCTION("GOOGLETRANSLATE(C1901,""ja"",""en"")"),"profit")</f>
        <v>profit</v>
      </c>
    </row>
    <row r="1902">
      <c r="A1902" s="19">
        <v>1901.0</v>
      </c>
      <c r="B1902" s="19">
        <v>104091.0</v>
      </c>
      <c r="C1902" s="20" t="s">
        <v>3655</v>
      </c>
      <c r="D1902" s="21" t="str">
        <f>IFERROR(__xludf.DUMMYFUNCTION("GOOGLETRANSLATE(C1902,""ja"",""en"")"),"Should be")</f>
        <v>Should be</v>
      </c>
    </row>
    <row r="1903">
      <c r="A1903" s="19">
        <v>1902.0</v>
      </c>
      <c r="B1903" s="19">
        <v>104090.0</v>
      </c>
      <c r="C1903" s="20" t="s">
        <v>3656</v>
      </c>
      <c r="D1903" s="21" t="str">
        <f>IFERROR(__xludf.DUMMYFUNCTION("GOOGLETRANSLATE(C1903,""ja"",""en"")"),"older brother")</f>
        <v>older brother</v>
      </c>
    </row>
    <row r="1904">
      <c r="A1904" s="19">
        <v>1903.0</v>
      </c>
      <c r="B1904" s="19">
        <v>104033.0</v>
      </c>
      <c r="C1904" s="20" t="s">
        <v>3657</v>
      </c>
      <c r="D1904" s="21" t="str">
        <f>IFERROR(__xludf.DUMMYFUNCTION("GOOGLETRANSLATE(C1904,""ja"",""en"")"),"Police station")</f>
        <v>Police station</v>
      </c>
    </row>
    <row r="1905">
      <c r="A1905" s="19">
        <v>1904.0</v>
      </c>
      <c r="B1905" s="19">
        <v>104012.0</v>
      </c>
      <c r="C1905" s="20" t="s">
        <v>3658</v>
      </c>
      <c r="D1905" s="21" t="str">
        <f>IFERROR(__xludf.DUMMYFUNCTION("GOOGLETRANSLATE(C1905,""ja"",""en"")"),"originally")</f>
        <v>originally</v>
      </c>
    </row>
    <row r="1906">
      <c r="A1906" s="19">
        <v>1905.0</v>
      </c>
      <c r="B1906" s="19">
        <v>104002.0</v>
      </c>
      <c r="C1906" s="20" t="s">
        <v>3659</v>
      </c>
      <c r="D1906" s="21" t="str">
        <f>IFERROR(__xludf.DUMMYFUNCTION("GOOGLETRANSLATE(C1906,""ja"",""en"")"),"emergency")</f>
        <v>emergency</v>
      </c>
    </row>
    <row r="1907">
      <c r="A1907" s="19">
        <v>1906.0</v>
      </c>
      <c r="B1907" s="19">
        <v>103994.0</v>
      </c>
      <c r="C1907" s="20" t="s">
        <v>3660</v>
      </c>
      <c r="D1907" s="21" t="str">
        <f>IFERROR(__xludf.DUMMYFUNCTION("GOOGLETRANSLATE(C1907,""ja"",""en"")"),"Taku")</f>
        <v>Taku</v>
      </c>
    </row>
    <row r="1908">
      <c r="A1908" s="19">
        <v>1907.0</v>
      </c>
      <c r="B1908" s="19">
        <v>103828.0</v>
      </c>
      <c r="C1908" s="20" t="s">
        <v>3661</v>
      </c>
      <c r="D1908" s="21" t="str">
        <f>IFERROR(__xludf.DUMMYFUNCTION("GOOGLETRANSLATE(C1908,""ja"",""en"")"),"growth")</f>
        <v>growth</v>
      </c>
    </row>
    <row r="1909">
      <c r="A1909" s="19">
        <v>1908.0</v>
      </c>
      <c r="B1909" s="19">
        <v>103735.0</v>
      </c>
      <c r="C1909" s="20" t="s">
        <v>3662</v>
      </c>
      <c r="D1909" s="21" t="str">
        <f>IFERROR(__xludf.DUMMYFUNCTION("GOOGLETRANSLATE(C1909,""ja"",""en"")"),"Feeling")</f>
        <v>Feeling</v>
      </c>
    </row>
    <row r="1910">
      <c r="A1910" s="19">
        <v>1909.0</v>
      </c>
      <c r="B1910" s="19">
        <v>103707.0</v>
      </c>
      <c r="C1910" s="20" t="s">
        <v>3663</v>
      </c>
      <c r="D1910" s="21" t="str">
        <f>IFERROR(__xludf.DUMMYFUNCTION("GOOGLETRANSLATE(C1910,""ja"",""en"")"),"group")</f>
        <v>group</v>
      </c>
    </row>
    <row r="1911">
      <c r="A1911" s="19">
        <v>1910.0</v>
      </c>
      <c r="B1911" s="19">
        <v>103630.0</v>
      </c>
      <c r="C1911" s="22" t="s">
        <v>3664</v>
      </c>
      <c r="D1911" s="21" t="str">
        <f>IFERROR(__xludf.DUMMYFUNCTION("GOOGLETRANSLATE(C1911,""ja"",""en"")"),"say")</f>
        <v>say</v>
      </c>
    </row>
    <row r="1912">
      <c r="A1912" s="19">
        <v>1911.0</v>
      </c>
      <c r="B1912" s="19">
        <v>103618.0</v>
      </c>
      <c r="C1912" s="20" t="s">
        <v>3665</v>
      </c>
      <c r="D1912" s="21" t="str">
        <f>IFERROR(__xludf.DUMMYFUNCTION("GOOGLETRANSLATE(C1912,""ja"",""en"")"),"Friday")</f>
        <v>Friday</v>
      </c>
    </row>
    <row r="1913">
      <c r="A1913" s="19">
        <v>1912.0</v>
      </c>
      <c r="B1913" s="19">
        <v>103542.0</v>
      </c>
      <c r="C1913" s="20" t="s">
        <v>3666</v>
      </c>
      <c r="D1913" s="21" t="str">
        <f>IFERROR(__xludf.DUMMYFUNCTION("GOOGLETRANSLATE(C1913,""ja"",""en"")"),"arrangement")</f>
        <v>arrangement</v>
      </c>
    </row>
    <row r="1914">
      <c r="A1914" s="19">
        <v>1913.0</v>
      </c>
      <c r="B1914" s="19">
        <v>103497.0</v>
      </c>
      <c r="C1914" s="20" t="s">
        <v>3667</v>
      </c>
      <c r="D1914" s="21" t="str">
        <f>IFERROR(__xludf.DUMMYFUNCTION("GOOGLETRANSLATE(C1914,""ja"",""en"")"),"general")</f>
        <v>general</v>
      </c>
    </row>
    <row r="1915">
      <c r="A1915" s="19">
        <v>1914.0</v>
      </c>
      <c r="B1915" s="19">
        <v>103467.0</v>
      </c>
      <c r="C1915" s="20" t="s">
        <v>3668</v>
      </c>
      <c r="D1915" s="21" t="str">
        <f>IFERROR(__xludf.DUMMYFUNCTION("GOOGLETRANSLATE(C1915,""ja"",""en"")"),"righteousness")</f>
        <v>righteousness</v>
      </c>
    </row>
    <row r="1916">
      <c r="A1916" s="19">
        <v>1915.0</v>
      </c>
      <c r="B1916" s="19">
        <v>103461.0</v>
      </c>
      <c r="C1916" s="20" t="s">
        <v>3669</v>
      </c>
      <c r="D1916" s="21" t="str">
        <f>IFERROR(__xludf.DUMMYFUNCTION("GOOGLETRANSLATE(C1916,""ja"",""en"")"),"reinforcement")</f>
        <v>reinforcement</v>
      </c>
    </row>
    <row r="1917">
      <c r="A1917" s="19">
        <v>1916.0</v>
      </c>
      <c r="B1917" s="19">
        <v>103422.0</v>
      </c>
      <c r="C1917" s="20" t="s">
        <v>3670</v>
      </c>
      <c r="D1917" s="21" t="str">
        <f>IFERROR(__xludf.DUMMYFUNCTION("GOOGLETRANSLATE(C1917,""ja"",""en"")"),"flow")</f>
        <v>flow</v>
      </c>
    </row>
    <row r="1918">
      <c r="A1918" s="19">
        <v>1917.0</v>
      </c>
      <c r="B1918" s="19">
        <v>103350.0</v>
      </c>
      <c r="C1918" s="20" t="s">
        <v>3671</v>
      </c>
      <c r="D1918" s="21" t="str">
        <f>IFERROR(__xludf.DUMMYFUNCTION("GOOGLETRANSLATE(C1918,""ja"",""en"")"),"challenge")</f>
        <v>challenge</v>
      </c>
    </row>
    <row r="1919">
      <c r="A1919" s="19">
        <v>1918.0</v>
      </c>
      <c r="B1919" s="19">
        <v>103345.0</v>
      </c>
      <c r="C1919" s="20" t="s">
        <v>3672</v>
      </c>
      <c r="D1919" s="21" t="str">
        <f>IFERROR(__xludf.DUMMYFUNCTION("GOOGLETRANSLATE(C1919,""ja"",""en"")"),"Main store")</f>
        <v>Main store</v>
      </c>
    </row>
    <row r="1920">
      <c r="A1920" s="19">
        <v>1919.0</v>
      </c>
      <c r="B1920" s="19">
        <v>103327.0</v>
      </c>
      <c r="C1920" s="20" t="s">
        <v>3673</v>
      </c>
      <c r="D1920" s="21" t="str">
        <f>IFERROR(__xludf.DUMMYFUNCTION("GOOGLETRANSLATE(C1920,""ja"",""en"")"),"Color")</f>
        <v>Color</v>
      </c>
    </row>
    <row r="1921">
      <c r="A1921" s="19">
        <v>1920.0</v>
      </c>
      <c r="B1921" s="19">
        <v>103269.0</v>
      </c>
      <c r="C1921" s="20" t="s">
        <v>3674</v>
      </c>
      <c r="D1921" s="21" t="str">
        <f>IFERROR(__xludf.DUMMYFUNCTION("GOOGLETRANSLATE(C1921,""ja"",""en"")"),"electric")</f>
        <v>electric</v>
      </c>
    </row>
    <row r="1922">
      <c r="A1922" s="19">
        <v>1921.0</v>
      </c>
      <c r="B1922" s="19">
        <v>103231.0</v>
      </c>
      <c r="C1922" s="20" t="s">
        <v>3675</v>
      </c>
      <c r="D1922" s="21" t="str">
        <f>IFERROR(__xludf.DUMMYFUNCTION("GOOGLETRANSLATE(C1922,""ja"",""en"")"),"summary")</f>
        <v>summary</v>
      </c>
    </row>
    <row r="1923">
      <c r="A1923" s="19">
        <v>1922.0</v>
      </c>
      <c r="B1923" s="19">
        <v>102911.0</v>
      </c>
      <c r="C1923" s="20" t="s">
        <v>3676</v>
      </c>
      <c r="D1923" s="21" t="str">
        <f>IFERROR(__xludf.DUMMYFUNCTION("GOOGLETRANSLATE(C1923,""ja"",""en"")"),"virus")</f>
        <v>virus</v>
      </c>
    </row>
    <row r="1924">
      <c r="A1924" s="19">
        <v>1923.0</v>
      </c>
      <c r="B1924" s="19">
        <v>102838.0</v>
      </c>
      <c r="C1924" s="20" t="s">
        <v>3677</v>
      </c>
      <c r="D1924" s="21" t="str">
        <f>IFERROR(__xludf.DUMMYFUNCTION("GOOGLETRANSLATE(C1924,""ja"",""en"")"),"spouse")</f>
        <v>spouse</v>
      </c>
    </row>
    <row r="1925">
      <c r="A1925" s="19">
        <v>1924.0</v>
      </c>
      <c r="B1925" s="19">
        <v>102761.0</v>
      </c>
      <c r="C1925" s="20" t="s">
        <v>3678</v>
      </c>
      <c r="D1925" s="21" t="str">
        <f>IFERROR(__xludf.DUMMYFUNCTION("GOOGLETRANSLATE(C1925,""ja"",""en"")"),"business")</f>
        <v>business</v>
      </c>
    </row>
    <row r="1926">
      <c r="A1926" s="19">
        <v>1925.0</v>
      </c>
      <c r="B1926" s="19">
        <v>102702.0</v>
      </c>
      <c r="C1926" s="20" t="s">
        <v>3679</v>
      </c>
      <c r="D1926" s="21" t="str">
        <f>IFERROR(__xludf.DUMMYFUNCTION("GOOGLETRANSLATE(C1926,""ja"",""en"")"),"background")</f>
        <v>background</v>
      </c>
    </row>
    <row r="1927">
      <c r="A1927" s="19">
        <v>1926.0</v>
      </c>
      <c r="B1927" s="19">
        <v>102666.0</v>
      </c>
      <c r="C1927" s="20" t="s">
        <v>3680</v>
      </c>
      <c r="D1927" s="21" t="str">
        <f>IFERROR(__xludf.DUMMYFUNCTION("GOOGLETRANSLATE(C1927,""ja"",""en"")"),"Brazil")</f>
        <v>Brazil</v>
      </c>
    </row>
    <row r="1928">
      <c r="A1928" s="19">
        <v>1927.0</v>
      </c>
      <c r="B1928" s="19">
        <v>102653.0</v>
      </c>
      <c r="C1928" s="20" t="s">
        <v>3681</v>
      </c>
      <c r="D1928" s="21" t="str">
        <f>IFERROR(__xludf.DUMMYFUNCTION("GOOGLETRANSLATE(C1928,""ja"",""en"")"),"famous")</f>
        <v>famous</v>
      </c>
    </row>
    <row r="1929">
      <c r="A1929" s="19">
        <v>1928.0</v>
      </c>
      <c r="B1929" s="19">
        <v>102475.0</v>
      </c>
      <c r="C1929" s="20" t="s">
        <v>3682</v>
      </c>
      <c r="D1929" s="21" t="str">
        <f>IFERROR(__xludf.DUMMYFUNCTION("GOOGLETRANSLATE(C1929,""ja"",""en"")"),"permission")</f>
        <v>permission</v>
      </c>
    </row>
    <row r="1930">
      <c r="A1930" s="19">
        <v>1929.0</v>
      </c>
      <c r="B1930" s="19">
        <v>102262.0</v>
      </c>
      <c r="C1930" s="20" t="s">
        <v>3683</v>
      </c>
      <c r="D1930" s="21" t="str">
        <f>IFERROR(__xludf.DUMMYFUNCTION("GOOGLETRANSLATE(C1930,""ja"",""en"")"),"why")</f>
        <v>why</v>
      </c>
    </row>
    <row r="1931">
      <c r="A1931" s="19">
        <v>1930.0</v>
      </c>
      <c r="B1931" s="19">
        <v>102230.0</v>
      </c>
      <c r="C1931" s="20" t="s">
        <v>3684</v>
      </c>
      <c r="D1931" s="21" t="str">
        <f>IFERROR(__xludf.DUMMYFUNCTION("GOOGLETRANSLATE(C1931,""ja"",""en"")"),"progress")</f>
        <v>progress</v>
      </c>
    </row>
    <row r="1932">
      <c r="A1932" s="19">
        <v>1931.0</v>
      </c>
      <c r="B1932" s="19">
        <v>102159.0</v>
      </c>
      <c r="C1932" s="20" t="s">
        <v>3685</v>
      </c>
      <c r="D1932" s="21" t="str">
        <f>IFERROR(__xludf.DUMMYFUNCTION("GOOGLETRANSLATE(C1932,""ja"",""en"")"),"Reprint")</f>
        <v>Reprint</v>
      </c>
    </row>
    <row r="1933">
      <c r="A1933" s="19">
        <v>1932.0</v>
      </c>
      <c r="B1933" s="19">
        <v>102072.0</v>
      </c>
      <c r="C1933" s="20" t="s">
        <v>3686</v>
      </c>
      <c r="D1933" s="21" t="str">
        <f>IFERROR(__xludf.DUMMYFUNCTION("GOOGLETRANSLATE(C1933,""ja"",""en"")"),"passing")</f>
        <v>passing</v>
      </c>
    </row>
    <row r="1934">
      <c r="A1934" s="19">
        <v>1933.0</v>
      </c>
      <c r="B1934" s="19">
        <v>102057.0</v>
      </c>
      <c r="C1934" s="20" t="s">
        <v>3687</v>
      </c>
      <c r="D1934" s="21" t="str">
        <f>IFERROR(__xludf.DUMMYFUNCTION("GOOGLETRANSLATE(C1934,""ja"",""en"")"),"home")</f>
        <v>home</v>
      </c>
    </row>
    <row r="1935">
      <c r="A1935" s="19">
        <v>1934.0</v>
      </c>
      <c r="B1935" s="19">
        <v>101947.0</v>
      </c>
      <c r="C1935" s="20" t="s">
        <v>3688</v>
      </c>
      <c r="D1935" s="21" t="str">
        <f>IFERROR(__xludf.DUMMYFUNCTION("GOOGLETRANSLATE(C1935,""ja"",""en"")"),"artist")</f>
        <v>artist</v>
      </c>
    </row>
    <row r="1936">
      <c r="A1936" s="19">
        <v>1935.0</v>
      </c>
      <c r="B1936" s="19">
        <v>101738.0</v>
      </c>
      <c r="C1936" s="20" t="s">
        <v>3689</v>
      </c>
      <c r="D1936" s="21" t="str">
        <f>IFERROR(__xludf.DUMMYFUNCTION("GOOGLETRANSLATE(C1936,""ja"",""en"")"),"Application")</f>
        <v>Application</v>
      </c>
    </row>
    <row r="1937">
      <c r="A1937" s="19">
        <v>1936.0</v>
      </c>
      <c r="B1937" s="19">
        <v>101727.0</v>
      </c>
      <c r="C1937" s="20" t="s">
        <v>3690</v>
      </c>
      <c r="D1937" s="21" t="str">
        <f>IFERROR(__xludf.DUMMYFUNCTION("GOOGLETRANSLATE(C1937,""ja"",""en"")"),"intuition")</f>
        <v>intuition</v>
      </c>
    </row>
    <row r="1938">
      <c r="A1938" s="19">
        <v>1937.0</v>
      </c>
      <c r="B1938" s="19">
        <v>101692.0</v>
      </c>
      <c r="C1938" s="20" t="s">
        <v>3691</v>
      </c>
      <c r="D1938" s="21" t="str">
        <f>IFERROR(__xludf.DUMMYFUNCTION("GOOGLETRANSLATE(C1938,""ja"",""en"")"),"reduce")</f>
        <v>reduce</v>
      </c>
    </row>
    <row r="1939">
      <c r="A1939" s="19">
        <v>1938.0</v>
      </c>
      <c r="B1939" s="19">
        <v>101691.0</v>
      </c>
      <c r="C1939" s="20" t="s">
        <v>3692</v>
      </c>
      <c r="D1939" s="21" t="str">
        <f>IFERROR(__xludf.DUMMYFUNCTION("GOOGLETRANSLATE(C1939,""ja"",""en"")"),"Wakayama")</f>
        <v>Wakayama</v>
      </c>
    </row>
    <row r="1940">
      <c r="A1940" s="19">
        <v>1939.0</v>
      </c>
      <c r="B1940" s="19">
        <v>101579.0</v>
      </c>
      <c r="C1940" s="20" t="s">
        <v>3693</v>
      </c>
      <c r="D1940" s="21" t="str">
        <f>IFERROR(__xludf.DUMMYFUNCTION("GOOGLETRANSLATE(C1940,""ja"",""en"")"),"philosophy")</f>
        <v>philosophy</v>
      </c>
    </row>
    <row r="1941">
      <c r="A1941" s="19">
        <v>1940.0</v>
      </c>
      <c r="B1941" s="19">
        <v>101549.0</v>
      </c>
      <c r="C1941" s="20" t="s">
        <v>3694</v>
      </c>
      <c r="D1941" s="21" t="str">
        <f>IFERROR(__xludf.DUMMYFUNCTION("GOOGLETRANSLATE(C1941,""ja"",""en"")"),"weapon")</f>
        <v>weapon</v>
      </c>
    </row>
    <row r="1942">
      <c r="A1942" s="19">
        <v>1941.0</v>
      </c>
      <c r="B1942" s="19">
        <v>101414.0</v>
      </c>
      <c r="C1942" s="20" t="s">
        <v>3695</v>
      </c>
      <c r="D1942" s="21" t="str">
        <f>IFERROR(__xludf.DUMMYFUNCTION("GOOGLETRANSLATE(C1942,""ja"",""en"")"),"step")</f>
        <v>step</v>
      </c>
    </row>
    <row r="1943">
      <c r="A1943" s="19">
        <v>1942.0</v>
      </c>
      <c r="B1943" s="19">
        <v>101338.0</v>
      </c>
      <c r="C1943" s="20" t="s">
        <v>3696</v>
      </c>
      <c r="D1943" s="21" t="str">
        <f>IFERROR(__xludf.DUMMYFUNCTION("GOOGLETRANSLATE(C1943,""ja"",""en"")"),"collision")</f>
        <v>collision</v>
      </c>
    </row>
    <row r="1944">
      <c r="A1944" s="19">
        <v>1943.0</v>
      </c>
      <c r="B1944" s="19">
        <v>101323.0</v>
      </c>
      <c r="C1944" s="20" t="s">
        <v>3697</v>
      </c>
      <c r="D1944" s="21" t="str">
        <f>IFERROR(__xludf.DUMMYFUNCTION("GOOGLETRANSLATE(C1944,""ja"",""en"")"),"put out")</f>
        <v>put out</v>
      </c>
    </row>
    <row r="1945">
      <c r="A1945" s="19">
        <v>1944.0</v>
      </c>
      <c r="B1945" s="19">
        <v>101322.0</v>
      </c>
      <c r="C1945" s="20" t="s">
        <v>3698</v>
      </c>
      <c r="D1945" s="21" t="str">
        <f>IFERROR(__xludf.DUMMYFUNCTION("GOOGLETRANSLATE(C1945,""ja"",""en"")"),"limit")</f>
        <v>limit</v>
      </c>
    </row>
    <row r="1946">
      <c r="A1946" s="19">
        <v>1945.0</v>
      </c>
      <c r="B1946" s="19">
        <v>101263.0</v>
      </c>
      <c r="C1946" s="22" t="s">
        <v>3699</v>
      </c>
      <c r="D1946" s="21" t="str">
        <f>IFERROR(__xludf.DUMMYFUNCTION("GOOGLETRANSLATE(C1946,""ja"",""en"")"),"Continued")</f>
        <v>Continued</v>
      </c>
    </row>
    <row r="1947">
      <c r="A1947" s="19">
        <v>1946.0</v>
      </c>
      <c r="B1947" s="19">
        <v>101146.0</v>
      </c>
      <c r="C1947" s="22" t="s">
        <v>3700</v>
      </c>
      <c r="D1947" s="21" t="str">
        <f>IFERROR(__xludf.DUMMYFUNCTION("GOOGLETRANSLATE(C1947,""ja"",""en"")"),"drawn")</f>
        <v>drawn</v>
      </c>
    </row>
    <row r="1948">
      <c r="A1948" s="19">
        <v>1947.0</v>
      </c>
      <c r="B1948" s="19">
        <v>101128.0</v>
      </c>
      <c r="C1948" s="20" t="s">
        <v>3701</v>
      </c>
      <c r="D1948" s="21" t="str">
        <f>IFERROR(__xludf.DUMMYFUNCTION("GOOGLETRANSLATE(C1948,""ja"",""en"")"),"Africa")</f>
        <v>Africa</v>
      </c>
    </row>
    <row r="1949">
      <c r="A1949" s="19">
        <v>1948.0</v>
      </c>
      <c r="B1949" s="19">
        <v>101116.0</v>
      </c>
      <c r="C1949" s="20" t="s">
        <v>3702</v>
      </c>
      <c r="D1949" s="21" t="str">
        <f>IFERROR(__xludf.DUMMYFUNCTION("GOOGLETRANSLATE(C1949,""ja"",""en"")"),"Triple")</f>
        <v>Triple</v>
      </c>
    </row>
    <row r="1950">
      <c r="A1950" s="19">
        <v>1949.0</v>
      </c>
      <c r="B1950" s="19">
        <v>101106.0</v>
      </c>
      <c r="C1950" s="20" t="s">
        <v>3703</v>
      </c>
      <c r="D1950" s="21" t="str">
        <f>IFERROR(__xludf.DUMMYFUNCTION("GOOGLETRANSLATE(C1950,""ja"",""en"")"),"bird")</f>
        <v>bird</v>
      </c>
    </row>
    <row r="1951">
      <c r="A1951" s="19">
        <v>1950.0</v>
      </c>
      <c r="B1951" s="19">
        <v>101102.0</v>
      </c>
      <c r="C1951" s="20" t="s">
        <v>3704</v>
      </c>
      <c r="D1951" s="21" t="str">
        <f>IFERROR(__xludf.DUMMYFUNCTION("GOOGLETRANSLATE(C1951,""ja"",""en"")"),"cargo")</f>
        <v>cargo</v>
      </c>
    </row>
    <row r="1952">
      <c r="A1952" s="19">
        <v>1951.0</v>
      </c>
      <c r="B1952" s="19">
        <v>101089.0</v>
      </c>
      <c r="C1952" s="20" t="s">
        <v>3705</v>
      </c>
      <c r="D1952" s="21" t="str">
        <f>IFERROR(__xludf.DUMMYFUNCTION("GOOGLETRANSLATE(C1952,""ja"",""en"")"),"achievement")</f>
        <v>achievement</v>
      </c>
    </row>
    <row r="1953">
      <c r="A1953" s="19">
        <v>1952.0</v>
      </c>
      <c r="B1953" s="19">
        <v>101064.0</v>
      </c>
      <c r="C1953" s="20" t="s">
        <v>3706</v>
      </c>
      <c r="D1953" s="21" t="str">
        <f>IFERROR(__xludf.DUMMYFUNCTION("GOOGLETRANSLATE(C1953,""ja"",""en"")"),"Seki")</f>
        <v>Seki</v>
      </c>
    </row>
    <row r="1954">
      <c r="A1954" s="19">
        <v>1953.0</v>
      </c>
      <c r="B1954" s="19">
        <v>101039.0</v>
      </c>
      <c r="C1954" s="20" t="s">
        <v>3707</v>
      </c>
      <c r="D1954" s="21" t="str">
        <f>IFERROR(__xludf.DUMMYFUNCTION("GOOGLETRANSLATE(C1954,""ja"",""en"")"),"death and death")</f>
        <v>death and death</v>
      </c>
    </row>
    <row r="1955">
      <c r="A1955" s="19">
        <v>1954.0</v>
      </c>
      <c r="B1955" s="19">
        <v>100819.0</v>
      </c>
      <c r="C1955" s="20" t="s">
        <v>3708</v>
      </c>
      <c r="D1955" s="21" t="str">
        <f>IFERROR(__xludf.DUMMYFUNCTION("GOOGLETRANSLATE(C1955,""ja"",""en"")"),"tree")</f>
        <v>tree</v>
      </c>
    </row>
    <row r="1956">
      <c r="A1956" s="19">
        <v>1955.0</v>
      </c>
      <c r="B1956" s="19">
        <v>100768.0</v>
      </c>
      <c r="C1956" s="20" t="s">
        <v>3709</v>
      </c>
      <c r="D1956" s="21" t="str">
        <f>IFERROR(__xludf.DUMMYFUNCTION("GOOGLETRANSLATE(C1956,""ja"",""en"")"),"administration")</f>
        <v>administration</v>
      </c>
    </row>
    <row r="1957">
      <c r="A1957" s="19">
        <v>1956.0</v>
      </c>
      <c r="B1957" s="19">
        <v>100754.0</v>
      </c>
      <c r="C1957" s="20" t="s">
        <v>3710</v>
      </c>
      <c r="D1957" s="21" t="str">
        <f>IFERROR(__xludf.DUMMYFUNCTION("GOOGLETRANSLATE(C1957,""ja"",""en"")"),"separation")</f>
        <v>separation</v>
      </c>
    </row>
    <row r="1958">
      <c r="A1958" s="19">
        <v>1957.0</v>
      </c>
      <c r="B1958" s="19">
        <v>100730.0</v>
      </c>
      <c r="C1958" s="20" t="s">
        <v>3711</v>
      </c>
      <c r="D1958" s="21" t="str">
        <f>IFERROR(__xludf.DUMMYFUNCTION("GOOGLETRANSLATE(C1958,""ja"",""en"")"),"＞")</f>
        <v>＞</v>
      </c>
    </row>
    <row r="1959">
      <c r="A1959" s="19">
        <v>1958.0</v>
      </c>
      <c r="B1959" s="19">
        <v>100722.0</v>
      </c>
      <c r="C1959" s="20" t="s">
        <v>3712</v>
      </c>
      <c r="D1959" s="21" t="str">
        <f>IFERROR(__xludf.DUMMYFUNCTION("GOOGLETRANSLATE(C1959,""ja"",""en"")"),"Hotel")</f>
        <v>Hotel</v>
      </c>
    </row>
    <row r="1960">
      <c r="A1960" s="19">
        <v>1959.0</v>
      </c>
      <c r="B1960" s="19">
        <v>100708.0</v>
      </c>
      <c r="C1960" s="20" t="s">
        <v>3713</v>
      </c>
      <c r="D1960" s="21" t="str">
        <f>IFERROR(__xludf.DUMMYFUNCTION("GOOGLETRANSLATE(C1960,""ja"",""en"")"),"present")</f>
        <v>present</v>
      </c>
    </row>
    <row r="1961">
      <c r="A1961" s="19">
        <v>1960.0</v>
      </c>
      <c r="B1961" s="19">
        <v>100693.0</v>
      </c>
      <c r="C1961" s="22" t="s">
        <v>3714</v>
      </c>
      <c r="D1961" s="21" t="str">
        <f>IFERROR(__xludf.DUMMYFUNCTION("GOOGLETRANSLATE(C1961,""ja"",""en"")"),"know")</f>
        <v>know</v>
      </c>
    </row>
    <row r="1962">
      <c r="A1962" s="19">
        <v>1961.0</v>
      </c>
      <c r="B1962" s="19">
        <v>100388.0</v>
      </c>
      <c r="C1962" s="20" t="s">
        <v>3715</v>
      </c>
      <c r="D1962" s="21" t="str">
        <f>IFERROR(__xludf.DUMMYFUNCTION("GOOGLETRANSLATE(C1962,""ja"",""en"")"),"subsidiary")</f>
        <v>subsidiary</v>
      </c>
    </row>
    <row r="1963">
      <c r="A1963" s="19">
        <v>1962.0</v>
      </c>
      <c r="B1963" s="19">
        <v>100363.0</v>
      </c>
      <c r="C1963" s="20" t="s">
        <v>3716</v>
      </c>
      <c r="D1963" s="21" t="str">
        <f>IFERROR(__xludf.DUMMYFUNCTION("GOOGLETRANSLATE(C1963,""ja"",""en"")"),"wings")</f>
        <v>wings</v>
      </c>
    </row>
    <row r="1964">
      <c r="A1964" s="19">
        <v>1963.0</v>
      </c>
      <c r="B1964" s="19">
        <v>100318.0</v>
      </c>
      <c r="C1964" s="20" t="s">
        <v>3717</v>
      </c>
      <c r="D1964" s="21" t="str">
        <f>IFERROR(__xludf.DUMMYFUNCTION("GOOGLETRANSLATE(C1964,""ja"",""en"")"),"medicine")</f>
        <v>medicine</v>
      </c>
    </row>
    <row r="1965">
      <c r="A1965" s="19">
        <v>1964.0</v>
      </c>
      <c r="B1965" s="19">
        <v>100261.0</v>
      </c>
      <c r="C1965" s="20" t="s">
        <v>3718</v>
      </c>
      <c r="D1965" s="21" t="str">
        <f>IFERROR(__xludf.DUMMYFUNCTION("GOOGLETRANSLATE(C1965,""ja"",""en"")"),"section")</f>
        <v>section</v>
      </c>
    </row>
    <row r="1966">
      <c r="A1966" s="19">
        <v>1965.0</v>
      </c>
      <c r="B1966" s="19">
        <v>100199.0</v>
      </c>
      <c r="C1966" s="20" t="s">
        <v>3719</v>
      </c>
      <c r="D1966" s="21" t="str">
        <f>IFERROR(__xludf.DUMMYFUNCTION("GOOGLETRANSLATE(C1966,""ja"",""en"")"),"manager")</f>
        <v>manager</v>
      </c>
    </row>
    <row r="1967">
      <c r="A1967" s="19">
        <v>1966.0</v>
      </c>
      <c r="B1967" s="19">
        <v>100105.0</v>
      </c>
      <c r="C1967" s="20" t="s">
        <v>3720</v>
      </c>
      <c r="D1967" s="21" t="str">
        <f>IFERROR(__xludf.DUMMYFUNCTION("GOOGLETRANSLATE(C1967,""ja"",""en"")"),"Hong Kong")</f>
        <v>Hong Kong</v>
      </c>
    </row>
    <row r="1968">
      <c r="A1968" s="19">
        <v>1967.0</v>
      </c>
      <c r="B1968" s="19">
        <v>100093.0</v>
      </c>
      <c r="C1968" s="20" t="s">
        <v>3721</v>
      </c>
      <c r="D1968" s="21" t="str">
        <f>IFERROR(__xludf.DUMMYFUNCTION("GOOGLETRANSLATE(C1968,""ja"",""en"")"),"common")</f>
        <v>common</v>
      </c>
    </row>
    <row r="1969">
      <c r="A1969" s="19">
        <v>1968.0</v>
      </c>
      <c r="B1969" s="19">
        <v>100062.0</v>
      </c>
      <c r="C1969" s="20" t="s">
        <v>3722</v>
      </c>
      <c r="D1969" s="21" t="str">
        <f>IFERROR(__xludf.DUMMYFUNCTION("GOOGLETRANSLATE(C1969,""ja"",""en"")"),"crime")</f>
        <v>crime</v>
      </c>
    </row>
    <row r="1970">
      <c r="A1970" s="19">
        <v>1969.0</v>
      </c>
      <c r="B1970" s="19">
        <v>99987.0</v>
      </c>
      <c r="C1970" s="20" t="s">
        <v>3723</v>
      </c>
      <c r="D1970" s="21" t="str">
        <f>IFERROR(__xludf.DUMMYFUNCTION("GOOGLETRANSLATE(C1970,""ja"",""en"")"),"version")</f>
        <v>version</v>
      </c>
    </row>
    <row r="1971">
      <c r="A1971" s="19">
        <v>1970.0</v>
      </c>
      <c r="B1971" s="19">
        <v>99984.0</v>
      </c>
      <c r="C1971" s="20" t="s">
        <v>3724</v>
      </c>
      <c r="D1971" s="21" t="str">
        <f>IFERROR(__xludf.DUMMYFUNCTION("GOOGLETRANSLATE(C1971,""ja"",""en"")"),"request")</f>
        <v>request</v>
      </c>
    </row>
    <row r="1972">
      <c r="A1972" s="19">
        <v>1971.0</v>
      </c>
      <c r="B1972" s="19">
        <v>99878.0</v>
      </c>
      <c r="C1972" s="20" t="s">
        <v>3725</v>
      </c>
      <c r="D1972" s="21" t="str">
        <f>IFERROR(__xludf.DUMMYFUNCTION("GOOGLETRANSLATE(C1972,""ja"",""en"")"),"violation")</f>
        <v>violation</v>
      </c>
    </row>
    <row r="1973">
      <c r="A1973" s="19">
        <v>1972.0</v>
      </c>
      <c r="B1973" s="19">
        <v>99846.0</v>
      </c>
      <c r="C1973" s="20" t="s">
        <v>3726</v>
      </c>
      <c r="D1973" s="21" t="str">
        <f>IFERROR(__xludf.DUMMYFUNCTION("GOOGLETRANSLATE(C1973,""ja"",""en"")"),"dissolution")</f>
        <v>dissolution</v>
      </c>
    </row>
    <row r="1974">
      <c r="A1974" s="19">
        <v>1973.0</v>
      </c>
      <c r="B1974" s="19">
        <v>99793.0</v>
      </c>
      <c r="C1974" s="20" t="s">
        <v>3727</v>
      </c>
      <c r="D1974" s="21" t="str">
        <f>IFERROR(__xludf.DUMMYFUNCTION("GOOGLETRANSLATE(C1974,""ja"",""en"")"),"capital")</f>
        <v>capital</v>
      </c>
    </row>
    <row r="1975">
      <c r="A1975" s="19">
        <v>1974.0</v>
      </c>
      <c r="B1975" s="19">
        <v>99742.0</v>
      </c>
      <c r="C1975" s="20" t="s">
        <v>3728</v>
      </c>
      <c r="D1975" s="21" t="str">
        <f>IFERROR(__xludf.DUMMYFUNCTION("GOOGLETRANSLATE(C1975,""ja"",""en"")"),"starting point")</f>
        <v>starting point</v>
      </c>
    </row>
    <row r="1976">
      <c r="A1976" s="19">
        <v>1975.0</v>
      </c>
      <c r="B1976" s="19">
        <v>99708.0</v>
      </c>
      <c r="C1976" s="20" t="s">
        <v>3729</v>
      </c>
      <c r="D1976" s="21" t="str">
        <f>IFERROR(__xludf.DUMMYFUNCTION("GOOGLETRANSLATE(C1976,""ja"",""en"")"),"history")</f>
        <v>history</v>
      </c>
    </row>
    <row r="1977">
      <c r="A1977" s="19">
        <v>1976.0</v>
      </c>
      <c r="B1977" s="19">
        <v>99673.0</v>
      </c>
      <c r="C1977" s="20" t="s">
        <v>3730</v>
      </c>
      <c r="D1977" s="21" t="str">
        <f>IFERROR(__xludf.DUMMYFUNCTION("GOOGLETRANSLATE(C1977,""ja"",""en"")"),"Tei")</f>
        <v>Tei</v>
      </c>
    </row>
    <row r="1978">
      <c r="A1978" s="19">
        <v>1977.0</v>
      </c>
      <c r="B1978" s="19">
        <v>99668.0</v>
      </c>
      <c r="C1978" s="20" t="s">
        <v>3731</v>
      </c>
      <c r="D1978" s="21" t="str">
        <f>IFERROR(__xludf.DUMMYFUNCTION("GOOGLETRANSLATE(C1978,""ja"",""en"")"),"Entertainment")</f>
        <v>Entertainment</v>
      </c>
    </row>
    <row r="1979">
      <c r="A1979" s="19">
        <v>1978.0</v>
      </c>
      <c r="B1979" s="19">
        <v>99576.0</v>
      </c>
      <c r="C1979" s="20" t="s">
        <v>3732</v>
      </c>
      <c r="D1979" s="21" t="str">
        <f>IFERROR(__xludf.DUMMYFUNCTION("GOOGLETRANSLATE(C1979,""ja"",""en"")"),"baseball team")</f>
        <v>baseball team</v>
      </c>
    </row>
    <row r="1980">
      <c r="A1980" s="19">
        <v>1979.0</v>
      </c>
      <c r="B1980" s="19">
        <v>99535.0</v>
      </c>
      <c r="C1980" s="20" t="s">
        <v>3733</v>
      </c>
      <c r="D1980" s="21" t="str">
        <f>IFERROR(__xludf.DUMMYFUNCTION("GOOGLETRANSLATE(C1980,""ja"",""en"")"),"draft")</f>
        <v>draft</v>
      </c>
    </row>
    <row r="1981">
      <c r="A1981" s="19">
        <v>1980.0</v>
      </c>
      <c r="B1981" s="19">
        <v>99528.0</v>
      </c>
      <c r="C1981" s="20" t="s">
        <v>3734</v>
      </c>
      <c r="D1981" s="21" t="str">
        <f>IFERROR(__xludf.DUMMYFUNCTION("GOOGLETRANSLATE(C1981,""ja"",""en"")"),"paper")</f>
        <v>paper</v>
      </c>
    </row>
    <row r="1982">
      <c r="A1982" s="19">
        <v>1981.0</v>
      </c>
      <c r="B1982" s="19">
        <v>99475.0</v>
      </c>
      <c r="C1982" s="20" t="s">
        <v>3735</v>
      </c>
      <c r="D1982" s="21" t="str">
        <f>IFERROR(__xludf.DUMMYFUNCTION("GOOGLETRANSLATE(C1982,""ja"",""en"")"),"online")</f>
        <v>online</v>
      </c>
    </row>
    <row r="1983">
      <c r="A1983" s="19">
        <v>1982.0</v>
      </c>
      <c r="B1983" s="19">
        <v>99457.0</v>
      </c>
      <c r="C1983" s="20" t="s">
        <v>3736</v>
      </c>
      <c r="D1983" s="21" t="str">
        <f>IFERROR(__xludf.DUMMYFUNCTION("GOOGLETRANSLATE(C1983,""ja"",""en"")"),"Cat")</f>
        <v>Cat</v>
      </c>
    </row>
    <row r="1984">
      <c r="A1984" s="19">
        <v>1983.0</v>
      </c>
      <c r="B1984" s="19">
        <v>99431.0</v>
      </c>
      <c r="C1984" s="22" t="s">
        <v>3737</v>
      </c>
      <c r="D1984" s="21" t="str">
        <f>IFERROR(__xludf.DUMMYFUNCTION("GOOGLETRANSLATE(C1984,""ja"",""en"")"),"provision")</f>
        <v>provision</v>
      </c>
    </row>
    <row r="1985">
      <c r="A1985" s="19">
        <v>1984.0</v>
      </c>
      <c r="B1985" s="19">
        <v>99384.0</v>
      </c>
      <c r="C1985" s="20" t="s">
        <v>3738</v>
      </c>
      <c r="D1985" s="21" t="str">
        <f>IFERROR(__xludf.DUMMYFUNCTION("GOOGLETRANSLATE(C1985,""ja"",""en"")"),"Okay")</f>
        <v>Okay</v>
      </c>
    </row>
    <row r="1986">
      <c r="A1986" s="19">
        <v>1985.0</v>
      </c>
      <c r="B1986" s="19">
        <v>99313.0</v>
      </c>
      <c r="C1986" s="22" t="s">
        <v>3739</v>
      </c>
      <c r="D1986" s="21" t="str">
        <f>IFERROR(__xludf.DUMMYFUNCTION("GOOGLETRANSLATE(C1986,""ja"",""en"")"),"decision")</f>
        <v>decision</v>
      </c>
    </row>
    <row r="1987">
      <c r="A1987" s="19">
        <v>1986.0</v>
      </c>
      <c r="B1987" s="19">
        <v>99272.0</v>
      </c>
      <c r="C1987" s="20" t="s">
        <v>3740</v>
      </c>
      <c r="D1987" s="21" t="str">
        <f>IFERROR(__xludf.DUMMYFUNCTION("GOOGLETRANSLATE(C1987,""ja"",""en"")"),"most")</f>
        <v>most</v>
      </c>
    </row>
    <row r="1988">
      <c r="A1988" s="19">
        <v>1987.0</v>
      </c>
      <c r="B1988" s="19">
        <v>99247.0</v>
      </c>
      <c r="C1988" s="20" t="s">
        <v>3741</v>
      </c>
      <c r="D1988" s="21" t="str">
        <f>IFERROR(__xludf.DUMMYFUNCTION("GOOGLETRANSLATE(C1988,""ja"",""en"")"),"engineering")</f>
        <v>engineering</v>
      </c>
    </row>
    <row r="1989">
      <c r="A1989" s="19">
        <v>1988.0</v>
      </c>
      <c r="B1989" s="19">
        <v>99233.0</v>
      </c>
      <c r="C1989" s="20" t="s">
        <v>3742</v>
      </c>
      <c r="D1989" s="21" t="str">
        <f>IFERROR(__xludf.DUMMYFUNCTION("GOOGLETRANSLATE(C1989,""ja"",""en"")"),"Help")</f>
        <v>Help</v>
      </c>
    </row>
    <row r="1990">
      <c r="A1990" s="19">
        <v>1989.0</v>
      </c>
      <c r="B1990" s="19">
        <v>99121.0</v>
      </c>
      <c r="C1990" s="20" t="s">
        <v>3743</v>
      </c>
      <c r="D1990" s="21" t="str">
        <f>IFERROR(__xludf.DUMMYFUNCTION("GOOGLETRANSLATE(C1990,""ja"",""en"")"),"Base")</f>
        <v>Base</v>
      </c>
    </row>
    <row r="1991">
      <c r="A1991" s="19">
        <v>1990.0</v>
      </c>
      <c r="B1991" s="19">
        <v>99120.0</v>
      </c>
      <c r="C1991" s="20" t="s">
        <v>3744</v>
      </c>
      <c r="D1991" s="21" t="str">
        <f>IFERROR(__xludf.DUMMYFUNCTION("GOOGLETRANSLATE(C1991,""ja"",""en"")"),"a bit")</f>
        <v>a bit</v>
      </c>
    </row>
    <row r="1992">
      <c r="A1992" s="19">
        <v>1991.0</v>
      </c>
      <c r="B1992" s="19">
        <v>99087.0</v>
      </c>
      <c r="C1992" s="20" t="s">
        <v>3745</v>
      </c>
      <c r="D1992" s="21" t="str">
        <f>IFERROR(__xludf.DUMMYFUNCTION("GOOGLETRANSLATE(C1992,""ja"",""en"")"),"Haku")</f>
        <v>Haku</v>
      </c>
    </row>
    <row r="1993">
      <c r="A1993" s="19">
        <v>1992.0</v>
      </c>
      <c r="B1993" s="19">
        <v>98992.0</v>
      </c>
      <c r="C1993" s="20" t="s">
        <v>3746</v>
      </c>
      <c r="D1993" s="21" t="str">
        <f>IFERROR(__xludf.DUMMYFUNCTION("GOOGLETRANSLATE(C1993,""ja"",""en"")"),"Saga")</f>
        <v>Saga</v>
      </c>
    </row>
    <row r="1994">
      <c r="A1994" s="19">
        <v>1993.0</v>
      </c>
      <c r="B1994" s="19">
        <v>98973.0</v>
      </c>
      <c r="C1994" s="20" t="s">
        <v>3747</v>
      </c>
      <c r="D1994" s="21" t="str">
        <f>IFERROR(__xludf.DUMMYFUNCTION("GOOGLETRANSLATE(C1994,""ja"",""en"")"),"Health")</f>
        <v>Health</v>
      </c>
    </row>
    <row r="1995">
      <c r="A1995" s="19">
        <v>1994.0</v>
      </c>
      <c r="B1995" s="19">
        <v>98920.0</v>
      </c>
      <c r="C1995" s="20" t="s">
        <v>3748</v>
      </c>
      <c r="D1995" s="21" t="str">
        <f>IFERROR(__xludf.DUMMYFUNCTION("GOOGLETRANSLATE(C1995,""ja"",""en"")"),"exhibition")</f>
        <v>exhibition</v>
      </c>
    </row>
    <row r="1996">
      <c r="A1996" s="19">
        <v>1995.0</v>
      </c>
      <c r="B1996" s="19">
        <v>98814.0</v>
      </c>
      <c r="C1996" s="20" t="s">
        <v>3749</v>
      </c>
      <c r="D1996" s="21" t="str">
        <f>IFERROR(__xludf.DUMMYFUNCTION("GOOGLETRANSLATE(C1996,""ja"",""en"")"),"judgement")</f>
        <v>judgement</v>
      </c>
    </row>
    <row r="1997">
      <c r="A1997" s="19">
        <v>1996.0</v>
      </c>
      <c r="B1997" s="19">
        <v>98564.0</v>
      </c>
      <c r="C1997" s="22" t="s">
        <v>3750</v>
      </c>
      <c r="D1997" s="21" t="str">
        <f>IFERROR(__xludf.DUMMYFUNCTION("GOOGLETRANSLATE(C1997,""ja"",""en"")"),"I understand")</f>
        <v>I understand</v>
      </c>
    </row>
    <row r="1998">
      <c r="A1998" s="19">
        <v>1997.0</v>
      </c>
      <c r="B1998" s="19">
        <v>98504.0</v>
      </c>
      <c r="C1998" s="20" t="s">
        <v>3751</v>
      </c>
      <c r="D1998" s="21" t="str">
        <f>IFERROR(__xludf.DUMMYFUNCTION("GOOGLETRANSLATE(C1998,""ja"",""en"")"),"Tottori")</f>
        <v>Tottori</v>
      </c>
    </row>
    <row r="1999">
      <c r="A1999" s="19">
        <v>1998.0</v>
      </c>
      <c r="B1999" s="19">
        <v>98486.0</v>
      </c>
      <c r="C1999" s="20" t="s">
        <v>3752</v>
      </c>
      <c r="D1999" s="21" t="str">
        <f>IFERROR(__xludf.DUMMYFUNCTION("GOOGLETRANSLATE(C1999,""ja"",""en"")"),"combination")</f>
        <v>combination</v>
      </c>
    </row>
    <row r="2000">
      <c r="A2000" s="19">
        <v>1999.0</v>
      </c>
      <c r="B2000" s="19">
        <v>98468.0</v>
      </c>
      <c r="C2000" s="20" t="s">
        <v>3753</v>
      </c>
      <c r="D2000" s="21" t="str">
        <f>IFERROR(__xludf.DUMMYFUNCTION("GOOGLETRANSLATE(C2000,""ja"",""en"")"),"Even though")</f>
        <v>Even though</v>
      </c>
    </row>
    <row r="2001">
      <c r="A2001" s="19">
        <v>2000.0</v>
      </c>
      <c r="B2001" s="19">
        <v>98406.0</v>
      </c>
      <c r="C2001" s="20" t="s">
        <v>3754</v>
      </c>
      <c r="D2001" s="21" t="str">
        <f>IFERROR(__xludf.DUMMYFUNCTION("GOOGLETRANSLATE(C2001,""ja"",""en"")"),"branch")</f>
        <v>branch</v>
      </c>
    </row>
    <row r="2002">
      <c r="A2002" s="19">
        <v>2001.0</v>
      </c>
      <c r="B2002" s="19">
        <v>98326.0</v>
      </c>
      <c r="C2002" s="20" t="s">
        <v>3755</v>
      </c>
      <c r="D2002" s="21" t="str">
        <f>IFERROR(__xludf.DUMMYFUNCTION("GOOGLETRANSLATE(C2002,""ja"",""en"")"),"Ehime")</f>
        <v>Ehime</v>
      </c>
    </row>
    <row r="2003">
      <c r="A2003" s="19">
        <v>2002.0</v>
      </c>
      <c r="B2003" s="19">
        <v>98315.0</v>
      </c>
      <c r="C2003" s="20" t="s">
        <v>3756</v>
      </c>
      <c r="D2003" s="21" t="str">
        <f>IFERROR(__xludf.DUMMYFUNCTION("GOOGLETRANSLATE(C2003,""ja"",""en"")"),"home page")</f>
        <v>home page</v>
      </c>
    </row>
    <row r="2004">
      <c r="A2004" s="19">
        <v>2003.0</v>
      </c>
      <c r="B2004" s="19">
        <v>98283.0</v>
      </c>
      <c r="C2004" s="20" t="s">
        <v>3757</v>
      </c>
      <c r="D2004" s="21"/>
    </row>
    <row r="2005">
      <c r="A2005" s="19">
        <v>2004.0</v>
      </c>
      <c r="B2005" s="19">
        <v>98228.0</v>
      </c>
      <c r="C2005" s="20" t="s">
        <v>3758</v>
      </c>
      <c r="D2005" s="21"/>
    </row>
    <row r="2006">
      <c r="A2006" s="19">
        <v>2005.0</v>
      </c>
      <c r="B2006" s="19">
        <v>98209.0</v>
      </c>
      <c r="C2006" s="20" t="s">
        <v>3759</v>
      </c>
      <c r="D2006" s="21"/>
    </row>
    <row r="2007">
      <c r="A2007" s="19">
        <v>2006.0</v>
      </c>
      <c r="B2007" s="19">
        <v>98193.0</v>
      </c>
      <c r="C2007" s="20" t="s">
        <v>3760</v>
      </c>
      <c r="D2007" s="21"/>
    </row>
    <row r="2008">
      <c r="A2008" s="19">
        <v>2007.0</v>
      </c>
      <c r="B2008" s="19">
        <v>98105.0</v>
      </c>
      <c r="C2008" s="20" t="s">
        <v>3761</v>
      </c>
      <c r="D2008" s="21"/>
    </row>
    <row r="2009">
      <c r="A2009" s="19">
        <v>2008.0</v>
      </c>
      <c r="B2009" s="19">
        <v>98094.0</v>
      </c>
      <c r="C2009" s="20" t="s">
        <v>3762</v>
      </c>
      <c r="D2009" s="21"/>
    </row>
    <row r="2010">
      <c r="A2010" s="19">
        <v>2009.0</v>
      </c>
      <c r="B2010" s="19">
        <v>98076.0</v>
      </c>
      <c r="C2010" s="20" t="s">
        <v>3763</v>
      </c>
      <c r="D2010" s="21"/>
    </row>
    <row r="2011">
      <c r="A2011" s="19">
        <v>2010.0</v>
      </c>
      <c r="B2011" s="19">
        <v>98063.0</v>
      </c>
      <c r="C2011" s="20" t="s">
        <v>3764</v>
      </c>
      <c r="D2011" s="21"/>
    </row>
    <row r="2012">
      <c r="A2012" s="19">
        <v>2011.0</v>
      </c>
      <c r="B2012" s="19">
        <v>97990.0</v>
      </c>
      <c r="C2012" s="20" t="s">
        <v>3765</v>
      </c>
      <c r="D2012" s="21"/>
    </row>
    <row r="2013">
      <c r="A2013" s="19">
        <v>2012.0</v>
      </c>
      <c r="B2013" s="19">
        <v>97989.0</v>
      </c>
      <c r="C2013" s="20" t="s">
        <v>3766</v>
      </c>
      <c r="D2013" s="21"/>
    </row>
    <row r="2014">
      <c r="A2014" s="19">
        <v>2013.0</v>
      </c>
      <c r="B2014" s="19">
        <v>97963.0</v>
      </c>
      <c r="C2014" s="20" t="s">
        <v>3767</v>
      </c>
      <c r="D2014" s="21"/>
    </row>
    <row r="2015">
      <c r="A2015" s="19">
        <v>2014.0</v>
      </c>
      <c r="B2015" s="19">
        <v>97865.0</v>
      </c>
      <c r="C2015" s="20" t="s">
        <v>3768</v>
      </c>
      <c r="D2015" s="21"/>
    </row>
    <row r="2016">
      <c r="A2016" s="19">
        <v>2015.0</v>
      </c>
      <c r="B2016" s="19">
        <v>97795.0</v>
      </c>
      <c r="C2016" s="20" t="s">
        <v>3769</v>
      </c>
      <c r="D2016" s="21"/>
    </row>
    <row r="2017">
      <c r="A2017" s="19">
        <v>2016.0</v>
      </c>
      <c r="B2017" s="19">
        <v>97782.0</v>
      </c>
      <c r="C2017" s="20" t="s">
        <v>3770</v>
      </c>
      <c r="D2017" s="21"/>
    </row>
    <row r="2018">
      <c r="A2018" s="19">
        <v>2017.0</v>
      </c>
      <c r="B2018" s="19">
        <v>97637.0</v>
      </c>
      <c r="C2018" s="20" t="s">
        <v>3771</v>
      </c>
      <c r="D2018" s="21"/>
    </row>
    <row r="2019">
      <c r="A2019" s="19">
        <v>2018.0</v>
      </c>
      <c r="B2019" s="19">
        <v>97573.0</v>
      </c>
      <c r="C2019" s="20" t="s">
        <v>3772</v>
      </c>
      <c r="D2019" s="21"/>
    </row>
    <row r="2020">
      <c r="A2020" s="19">
        <v>2019.0</v>
      </c>
      <c r="B2020" s="19">
        <v>97569.0</v>
      </c>
      <c r="C2020" s="20" t="s">
        <v>3773</v>
      </c>
      <c r="D2020" s="21"/>
    </row>
    <row r="2021">
      <c r="A2021" s="19">
        <v>2020.0</v>
      </c>
      <c r="B2021" s="19">
        <v>97527.0</v>
      </c>
      <c r="C2021" s="20" t="s">
        <v>3774</v>
      </c>
      <c r="D2021" s="21"/>
    </row>
    <row r="2022">
      <c r="A2022" s="19">
        <v>2021.0</v>
      </c>
      <c r="B2022" s="19">
        <v>97502.0</v>
      </c>
      <c r="C2022" s="20" t="s">
        <v>3775</v>
      </c>
      <c r="D2022" s="21"/>
    </row>
    <row r="2023">
      <c r="A2023" s="19">
        <v>2022.0</v>
      </c>
      <c r="B2023" s="19">
        <v>97495.0</v>
      </c>
      <c r="C2023" s="20" t="s">
        <v>3776</v>
      </c>
      <c r="D2023" s="21"/>
    </row>
    <row r="2024">
      <c r="A2024" s="19">
        <v>2023.0</v>
      </c>
      <c r="B2024" s="19">
        <v>97478.0</v>
      </c>
      <c r="C2024" s="20" t="s">
        <v>3777</v>
      </c>
      <c r="D2024" s="21"/>
    </row>
    <row r="2025">
      <c r="A2025" s="19">
        <v>2024.0</v>
      </c>
      <c r="B2025" s="19">
        <v>97379.0</v>
      </c>
      <c r="C2025" s="20" t="s">
        <v>3778</v>
      </c>
      <c r="D2025" s="21"/>
    </row>
    <row r="2026">
      <c r="A2026" s="19">
        <v>2025.0</v>
      </c>
      <c r="B2026" s="19">
        <v>97361.0</v>
      </c>
      <c r="C2026" s="20" t="s">
        <v>3779</v>
      </c>
      <c r="D2026" s="21"/>
    </row>
    <row r="2027">
      <c r="A2027" s="19">
        <v>2026.0</v>
      </c>
      <c r="B2027" s="19">
        <v>97329.0</v>
      </c>
      <c r="C2027" s="22" t="s">
        <v>3780</v>
      </c>
      <c r="D2027" s="21"/>
    </row>
    <row r="2028">
      <c r="A2028" s="19">
        <v>2027.0</v>
      </c>
      <c r="B2028" s="19">
        <v>97305.0</v>
      </c>
      <c r="C2028" s="20" t="s">
        <v>3781</v>
      </c>
      <c r="D2028" s="21"/>
    </row>
    <row r="2029">
      <c r="A2029" s="19">
        <v>2028.0</v>
      </c>
      <c r="B2029" s="19">
        <v>97182.0</v>
      </c>
      <c r="C2029" s="20" t="s">
        <v>3782</v>
      </c>
      <c r="D2029" s="21"/>
    </row>
    <row r="2030">
      <c r="A2030" s="19">
        <v>2029.0</v>
      </c>
      <c r="B2030" s="19">
        <v>97139.0</v>
      </c>
      <c r="C2030" s="20" t="s">
        <v>3783</v>
      </c>
      <c r="D2030" s="21"/>
    </row>
    <row r="2031">
      <c r="A2031" s="19">
        <v>2030.0</v>
      </c>
      <c r="B2031" s="19">
        <v>97116.0</v>
      </c>
      <c r="C2031" s="20" t="s">
        <v>3784</v>
      </c>
      <c r="D2031" s="21"/>
    </row>
    <row r="2032">
      <c r="A2032" s="19">
        <v>2031.0</v>
      </c>
      <c r="B2032" s="19">
        <v>97038.0</v>
      </c>
      <c r="C2032" s="20" t="s">
        <v>3785</v>
      </c>
      <c r="D2032" s="21"/>
    </row>
    <row r="2033">
      <c r="A2033" s="19">
        <v>2032.0</v>
      </c>
      <c r="B2033" s="19">
        <v>97029.0</v>
      </c>
      <c r="C2033" s="20" t="s">
        <v>3786</v>
      </c>
      <c r="D2033" s="21"/>
    </row>
    <row r="2034">
      <c r="A2034" s="19">
        <v>2033.0</v>
      </c>
      <c r="B2034" s="19">
        <v>97015.0</v>
      </c>
      <c r="C2034" s="20" t="s">
        <v>3787</v>
      </c>
      <c r="D2034" s="21"/>
    </row>
    <row r="2035">
      <c r="A2035" s="19">
        <v>2034.0</v>
      </c>
      <c r="B2035" s="19">
        <v>96984.0</v>
      </c>
      <c r="C2035" s="20" t="s">
        <v>3788</v>
      </c>
      <c r="D2035" s="21"/>
    </row>
    <row r="2036">
      <c r="A2036" s="19">
        <v>2035.0</v>
      </c>
      <c r="B2036" s="19">
        <v>96797.0</v>
      </c>
      <c r="C2036" s="20" t="s">
        <v>3789</v>
      </c>
      <c r="D2036" s="21"/>
    </row>
    <row r="2037">
      <c r="A2037" s="19">
        <v>2036.0</v>
      </c>
      <c r="B2037" s="19">
        <v>96719.0</v>
      </c>
      <c r="C2037" s="20" t="s">
        <v>3790</v>
      </c>
      <c r="D2037" s="21"/>
    </row>
    <row r="2038">
      <c r="A2038" s="19">
        <v>2037.0</v>
      </c>
      <c r="B2038" s="19">
        <v>96638.0</v>
      </c>
      <c r="C2038" s="20" t="s">
        <v>3791</v>
      </c>
      <c r="D2038" s="21"/>
    </row>
    <row r="2039">
      <c r="A2039" s="19">
        <v>2038.0</v>
      </c>
      <c r="B2039" s="19">
        <v>96628.0</v>
      </c>
      <c r="C2039" s="20" t="s">
        <v>3792</v>
      </c>
      <c r="D2039" s="21"/>
    </row>
    <row r="2040">
      <c r="A2040" s="19">
        <v>2039.0</v>
      </c>
      <c r="B2040" s="19">
        <v>96603.0</v>
      </c>
      <c r="C2040" s="20" t="s">
        <v>3793</v>
      </c>
      <c r="D2040" s="21"/>
    </row>
    <row r="2041">
      <c r="A2041" s="19">
        <v>2040.0</v>
      </c>
      <c r="B2041" s="19">
        <v>96582.0</v>
      </c>
      <c r="C2041" s="20" t="s">
        <v>3794</v>
      </c>
      <c r="D2041" s="21"/>
    </row>
    <row r="2042">
      <c r="A2042" s="19">
        <v>2041.0</v>
      </c>
      <c r="B2042" s="19">
        <v>96573.0</v>
      </c>
      <c r="C2042" s="20" t="s">
        <v>3795</v>
      </c>
      <c r="D2042" s="21"/>
    </row>
    <row r="2043">
      <c r="A2043" s="19">
        <v>2042.0</v>
      </c>
      <c r="B2043" s="19">
        <v>96565.0</v>
      </c>
      <c r="C2043" s="20" t="s">
        <v>3796</v>
      </c>
      <c r="D2043" s="21"/>
    </row>
    <row r="2044">
      <c r="A2044" s="19">
        <v>2043.0</v>
      </c>
      <c r="B2044" s="19">
        <v>96527.0</v>
      </c>
      <c r="C2044" s="20" t="s">
        <v>3797</v>
      </c>
      <c r="D2044" s="21"/>
    </row>
    <row r="2045">
      <c r="A2045" s="19">
        <v>2044.0</v>
      </c>
      <c r="B2045" s="19">
        <v>96328.0</v>
      </c>
      <c r="C2045" s="20" t="s">
        <v>3798</v>
      </c>
      <c r="D2045" s="21"/>
    </row>
    <row r="2046">
      <c r="A2046" s="19">
        <v>2045.0</v>
      </c>
      <c r="B2046" s="19">
        <v>96270.0</v>
      </c>
      <c r="C2046" s="20" t="s">
        <v>3799</v>
      </c>
      <c r="D2046" s="21"/>
    </row>
    <row r="2047">
      <c r="A2047" s="19">
        <v>2046.0</v>
      </c>
      <c r="B2047" s="19">
        <v>96267.0</v>
      </c>
      <c r="C2047" s="20" t="s">
        <v>3800</v>
      </c>
      <c r="D2047" s="21"/>
    </row>
    <row r="2048">
      <c r="A2048" s="19">
        <v>2047.0</v>
      </c>
      <c r="B2048" s="19">
        <v>96146.0</v>
      </c>
      <c r="C2048" s="20" t="s">
        <v>3801</v>
      </c>
      <c r="D2048" s="21"/>
    </row>
    <row r="2049">
      <c r="A2049" s="19">
        <v>2048.0</v>
      </c>
      <c r="B2049" s="19">
        <v>96135.0</v>
      </c>
      <c r="C2049" s="20" t="s">
        <v>3802</v>
      </c>
      <c r="D2049" s="21"/>
    </row>
    <row r="2050">
      <c r="A2050" s="19">
        <v>2049.0</v>
      </c>
      <c r="B2050" s="19">
        <v>96086.0</v>
      </c>
      <c r="C2050" s="20" t="s">
        <v>3803</v>
      </c>
      <c r="D2050" s="21"/>
    </row>
    <row r="2051">
      <c r="A2051" s="19">
        <v>2050.0</v>
      </c>
      <c r="B2051" s="19">
        <v>96072.0</v>
      </c>
      <c r="C2051" s="20" t="s">
        <v>3804</v>
      </c>
      <c r="D2051" s="21"/>
    </row>
    <row r="2052">
      <c r="A2052" s="19">
        <v>2051.0</v>
      </c>
      <c r="B2052" s="19">
        <v>96047.0</v>
      </c>
      <c r="C2052" s="20" t="s">
        <v>3805</v>
      </c>
      <c r="D2052" s="21"/>
    </row>
    <row r="2053">
      <c r="A2053" s="19">
        <v>2052.0</v>
      </c>
      <c r="B2053" s="19">
        <v>95995.0</v>
      </c>
      <c r="C2053" s="22" t="s">
        <v>3806</v>
      </c>
      <c r="D2053" s="21"/>
    </row>
    <row r="2054">
      <c r="A2054" s="19">
        <v>2053.0</v>
      </c>
      <c r="B2054" s="19">
        <v>95909.0</v>
      </c>
      <c r="C2054" s="20" t="s">
        <v>3807</v>
      </c>
      <c r="D2054" s="21"/>
    </row>
    <row r="2055">
      <c r="A2055" s="19">
        <v>2054.0</v>
      </c>
      <c r="B2055" s="19">
        <v>95892.0</v>
      </c>
      <c r="C2055" s="20" t="s">
        <v>3808</v>
      </c>
      <c r="D2055" s="21"/>
    </row>
    <row r="2056">
      <c r="A2056" s="19">
        <v>2055.0</v>
      </c>
      <c r="B2056" s="19">
        <v>95877.0</v>
      </c>
      <c r="C2056" s="20" t="s">
        <v>3809</v>
      </c>
      <c r="D2056" s="21"/>
    </row>
    <row r="2057">
      <c r="A2057" s="19">
        <v>2056.0</v>
      </c>
      <c r="B2057" s="19">
        <v>95852.0</v>
      </c>
      <c r="C2057" s="20" t="s">
        <v>3810</v>
      </c>
      <c r="D2057" s="21"/>
    </row>
    <row r="2058">
      <c r="A2058" s="19">
        <v>2057.0</v>
      </c>
      <c r="B2058" s="19">
        <v>95802.0</v>
      </c>
      <c r="C2058" s="20" t="s">
        <v>3811</v>
      </c>
      <c r="D2058" s="21"/>
    </row>
    <row r="2059">
      <c r="A2059" s="19">
        <v>2058.0</v>
      </c>
      <c r="B2059" s="19">
        <v>95801.0</v>
      </c>
      <c r="C2059" s="20" t="s">
        <v>3812</v>
      </c>
      <c r="D2059" s="21"/>
    </row>
    <row r="2060">
      <c r="A2060" s="19">
        <v>2059.0</v>
      </c>
      <c r="B2060" s="19">
        <v>95764.0</v>
      </c>
      <c r="C2060" s="20" t="s">
        <v>3813</v>
      </c>
      <c r="D2060" s="21"/>
    </row>
    <row r="2061">
      <c r="A2061" s="19">
        <v>2060.0</v>
      </c>
      <c r="B2061" s="19">
        <v>95680.0</v>
      </c>
      <c r="C2061" s="20" t="s">
        <v>3814</v>
      </c>
      <c r="D2061" s="21"/>
    </row>
    <row r="2062">
      <c r="A2062" s="19">
        <v>2061.0</v>
      </c>
      <c r="B2062" s="19">
        <v>95665.0</v>
      </c>
      <c r="C2062" s="20" t="s">
        <v>3815</v>
      </c>
      <c r="D2062" s="21"/>
    </row>
    <row r="2063">
      <c r="A2063" s="19">
        <v>2062.0</v>
      </c>
      <c r="B2063" s="19">
        <v>95564.0</v>
      </c>
      <c r="C2063" s="20" t="s">
        <v>3816</v>
      </c>
      <c r="D2063" s="21"/>
    </row>
    <row r="2064">
      <c r="A2064" s="19">
        <v>2063.0</v>
      </c>
      <c r="B2064" s="19">
        <v>95459.0</v>
      </c>
      <c r="C2064" s="20" t="s">
        <v>3817</v>
      </c>
      <c r="D2064" s="21"/>
    </row>
    <row r="2065">
      <c r="A2065" s="19">
        <v>2064.0</v>
      </c>
      <c r="B2065" s="19">
        <v>95390.0</v>
      </c>
      <c r="C2065" s="20" t="s">
        <v>3818</v>
      </c>
      <c r="D2065" s="21"/>
    </row>
    <row r="2066">
      <c r="A2066" s="19">
        <v>2065.0</v>
      </c>
      <c r="B2066" s="19">
        <v>95292.0</v>
      </c>
      <c r="C2066" s="20" t="s">
        <v>3819</v>
      </c>
      <c r="D2066" s="21"/>
    </row>
    <row r="2067">
      <c r="A2067" s="19">
        <v>2066.0</v>
      </c>
      <c r="B2067" s="19">
        <v>95251.0</v>
      </c>
      <c r="C2067" s="20" t="s">
        <v>3820</v>
      </c>
      <c r="D2067" s="21"/>
    </row>
    <row r="2068">
      <c r="A2068" s="19">
        <v>2067.0</v>
      </c>
      <c r="B2068" s="19">
        <v>95196.0</v>
      </c>
      <c r="C2068" s="22" t="s">
        <v>3821</v>
      </c>
      <c r="D2068" s="21"/>
    </row>
    <row r="2069">
      <c r="A2069" s="19">
        <v>2068.0</v>
      </c>
      <c r="B2069" s="19">
        <v>95180.0</v>
      </c>
      <c r="C2069" s="20" t="s">
        <v>3822</v>
      </c>
      <c r="D2069" s="21"/>
    </row>
    <row r="2070">
      <c r="A2070" s="19">
        <v>2069.0</v>
      </c>
      <c r="B2070" s="19">
        <v>95130.0</v>
      </c>
      <c r="C2070" s="20" t="s">
        <v>3823</v>
      </c>
      <c r="D2070" s="21"/>
    </row>
    <row r="2071">
      <c r="A2071" s="19">
        <v>2070.0</v>
      </c>
      <c r="B2071" s="19">
        <v>95103.0</v>
      </c>
      <c r="C2071" s="20" t="s">
        <v>3824</v>
      </c>
      <c r="D2071" s="21"/>
    </row>
    <row r="2072">
      <c r="A2072" s="19">
        <v>2071.0</v>
      </c>
      <c r="B2072" s="19">
        <v>95097.0</v>
      </c>
      <c r="C2072" s="20" t="s">
        <v>3825</v>
      </c>
      <c r="D2072" s="21"/>
    </row>
    <row r="2073">
      <c r="A2073" s="19">
        <v>2072.0</v>
      </c>
      <c r="B2073" s="19">
        <v>95070.0</v>
      </c>
      <c r="C2073" s="20" t="s">
        <v>3826</v>
      </c>
      <c r="D2073" s="21"/>
    </row>
    <row r="2074">
      <c r="A2074" s="19">
        <v>2073.0</v>
      </c>
      <c r="B2074" s="19">
        <v>95032.0</v>
      </c>
      <c r="C2074" s="20" t="s">
        <v>3827</v>
      </c>
      <c r="D2074" s="21"/>
    </row>
    <row r="2075">
      <c r="A2075" s="19">
        <v>2074.0</v>
      </c>
      <c r="B2075" s="19">
        <v>94915.0</v>
      </c>
      <c r="C2075" s="20" t="s">
        <v>3828</v>
      </c>
      <c r="D2075" s="21"/>
    </row>
    <row r="2076">
      <c r="A2076" s="19">
        <v>2075.0</v>
      </c>
      <c r="B2076" s="19">
        <v>94818.0</v>
      </c>
      <c r="C2076" s="20" t="s">
        <v>3829</v>
      </c>
      <c r="D2076" s="21"/>
    </row>
    <row r="2077">
      <c r="A2077" s="19">
        <v>2076.0</v>
      </c>
      <c r="B2077" s="19">
        <v>94799.0</v>
      </c>
      <c r="C2077" s="20" t="s">
        <v>3830</v>
      </c>
      <c r="D2077" s="21"/>
    </row>
    <row r="2078">
      <c r="A2078" s="19">
        <v>2077.0</v>
      </c>
      <c r="B2078" s="19">
        <v>94791.0</v>
      </c>
      <c r="C2078" s="20" t="s">
        <v>3831</v>
      </c>
      <c r="D2078" s="21"/>
    </row>
    <row r="2079">
      <c r="A2079" s="19">
        <v>2078.0</v>
      </c>
      <c r="B2079" s="19">
        <v>94731.0</v>
      </c>
      <c r="C2079" s="20" t="s">
        <v>3832</v>
      </c>
      <c r="D2079" s="21"/>
    </row>
    <row r="2080">
      <c r="A2080" s="19">
        <v>2079.0</v>
      </c>
      <c r="B2080" s="19">
        <v>94715.0</v>
      </c>
      <c r="C2080" s="20" t="s">
        <v>3833</v>
      </c>
      <c r="D2080" s="21"/>
    </row>
    <row r="2081">
      <c r="A2081" s="19">
        <v>2080.0</v>
      </c>
      <c r="B2081" s="19">
        <v>94584.0</v>
      </c>
      <c r="C2081" s="20" t="s">
        <v>3834</v>
      </c>
      <c r="D2081" s="21"/>
    </row>
    <row r="2082">
      <c r="A2082" s="19">
        <v>2081.0</v>
      </c>
      <c r="B2082" s="19">
        <v>94376.0</v>
      </c>
      <c r="C2082" s="20" t="s">
        <v>3835</v>
      </c>
      <c r="D2082" s="21"/>
    </row>
    <row r="2083">
      <c r="A2083" s="19">
        <v>2082.0</v>
      </c>
      <c r="B2083" s="19">
        <v>94346.0</v>
      </c>
      <c r="C2083" s="20" t="s">
        <v>3836</v>
      </c>
      <c r="D2083" s="21"/>
    </row>
    <row r="2084">
      <c r="A2084" s="19">
        <v>2083.0</v>
      </c>
      <c r="B2084" s="19">
        <v>94208.0</v>
      </c>
      <c r="C2084" s="20" t="s">
        <v>3837</v>
      </c>
      <c r="D2084" s="21"/>
    </row>
    <row r="2085">
      <c r="A2085" s="19">
        <v>2084.0</v>
      </c>
      <c r="B2085" s="19">
        <v>94135.0</v>
      </c>
      <c r="C2085" s="20" t="s">
        <v>3838</v>
      </c>
      <c r="D2085" s="21"/>
    </row>
    <row r="2086">
      <c r="A2086" s="19">
        <v>2085.0</v>
      </c>
      <c r="B2086" s="19">
        <v>94022.0</v>
      </c>
      <c r="C2086" s="20" t="s">
        <v>3839</v>
      </c>
      <c r="D2086" s="21"/>
    </row>
    <row r="2087">
      <c r="A2087" s="19">
        <v>2086.0</v>
      </c>
      <c r="B2087" s="19">
        <v>94020.0</v>
      </c>
      <c r="C2087" s="20" t="s">
        <v>3840</v>
      </c>
      <c r="D2087" s="21"/>
    </row>
    <row r="2088">
      <c r="A2088" s="19">
        <v>2087.0</v>
      </c>
      <c r="B2088" s="19">
        <v>93958.0</v>
      </c>
      <c r="C2088" s="22" t="s">
        <v>3841</v>
      </c>
      <c r="D2088" s="21"/>
    </row>
    <row r="2089">
      <c r="A2089" s="19">
        <v>2088.0</v>
      </c>
      <c r="B2089" s="19">
        <v>93822.0</v>
      </c>
      <c r="C2089" s="20" t="s">
        <v>3842</v>
      </c>
      <c r="D2089" s="21"/>
    </row>
    <row r="2090">
      <c r="A2090" s="19">
        <v>2089.0</v>
      </c>
      <c r="B2090" s="19">
        <v>93802.0</v>
      </c>
      <c r="C2090" s="20" t="s">
        <v>3843</v>
      </c>
      <c r="D2090" s="21"/>
    </row>
    <row r="2091">
      <c r="A2091" s="19">
        <v>2090.0</v>
      </c>
      <c r="B2091" s="19">
        <v>93727.0</v>
      </c>
      <c r="C2091" s="20" t="s">
        <v>3844</v>
      </c>
      <c r="D2091" s="21"/>
    </row>
    <row r="2092">
      <c r="A2092" s="19">
        <v>2091.0</v>
      </c>
      <c r="B2092" s="19">
        <v>93717.0</v>
      </c>
      <c r="C2092" s="20" t="s">
        <v>3845</v>
      </c>
      <c r="D2092" s="21"/>
    </row>
    <row r="2093">
      <c r="A2093" s="19">
        <v>2092.0</v>
      </c>
      <c r="B2093" s="19">
        <v>93675.0</v>
      </c>
      <c r="C2093" s="20" t="s">
        <v>3846</v>
      </c>
      <c r="D2093" s="21"/>
    </row>
    <row r="2094">
      <c r="A2094" s="19">
        <v>2093.0</v>
      </c>
      <c r="B2094" s="19">
        <v>93616.0</v>
      </c>
      <c r="C2094" s="20" t="s">
        <v>3847</v>
      </c>
      <c r="D2094" s="21"/>
    </row>
    <row r="2095">
      <c r="A2095" s="19">
        <v>2094.0</v>
      </c>
      <c r="B2095" s="19">
        <v>93582.0</v>
      </c>
      <c r="C2095" s="20" t="s">
        <v>3848</v>
      </c>
      <c r="D2095" s="21"/>
    </row>
    <row r="2096">
      <c r="A2096" s="19">
        <v>2095.0</v>
      </c>
      <c r="B2096" s="19">
        <v>93503.0</v>
      </c>
      <c r="C2096" s="20" t="s">
        <v>3849</v>
      </c>
      <c r="D2096" s="21"/>
    </row>
    <row r="2097">
      <c r="A2097" s="19">
        <v>2096.0</v>
      </c>
      <c r="B2097" s="19">
        <v>93452.0</v>
      </c>
      <c r="C2097" s="20" t="s">
        <v>3850</v>
      </c>
      <c r="D2097" s="21"/>
    </row>
    <row r="2098">
      <c r="A2098" s="19">
        <v>2097.0</v>
      </c>
      <c r="B2098" s="19">
        <v>93428.0</v>
      </c>
      <c r="C2098" s="20" t="s">
        <v>3851</v>
      </c>
      <c r="D2098" s="21"/>
    </row>
    <row r="2099">
      <c r="A2099" s="19">
        <v>2098.0</v>
      </c>
      <c r="B2099" s="19">
        <v>93395.0</v>
      </c>
      <c r="C2099" s="20" t="s">
        <v>3852</v>
      </c>
      <c r="D2099" s="21"/>
    </row>
    <row r="2100">
      <c r="A2100" s="19">
        <v>2099.0</v>
      </c>
      <c r="B2100" s="19">
        <v>93365.0</v>
      </c>
      <c r="C2100" s="20" t="s">
        <v>3853</v>
      </c>
      <c r="D2100" s="21"/>
    </row>
    <row r="2101">
      <c r="A2101" s="19">
        <v>2100.0</v>
      </c>
      <c r="B2101" s="19">
        <v>93361.0</v>
      </c>
      <c r="C2101" s="20" t="s">
        <v>3854</v>
      </c>
      <c r="D2101" s="21"/>
    </row>
    <row r="2102">
      <c r="A2102" s="19">
        <v>2101.0</v>
      </c>
      <c r="B2102" s="19">
        <v>93298.0</v>
      </c>
      <c r="C2102" s="20" t="s">
        <v>3855</v>
      </c>
      <c r="D2102" s="21"/>
    </row>
    <row r="2103">
      <c r="A2103" s="19">
        <v>2102.0</v>
      </c>
      <c r="B2103" s="19">
        <v>93202.0</v>
      </c>
      <c r="C2103" s="22" t="s">
        <v>3856</v>
      </c>
      <c r="D2103" s="21"/>
    </row>
    <row r="2104">
      <c r="A2104" s="19">
        <v>2103.0</v>
      </c>
      <c r="B2104" s="19">
        <v>93144.0</v>
      </c>
      <c r="C2104" s="20" t="s">
        <v>3857</v>
      </c>
      <c r="D2104" s="21"/>
    </row>
    <row r="2105">
      <c r="A2105" s="19">
        <v>2104.0</v>
      </c>
      <c r="B2105" s="19">
        <v>93101.0</v>
      </c>
      <c r="C2105" s="20" t="s">
        <v>3858</v>
      </c>
      <c r="D2105" s="21"/>
    </row>
    <row r="2106">
      <c r="A2106" s="19">
        <v>2105.0</v>
      </c>
      <c r="B2106" s="19">
        <v>93084.0</v>
      </c>
      <c r="C2106" s="20" t="s">
        <v>3859</v>
      </c>
      <c r="D2106" s="21"/>
    </row>
    <row r="2107">
      <c r="A2107" s="19">
        <v>2106.0</v>
      </c>
      <c r="B2107" s="19">
        <v>93071.0</v>
      </c>
      <c r="C2107" s="22" t="s">
        <v>3860</v>
      </c>
      <c r="D2107" s="21"/>
    </row>
    <row r="2108">
      <c r="A2108" s="19">
        <v>2107.0</v>
      </c>
      <c r="B2108" s="19">
        <v>93030.0</v>
      </c>
      <c r="C2108" s="20" t="s">
        <v>3861</v>
      </c>
      <c r="D2108" s="21"/>
    </row>
    <row r="2109">
      <c r="A2109" s="19">
        <v>2108.0</v>
      </c>
      <c r="B2109" s="19">
        <v>93025.0</v>
      </c>
      <c r="C2109" s="20" t="s">
        <v>3862</v>
      </c>
      <c r="D2109" s="21"/>
    </row>
    <row r="2110">
      <c r="A2110" s="19">
        <v>2109.0</v>
      </c>
      <c r="B2110" s="19">
        <v>93015.0</v>
      </c>
      <c r="C2110" s="20" t="s">
        <v>3863</v>
      </c>
      <c r="D2110" s="21"/>
    </row>
    <row r="2111">
      <c r="A2111" s="19">
        <v>2110.0</v>
      </c>
      <c r="B2111" s="19">
        <v>92979.0</v>
      </c>
      <c r="C2111" s="20" t="s">
        <v>3864</v>
      </c>
      <c r="D2111" s="21"/>
    </row>
    <row r="2112">
      <c r="A2112" s="19">
        <v>2111.0</v>
      </c>
      <c r="B2112" s="19">
        <v>92952.0</v>
      </c>
      <c r="C2112" s="20" t="s">
        <v>3865</v>
      </c>
      <c r="D2112" s="21"/>
    </row>
    <row r="2113">
      <c r="A2113" s="19">
        <v>2112.0</v>
      </c>
      <c r="B2113" s="19">
        <v>92899.0</v>
      </c>
      <c r="C2113" s="20" t="s">
        <v>3866</v>
      </c>
      <c r="D2113" s="21"/>
    </row>
    <row r="2114">
      <c r="A2114" s="19">
        <v>2113.0</v>
      </c>
      <c r="B2114" s="19">
        <v>92886.0</v>
      </c>
      <c r="C2114" s="20" t="s">
        <v>3867</v>
      </c>
      <c r="D2114" s="21"/>
    </row>
    <row r="2115">
      <c r="A2115" s="19">
        <v>2114.0</v>
      </c>
      <c r="B2115" s="19">
        <v>92873.0</v>
      </c>
      <c r="C2115" s="20" t="s">
        <v>3868</v>
      </c>
      <c r="D2115" s="21"/>
    </row>
    <row r="2116">
      <c r="A2116" s="19">
        <v>2115.0</v>
      </c>
      <c r="B2116" s="19">
        <v>92817.0</v>
      </c>
      <c r="C2116" s="20" t="s">
        <v>3869</v>
      </c>
      <c r="D2116" s="21"/>
    </row>
    <row r="2117">
      <c r="A2117" s="19">
        <v>2116.0</v>
      </c>
      <c r="B2117" s="19">
        <v>92775.0</v>
      </c>
      <c r="C2117" s="20" t="s">
        <v>3870</v>
      </c>
      <c r="D2117" s="21"/>
    </row>
    <row r="2118">
      <c r="A2118" s="19">
        <v>2117.0</v>
      </c>
      <c r="B2118" s="19">
        <v>92647.0</v>
      </c>
      <c r="C2118" s="20" t="s">
        <v>3871</v>
      </c>
      <c r="D2118" s="21"/>
    </row>
    <row r="2119">
      <c r="A2119" s="19">
        <v>2118.0</v>
      </c>
      <c r="B2119" s="19">
        <v>92584.0</v>
      </c>
      <c r="C2119" s="20" t="s">
        <v>3872</v>
      </c>
      <c r="D2119" s="21"/>
    </row>
    <row r="2120">
      <c r="A2120" s="19">
        <v>2119.0</v>
      </c>
      <c r="B2120" s="19">
        <v>92521.0</v>
      </c>
      <c r="C2120" s="20" t="s">
        <v>3873</v>
      </c>
      <c r="D2120" s="21"/>
    </row>
    <row r="2121">
      <c r="A2121" s="19">
        <v>2120.0</v>
      </c>
      <c r="B2121" s="19">
        <v>92521.0</v>
      </c>
      <c r="C2121" s="20" t="s">
        <v>3874</v>
      </c>
      <c r="D2121" s="21"/>
    </row>
    <row r="2122">
      <c r="A2122" s="19">
        <v>2121.0</v>
      </c>
      <c r="B2122" s="19">
        <v>92417.0</v>
      </c>
      <c r="C2122" s="20" t="s">
        <v>3875</v>
      </c>
      <c r="D2122" s="21"/>
    </row>
    <row r="2123">
      <c r="A2123" s="19">
        <v>2122.0</v>
      </c>
      <c r="B2123" s="19">
        <v>92386.0</v>
      </c>
      <c r="C2123" s="20" t="s">
        <v>3876</v>
      </c>
      <c r="D2123" s="21"/>
    </row>
    <row r="2124">
      <c r="A2124" s="19">
        <v>2123.0</v>
      </c>
      <c r="B2124" s="19">
        <v>92325.0</v>
      </c>
      <c r="C2124" s="20" t="s">
        <v>3877</v>
      </c>
      <c r="D2124" s="21"/>
    </row>
    <row r="2125">
      <c r="A2125" s="19">
        <v>2124.0</v>
      </c>
      <c r="B2125" s="19">
        <v>92290.0</v>
      </c>
      <c r="C2125" s="20" t="s">
        <v>3878</v>
      </c>
      <c r="D2125" s="21"/>
    </row>
    <row r="2126">
      <c r="A2126" s="19">
        <v>2125.0</v>
      </c>
      <c r="B2126" s="19">
        <v>92288.0</v>
      </c>
      <c r="C2126" s="20" t="s">
        <v>3879</v>
      </c>
      <c r="D2126" s="21"/>
    </row>
    <row r="2127">
      <c r="A2127" s="19">
        <v>2126.0</v>
      </c>
      <c r="B2127" s="19">
        <v>92110.0</v>
      </c>
      <c r="C2127" s="20" t="s">
        <v>3880</v>
      </c>
      <c r="D2127" s="21"/>
    </row>
    <row r="2128">
      <c r="A2128" s="19">
        <v>2127.0</v>
      </c>
      <c r="B2128" s="19">
        <v>92109.0</v>
      </c>
      <c r="C2128" s="20" t="s">
        <v>3881</v>
      </c>
      <c r="D2128" s="21"/>
    </row>
    <row r="2129">
      <c r="A2129" s="19">
        <v>2128.0</v>
      </c>
      <c r="B2129" s="19">
        <v>92096.0</v>
      </c>
      <c r="C2129" s="20" t="s">
        <v>3882</v>
      </c>
      <c r="D2129" s="21"/>
    </row>
    <row r="2130">
      <c r="A2130" s="19">
        <v>2129.0</v>
      </c>
      <c r="B2130" s="19">
        <v>92071.0</v>
      </c>
      <c r="C2130" s="20" t="s">
        <v>3883</v>
      </c>
      <c r="D2130" s="21"/>
    </row>
    <row r="2131">
      <c r="A2131" s="19">
        <v>2130.0</v>
      </c>
      <c r="B2131" s="19">
        <v>92019.0</v>
      </c>
      <c r="C2131" s="20" t="s">
        <v>3884</v>
      </c>
      <c r="D2131" s="21"/>
    </row>
    <row r="2132">
      <c r="A2132" s="19">
        <v>2131.0</v>
      </c>
      <c r="B2132" s="19">
        <v>92018.0</v>
      </c>
      <c r="C2132" s="20" t="s">
        <v>3885</v>
      </c>
      <c r="D2132" s="21"/>
    </row>
    <row r="2133">
      <c r="A2133" s="19">
        <v>2132.0</v>
      </c>
      <c r="B2133" s="19">
        <v>92009.0</v>
      </c>
      <c r="C2133" s="20" t="s">
        <v>3886</v>
      </c>
      <c r="D2133" s="21"/>
    </row>
    <row r="2134">
      <c r="A2134" s="19">
        <v>2133.0</v>
      </c>
      <c r="B2134" s="19">
        <v>91906.0</v>
      </c>
      <c r="C2134" s="20" t="s">
        <v>3887</v>
      </c>
      <c r="D2134" s="21"/>
    </row>
    <row r="2135">
      <c r="A2135" s="19">
        <v>2134.0</v>
      </c>
      <c r="B2135" s="19">
        <v>91884.0</v>
      </c>
      <c r="C2135" s="20" t="s">
        <v>3888</v>
      </c>
      <c r="D2135" s="21"/>
    </row>
    <row r="2136">
      <c r="A2136" s="19">
        <v>2135.0</v>
      </c>
      <c r="B2136" s="19">
        <v>91875.0</v>
      </c>
      <c r="C2136" s="20" t="s">
        <v>3889</v>
      </c>
      <c r="D2136" s="21"/>
    </row>
    <row r="2137">
      <c r="A2137" s="19">
        <v>2136.0</v>
      </c>
      <c r="B2137" s="19">
        <v>91866.0</v>
      </c>
      <c r="C2137" s="20" t="s">
        <v>3890</v>
      </c>
      <c r="D2137" s="21"/>
    </row>
    <row r="2138">
      <c r="A2138" s="19">
        <v>2137.0</v>
      </c>
      <c r="B2138" s="19">
        <v>91820.0</v>
      </c>
      <c r="C2138" s="20" t="s">
        <v>3891</v>
      </c>
      <c r="D2138" s="21"/>
    </row>
    <row r="2139">
      <c r="A2139" s="19">
        <v>2138.0</v>
      </c>
      <c r="B2139" s="19">
        <v>91786.0</v>
      </c>
      <c r="C2139" s="22" t="s">
        <v>3892</v>
      </c>
      <c r="D2139" s="21"/>
    </row>
    <row r="2140">
      <c r="A2140" s="19">
        <v>2139.0</v>
      </c>
      <c r="B2140" s="19">
        <v>91764.0</v>
      </c>
      <c r="C2140" s="20" t="s">
        <v>3893</v>
      </c>
      <c r="D2140" s="21"/>
    </row>
    <row r="2141">
      <c r="A2141" s="19">
        <v>2140.0</v>
      </c>
      <c r="B2141" s="19">
        <v>91734.0</v>
      </c>
      <c r="C2141" s="20" t="s">
        <v>3894</v>
      </c>
      <c r="D2141" s="21"/>
    </row>
    <row r="2142">
      <c r="A2142" s="19">
        <v>2141.0</v>
      </c>
      <c r="B2142" s="19">
        <v>91707.0</v>
      </c>
      <c r="C2142" s="20" t="s">
        <v>3895</v>
      </c>
      <c r="D2142" s="21"/>
    </row>
    <row r="2143">
      <c r="A2143" s="19">
        <v>2142.0</v>
      </c>
      <c r="B2143" s="19">
        <v>91704.0</v>
      </c>
      <c r="C2143" s="20" t="s">
        <v>3896</v>
      </c>
      <c r="D2143" s="21"/>
    </row>
    <row r="2144">
      <c r="A2144" s="19">
        <v>2143.0</v>
      </c>
      <c r="B2144" s="19">
        <v>91651.0</v>
      </c>
      <c r="C2144" s="22" t="s">
        <v>3897</v>
      </c>
      <c r="D2144" s="21"/>
    </row>
    <row r="2145">
      <c r="A2145" s="19">
        <v>2144.0</v>
      </c>
      <c r="B2145" s="19">
        <v>91647.0</v>
      </c>
      <c r="C2145" s="20" t="s">
        <v>3898</v>
      </c>
      <c r="D2145" s="21"/>
    </row>
    <row r="2146">
      <c r="A2146" s="19">
        <v>2145.0</v>
      </c>
      <c r="B2146" s="19">
        <v>91548.0</v>
      </c>
      <c r="C2146" s="20" t="s">
        <v>3899</v>
      </c>
      <c r="D2146" s="21"/>
    </row>
    <row r="2147">
      <c r="A2147" s="19">
        <v>2146.0</v>
      </c>
      <c r="B2147" s="19">
        <v>91397.0</v>
      </c>
      <c r="C2147" s="20" t="s">
        <v>3900</v>
      </c>
      <c r="D2147" s="21"/>
    </row>
    <row r="2148">
      <c r="A2148" s="19">
        <v>2147.0</v>
      </c>
      <c r="B2148" s="19">
        <v>91336.0</v>
      </c>
      <c r="C2148" s="20" t="s">
        <v>3901</v>
      </c>
      <c r="D2148" s="21"/>
    </row>
    <row r="2149">
      <c r="A2149" s="19">
        <v>2148.0</v>
      </c>
      <c r="B2149" s="19">
        <v>91278.0</v>
      </c>
      <c r="C2149" s="20" t="s">
        <v>3902</v>
      </c>
      <c r="D2149" s="21"/>
    </row>
    <row r="2150">
      <c r="A2150" s="19">
        <v>2149.0</v>
      </c>
      <c r="B2150" s="19">
        <v>91273.0</v>
      </c>
      <c r="C2150" s="20" t="s">
        <v>3903</v>
      </c>
      <c r="D2150" s="21"/>
    </row>
    <row r="2151">
      <c r="A2151" s="19">
        <v>2150.0</v>
      </c>
      <c r="B2151" s="19">
        <v>91222.0</v>
      </c>
      <c r="C2151" s="20" t="s">
        <v>3904</v>
      </c>
      <c r="D2151" s="21"/>
    </row>
    <row r="2152">
      <c r="A2152" s="19">
        <v>2151.0</v>
      </c>
      <c r="B2152" s="19">
        <v>91088.0</v>
      </c>
      <c r="C2152" s="20" t="s">
        <v>3905</v>
      </c>
      <c r="D2152" s="21"/>
    </row>
    <row r="2153">
      <c r="A2153" s="19">
        <v>2152.0</v>
      </c>
      <c r="B2153" s="19">
        <v>91065.0</v>
      </c>
      <c r="C2153" s="20" t="s">
        <v>3906</v>
      </c>
      <c r="D2153" s="21"/>
    </row>
    <row r="2154">
      <c r="A2154" s="19">
        <v>2153.0</v>
      </c>
      <c r="B2154" s="19">
        <v>91036.0</v>
      </c>
      <c r="C2154" s="20" t="s">
        <v>3907</v>
      </c>
      <c r="D2154" s="21"/>
    </row>
    <row r="2155">
      <c r="A2155" s="19">
        <v>2154.0</v>
      </c>
      <c r="B2155" s="19">
        <v>90994.0</v>
      </c>
      <c r="C2155" s="20" t="s">
        <v>3908</v>
      </c>
      <c r="D2155" s="21"/>
    </row>
    <row r="2156">
      <c r="A2156" s="19">
        <v>2155.0</v>
      </c>
      <c r="B2156" s="19">
        <v>90869.0</v>
      </c>
      <c r="C2156" s="20" t="s">
        <v>3909</v>
      </c>
      <c r="D2156" s="21"/>
    </row>
    <row r="2157">
      <c r="A2157" s="19">
        <v>2156.0</v>
      </c>
      <c r="B2157" s="19">
        <v>90839.0</v>
      </c>
      <c r="C2157" s="20" t="s">
        <v>3910</v>
      </c>
      <c r="D2157" s="21"/>
    </row>
    <row r="2158">
      <c r="A2158" s="19">
        <v>2157.0</v>
      </c>
      <c r="B2158" s="19">
        <v>90723.0</v>
      </c>
      <c r="C2158" s="20" t="s">
        <v>3911</v>
      </c>
      <c r="D2158" s="21"/>
    </row>
    <row r="2159">
      <c r="A2159" s="19">
        <v>2158.0</v>
      </c>
      <c r="B2159" s="19">
        <v>90608.0</v>
      </c>
      <c r="C2159" s="20" t="s">
        <v>3912</v>
      </c>
      <c r="D2159" s="21"/>
    </row>
    <row r="2160">
      <c r="A2160" s="19">
        <v>2159.0</v>
      </c>
      <c r="B2160" s="19">
        <v>90596.0</v>
      </c>
      <c r="C2160" s="22" t="s">
        <v>3913</v>
      </c>
      <c r="D2160" s="21"/>
    </row>
    <row r="2161">
      <c r="A2161" s="19">
        <v>2160.0</v>
      </c>
      <c r="B2161" s="19">
        <v>90532.0</v>
      </c>
      <c r="C2161" s="20" t="s">
        <v>3914</v>
      </c>
      <c r="D2161" s="21"/>
    </row>
    <row r="2162">
      <c r="A2162" s="19">
        <v>2161.0</v>
      </c>
      <c r="B2162" s="19">
        <v>90447.0</v>
      </c>
      <c r="C2162" s="20" t="s">
        <v>3915</v>
      </c>
      <c r="D2162" s="21"/>
    </row>
    <row r="2163">
      <c r="A2163" s="19">
        <v>2162.0</v>
      </c>
      <c r="B2163" s="19">
        <v>90437.0</v>
      </c>
      <c r="C2163" s="20" t="s">
        <v>3916</v>
      </c>
      <c r="D2163" s="21"/>
    </row>
    <row r="2164">
      <c r="A2164" s="19">
        <v>2163.0</v>
      </c>
      <c r="B2164" s="19">
        <v>90338.0</v>
      </c>
      <c r="C2164" s="20" t="s">
        <v>3917</v>
      </c>
      <c r="D2164" s="21"/>
    </row>
    <row r="2165">
      <c r="A2165" s="19">
        <v>2164.0</v>
      </c>
      <c r="B2165" s="19">
        <v>90292.0</v>
      </c>
      <c r="C2165" s="20" t="s">
        <v>3918</v>
      </c>
      <c r="D2165" s="21"/>
    </row>
    <row r="2166">
      <c r="A2166" s="19">
        <v>2165.0</v>
      </c>
      <c r="B2166" s="19">
        <v>90290.0</v>
      </c>
      <c r="C2166" s="20" t="s">
        <v>3919</v>
      </c>
      <c r="D2166" s="21"/>
    </row>
    <row r="2167">
      <c r="A2167" s="19">
        <v>2166.0</v>
      </c>
      <c r="B2167" s="19">
        <v>90218.0</v>
      </c>
      <c r="C2167" s="22" t="s">
        <v>3920</v>
      </c>
      <c r="D2167" s="21"/>
    </row>
    <row r="2168">
      <c r="A2168" s="19">
        <v>2167.0</v>
      </c>
      <c r="B2168" s="19">
        <v>90184.0</v>
      </c>
      <c r="C2168" s="20" t="s">
        <v>3921</v>
      </c>
      <c r="D2168" s="21"/>
    </row>
    <row r="2169">
      <c r="A2169" s="19">
        <v>2168.0</v>
      </c>
      <c r="B2169" s="19">
        <v>90145.0</v>
      </c>
      <c r="C2169" s="20" t="s">
        <v>3922</v>
      </c>
      <c r="D2169" s="21"/>
    </row>
    <row r="2170">
      <c r="A2170" s="19">
        <v>2169.0</v>
      </c>
      <c r="B2170" s="19">
        <v>90134.0</v>
      </c>
      <c r="C2170" s="20" t="s">
        <v>3923</v>
      </c>
      <c r="D2170" s="21"/>
    </row>
    <row r="2171">
      <c r="A2171" s="19">
        <v>2170.0</v>
      </c>
      <c r="B2171" s="19">
        <v>89960.0</v>
      </c>
      <c r="C2171" s="20" t="s">
        <v>3924</v>
      </c>
      <c r="D2171" s="21"/>
    </row>
    <row r="2172">
      <c r="A2172" s="19">
        <v>2171.0</v>
      </c>
      <c r="B2172" s="19">
        <v>89871.0</v>
      </c>
      <c r="C2172" s="20" t="s">
        <v>3925</v>
      </c>
      <c r="D2172" s="21"/>
    </row>
    <row r="2173">
      <c r="A2173" s="19">
        <v>2172.0</v>
      </c>
      <c r="B2173" s="19">
        <v>89838.0</v>
      </c>
      <c r="C2173" s="20" t="s">
        <v>3926</v>
      </c>
      <c r="D2173" s="21"/>
    </row>
    <row r="2174">
      <c r="A2174" s="19">
        <v>2173.0</v>
      </c>
      <c r="B2174" s="19">
        <v>89832.0</v>
      </c>
      <c r="C2174" s="20" t="s">
        <v>3927</v>
      </c>
      <c r="D2174" s="21"/>
    </row>
    <row r="2175">
      <c r="A2175" s="19">
        <v>2174.0</v>
      </c>
      <c r="B2175" s="19">
        <v>89776.0</v>
      </c>
      <c r="C2175" s="20" t="s">
        <v>3928</v>
      </c>
      <c r="D2175" s="21"/>
    </row>
    <row r="2176">
      <c r="A2176" s="19">
        <v>2175.0</v>
      </c>
      <c r="B2176" s="19">
        <v>89753.0</v>
      </c>
      <c r="C2176" s="20" t="s">
        <v>3929</v>
      </c>
      <c r="D2176" s="21"/>
    </row>
    <row r="2177">
      <c r="A2177" s="19">
        <v>2176.0</v>
      </c>
      <c r="B2177" s="19">
        <v>89747.0</v>
      </c>
      <c r="C2177" s="20" t="s">
        <v>3930</v>
      </c>
      <c r="D2177" s="21"/>
    </row>
    <row r="2178">
      <c r="A2178" s="19">
        <v>2177.0</v>
      </c>
      <c r="B2178" s="19">
        <v>89728.0</v>
      </c>
      <c r="C2178" s="20" t="s">
        <v>3931</v>
      </c>
      <c r="D2178" s="21"/>
    </row>
    <row r="2179">
      <c r="A2179" s="19">
        <v>2178.0</v>
      </c>
      <c r="B2179" s="19">
        <v>89681.0</v>
      </c>
      <c r="C2179" s="20" t="s">
        <v>3932</v>
      </c>
      <c r="D2179" s="21"/>
    </row>
    <row r="2180">
      <c r="A2180" s="19">
        <v>2179.0</v>
      </c>
      <c r="B2180" s="19">
        <v>89672.0</v>
      </c>
      <c r="C2180" s="20" t="s">
        <v>3933</v>
      </c>
      <c r="D2180" s="21"/>
    </row>
    <row r="2181">
      <c r="A2181" s="19">
        <v>2180.0</v>
      </c>
      <c r="B2181" s="19">
        <v>89649.0</v>
      </c>
      <c r="C2181" s="20" t="s">
        <v>3934</v>
      </c>
      <c r="D2181" s="21"/>
    </row>
    <row r="2182">
      <c r="A2182" s="19">
        <v>2181.0</v>
      </c>
      <c r="B2182" s="19">
        <v>89644.0</v>
      </c>
      <c r="C2182" s="20" t="s">
        <v>3935</v>
      </c>
      <c r="D2182" s="21"/>
    </row>
    <row r="2183">
      <c r="A2183" s="19">
        <v>2182.0</v>
      </c>
      <c r="B2183" s="19">
        <v>89557.0</v>
      </c>
      <c r="C2183" s="20" t="s">
        <v>3936</v>
      </c>
      <c r="D2183" s="21"/>
    </row>
    <row r="2184">
      <c r="A2184" s="19">
        <v>2183.0</v>
      </c>
      <c r="B2184" s="19">
        <v>89458.0</v>
      </c>
      <c r="C2184" s="20" t="s">
        <v>3937</v>
      </c>
      <c r="D2184" s="21"/>
    </row>
    <row r="2185">
      <c r="A2185" s="19">
        <v>2184.0</v>
      </c>
      <c r="B2185" s="19">
        <v>89371.0</v>
      </c>
      <c r="C2185" s="22" t="s">
        <v>3938</v>
      </c>
      <c r="D2185" s="21"/>
    </row>
    <row r="2186">
      <c r="A2186" s="19">
        <v>2185.0</v>
      </c>
      <c r="B2186" s="19">
        <v>89369.0</v>
      </c>
      <c r="C2186" s="20" t="s">
        <v>3939</v>
      </c>
      <c r="D2186" s="21"/>
    </row>
    <row r="2187">
      <c r="A2187" s="19">
        <v>2186.0</v>
      </c>
      <c r="B2187" s="19">
        <v>89342.0</v>
      </c>
      <c r="C2187" s="20" t="s">
        <v>3940</v>
      </c>
      <c r="D2187" s="21"/>
    </row>
    <row r="2188">
      <c r="A2188" s="19">
        <v>2187.0</v>
      </c>
      <c r="B2188" s="19">
        <v>89321.0</v>
      </c>
      <c r="C2188" s="20" t="s">
        <v>3941</v>
      </c>
      <c r="D2188" s="21"/>
    </row>
    <row r="2189">
      <c r="A2189" s="19">
        <v>2188.0</v>
      </c>
      <c r="B2189" s="19">
        <v>89316.0</v>
      </c>
      <c r="C2189" s="20" t="s">
        <v>3942</v>
      </c>
      <c r="D2189" s="21"/>
    </row>
    <row r="2190">
      <c r="A2190" s="19">
        <v>2189.0</v>
      </c>
      <c r="B2190" s="19">
        <v>89159.0</v>
      </c>
      <c r="C2190" s="20" t="s">
        <v>3943</v>
      </c>
      <c r="D2190" s="21"/>
    </row>
    <row r="2191">
      <c r="A2191" s="19">
        <v>2190.0</v>
      </c>
      <c r="B2191" s="19">
        <v>89095.0</v>
      </c>
      <c r="C2191" s="20" t="s">
        <v>3944</v>
      </c>
      <c r="D2191" s="21"/>
    </row>
    <row r="2192">
      <c r="A2192" s="19">
        <v>2191.0</v>
      </c>
      <c r="B2192" s="19">
        <v>89078.0</v>
      </c>
      <c r="C2192" s="20" t="s">
        <v>3945</v>
      </c>
      <c r="D2192" s="21"/>
    </row>
    <row r="2193">
      <c r="A2193" s="19">
        <v>2192.0</v>
      </c>
      <c r="B2193" s="19">
        <v>89031.0</v>
      </c>
      <c r="C2193" s="20" t="s">
        <v>3946</v>
      </c>
      <c r="D2193" s="21"/>
    </row>
    <row r="2194">
      <c r="A2194" s="19">
        <v>2193.0</v>
      </c>
      <c r="B2194" s="19">
        <v>88910.0</v>
      </c>
      <c r="C2194" s="20" t="s">
        <v>3947</v>
      </c>
      <c r="D2194" s="21"/>
    </row>
    <row r="2195">
      <c r="A2195" s="19">
        <v>2194.0</v>
      </c>
      <c r="B2195" s="19">
        <v>88834.0</v>
      </c>
      <c r="C2195" s="20" t="s">
        <v>3948</v>
      </c>
      <c r="D2195" s="21"/>
    </row>
    <row r="2196">
      <c r="A2196" s="19">
        <v>2195.0</v>
      </c>
      <c r="B2196" s="19">
        <v>88825.0</v>
      </c>
      <c r="C2196" s="22" t="s">
        <v>3949</v>
      </c>
      <c r="D2196" s="21"/>
    </row>
    <row r="2197">
      <c r="A2197" s="19">
        <v>2196.0</v>
      </c>
      <c r="B2197" s="19">
        <v>88666.0</v>
      </c>
      <c r="C2197" s="20" t="s">
        <v>3950</v>
      </c>
      <c r="D2197" s="21"/>
    </row>
    <row r="2198">
      <c r="A2198" s="19">
        <v>2197.0</v>
      </c>
      <c r="B2198" s="19">
        <v>88618.0</v>
      </c>
      <c r="C2198" s="20" t="s">
        <v>3951</v>
      </c>
      <c r="D2198" s="21"/>
    </row>
    <row r="2199">
      <c r="A2199" s="19">
        <v>2198.0</v>
      </c>
      <c r="B2199" s="19">
        <v>88571.0</v>
      </c>
      <c r="C2199" s="20" t="s">
        <v>3952</v>
      </c>
      <c r="D2199" s="21"/>
    </row>
    <row r="2200">
      <c r="A2200" s="19">
        <v>2199.0</v>
      </c>
      <c r="B2200" s="19">
        <v>88564.0</v>
      </c>
      <c r="C2200" s="20" t="s">
        <v>3953</v>
      </c>
      <c r="D2200" s="21"/>
    </row>
    <row r="2201">
      <c r="A2201" s="19">
        <v>2200.0</v>
      </c>
      <c r="B2201" s="19">
        <v>88556.0</v>
      </c>
      <c r="C2201" s="20" t="s">
        <v>3954</v>
      </c>
      <c r="D2201" s="21"/>
    </row>
    <row r="2202">
      <c r="A2202" s="19">
        <v>2201.0</v>
      </c>
      <c r="B2202" s="19">
        <v>88447.0</v>
      </c>
      <c r="C2202" s="20" t="s">
        <v>3955</v>
      </c>
      <c r="D2202" s="21"/>
    </row>
    <row r="2203">
      <c r="A2203" s="19">
        <v>2202.0</v>
      </c>
      <c r="B2203" s="19">
        <v>88417.0</v>
      </c>
      <c r="C2203" s="20" t="s">
        <v>3956</v>
      </c>
      <c r="D2203" s="21"/>
    </row>
    <row r="2204">
      <c r="A2204" s="19">
        <v>2203.0</v>
      </c>
      <c r="B2204" s="19">
        <v>88370.0</v>
      </c>
      <c r="C2204" s="20" t="s">
        <v>3957</v>
      </c>
      <c r="D2204" s="21"/>
    </row>
    <row r="2205">
      <c r="A2205" s="19">
        <v>2204.0</v>
      </c>
      <c r="B2205" s="19">
        <v>88288.0</v>
      </c>
      <c r="C2205" s="22" t="s">
        <v>3958</v>
      </c>
      <c r="D2205" s="21"/>
    </row>
    <row r="2206">
      <c r="A2206" s="19">
        <v>2205.0</v>
      </c>
      <c r="B2206" s="19">
        <v>88282.0</v>
      </c>
      <c r="C2206" s="20" t="s">
        <v>3959</v>
      </c>
      <c r="D2206" s="21"/>
    </row>
    <row r="2207">
      <c r="A2207" s="19">
        <v>2206.0</v>
      </c>
      <c r="B2207" s="19">
        <v>88275.0</v>
      </c>
      <c r="C2207" s="20" t="s">
        <v>3960</v>
      </c>
      <c r="D2207" s="21"/>
    </row>
    <row r="2208">
      <c r="A2208" s="19">
        <v>2207.0</v>
      </c>
      <c r="B2208" s="19">
        <v>88245.0</v>
      </c>
      <c r="C2208" s="20" t="s">
        <v>3961</v>
      </c>
      <c r="D2208" s="21"/>
    </row>
    <row r="2209">
      <c r="A2209" s="19">
        <v>2208.0</v>
      </c>
      <c r="B2209" s="19">
        <v>88235.0</v>
      </c>
      <c r="C2209" s="20" t="s">
        <v>3962</v>
      </c>
      <c r="D2209" s="21"/>
    </row>
    <row r="2210">
      <c r="A2210" s="19">
        <v>2209.0</v>
      </c>
      <c r="B2210" s="19">
        <v>88173.0</v>
      </c>
      <c r="C2210" s="20" t="s">
        <v>3963</v>
      </c>
      <c r="D2210" s="21"/>
    </row>
    <row r="2211">
      <c r="A2211" s="19">
        <v>2210.0</v>
      </c>
      <c r="B2211" s="19">
        <v>88170.0</v>
      </c>
      <c r="C2211" s="20" t="s">
        <v>3964</v>
      </c>
      <c r="D2211" s="21"/>
    </row>
    <row r="2212">
      <c r="A2212" s="19">
        <v>2211.0</v>
      </c>
      <c r="B2212" s="19">
        <v>88153.0</v>
      </c>
      <c r="C2212" s="20" t="s">
        <v>3965</v>
      </c>
      <c r="D2212" s="21"/>
    </row>
    <row r="2213">
      <c r="A2213" s="19">
        <v>2212.0</v>
      </c>
      <c r="B2213" s="19">
        <v>88130.0</v>
      </c>
      <c r="C2213" s="20" t="s">
        <v>3966</v>
      </c>
      <c r="D2213" s="21"/>
    </row>
    <row r="2214">
      <c r="A2214" s="19">
        <v>2213.0</v>
      </c>
      <c r="B2214" s="19">
        <v>88097.0</v>
      </c>
      <c r="C2214" s="20" t="s">
        <v>3967</v>
      </c>
      <c r="D2214" s="21"/>
    </row>
    <row r="2215">
      <c r="A2215" s="19">
        <v>2214.0</v>
      </c>
      <c r="B2215" s="19">
        <v>88032.0</v>
      </c>
      <c r="C2215" s="20" t="s">
        <v>3968</v>
      </c>
      <c r="D2215" s="21"/>
    </row>
    <row r="2216">
      <c r="A2216" s="19">
        <v>2215.0</v>
      </c>
      <c r="B2216" s="19">
        <v>87974.0</v>
      </c>
      <c r="C2216" s="20" t="s">
        <v>3969</v>
      </c>
      <c r="D2216" s="21"/>
    </row>
    <row r="2217">
      <c r="A2217" s="19">
        <v>2216.0</v>
      </c>
      <c r="B2217" s="19">
        <v>87878.0</v>
      </c>
      <c r="C2217" s="20" t="s">
        <v>3970</v>
      </c>
      <c r="D2217" s="21"/>
    </row>
    <row r="2218">
      <c r="A2218" s="19">
        <v>2217.0</v>
      </c>
      <c r="B2218" s="19">
        <v>87870.0</v>
      </c>
      <c r="C2218" s="20" t="s">
        <v>3971</v>
      </c>
      <c r="D2218" s="21"/>
    </row>
    <row r="2219">
      <c r="A2219" s="19">
        <v>2218.0</v>
      </c>
      <c r="B2219" s="19">
        <v>87859.0</v>
      </c>
      <c r="C2219" s="20" t="s">
        <v>3972</v>
      </c>
      <c r="D2219" s="21"/>
    </row>
    <row r="2220">
      <c r="A2220" s="19">
        <v>2219.0</v>
      </c>
      <c r="B2220" s="19">
        <v>87826.0</v>
      </c>
      <c r="C2220" s="20" t="s">
        <v>3973</v>
      </c>
      <c r="D2220" s="21"/>
    </row>
    <row r="2221">
      <c r="A2221" s="19">
        <v>2220.0</v>
      </c>
      <c r="B2221" s="19">
        <v>87805.0</v>
      </c>
      <c r="C2221" s="20" t="s">
        <v>3974</v>
      </c>
      <c r="D2221" s="21"/>
    </row>
    <row r="2222">
      <c r="A2222" s="19">
        <v>2221.0</v>
      </c>
      <c r="B2222" s="19">
        <v>87739.0</v>
      </c>
      <c r="C2222" s="20" t="s">
        <v>3975</v>
      </c>
      <c r="D2222" s="21"/>
    </row>
    <row r="2223">
      <c r="A2223" s="19">
        <v>2222.0</v>
      </c>
      <c r="B2223" s="19">
        <v>87694.0</v>
      </c>
      <c r="C2223" s="20" t="s">
        <v>3976</v>
      </c>
      <c r="D2223" s="21"/>
    </row>
    <row r="2224">
      <c r="A2224" s="19">
        <v>2223.0</v>
      </c>
      <c r="B2224" s="19">
        <v>87642.0</v>
      </c>
      <c r="C2224" s="20" t="s">
        <v>3977</v>
      </c>
      <c r="D2224" s="21"/>
    </row>
    <row r="2225">
      <c r="A2225" s="19">
        <v>2224.0</v>
      </c>
      <c r="B2225" s="19">
        <v>87639.0</v>
      </c>
      <c r="C2225" s="20" t="s">
        <v>3978</v>
      </c>
      <c r="D2225" s="21"/>
    </row>
    <row r="2226">
      <c r="A2226" s="19">
        <v>2225.0</v>
      </c>
      <c r="B2226" s="19">
        <v>87623.0</v>
      </c>
      <c r="C2226" s="20" t="s">
        <v>3979</v>
      </c>
      <c r="D2226" s="21"/>
    </row>
    <row r="2227">
      <c r="A2227" s="19">
        <v>2226.0</v>
      </c>
      <c r="B2227" s="19">
        <v>87523.0</v>
      </c>
      <c r="C2227" s="20" t="s">
        <v>3980</v>
      </c>
      <c r="D2227" s="21"/>
    </row>
    <row r="2228">
      <c r="A2228" s="19">
        <v>2227.0</v>
      </c>
      <c r="B2228" s="19">
        <v>87420.0</v>
      </c>
      <c r="C2228" s="20" t="s">
        <v>3981</v>
      </c>
      <c r="D2228" s="21"/>
    </row>
    <row r="2229">
      <c r="A2229" s="19">
        <v>2228.0</v>
      </c>
      <c r="B2229" s="19">
        <v>87405.0</v>
      </c>
      <c r="C2229" s="20" t="s">
        <v>3982</v>
      </c>
      <c r="D2229" s="21"/>
    </row>
    <row r="2230">
      <c r="A2230" s="19">
        <v>2229.0</v>
      </c>
      <c r="B2230" s="19">
        <v>87403.0</v>
      </c>
      <c r="C2230" s="20" t="s">
        <v>3983</v>
      </c>
      <c r="D2230" s="21"/>
    </row>
    <row r="2231">
      <c r="A2231" s="19">
        <v>2230.0</v>
      </c>
      <c r="B2231" s="19">
        <v>87354.0</v>
      </c>
      <c r="C2231" s="20" t="s">
        <v>3984</v>
      </c>
      <c r="D2231" s="21"/>
    </row>
    <row r="2232">
      <c r="A2232" s="19">
        <v>2231.0</v>
      </c>
      <c r="B2232" s="19">
        <v>87304.0</v>
      </c>
      <c r="C2232" s="20" t="s">
        <v>3985</v>
      </c>
      <c r="D2232" s="21"/>
    </row>
    <row r="2233">
      <c r="A2233" s="19">
        <v>2232.0</v>
      </c>
      <c r="B2233" s="19">
        <v>87232.0</v>
      </c>
      <c r="C2233" s="20" t="s">
        <v>3986</v>
      </c>
      <c r="D2233" s="21"/>
    </row>
    <row r="2234">
      <c r="A2234" s="19">
        <v>2233.0</v>
      </c>
      <c r="B2234" s="19">
        <v>87163.0</v>
      </c>
      <c r="C2234" s="20" t="s">
        <v>3987</v>
      </c>
      <c r="D2234" s="21"/>
    </row>
    <row r="2235">
      <c r="A2235" s="19">
        <v>2234.0</v>
      </c>
      <c r="B2235" s="19">
        <v>87157.0</v>
      </c>
      <c r="C2235" s="20" t="s">
        <v>3988</v>
      </c>
      <c r="D2235" s="21"/>
    </row>
    <row r="2236">
      <c r="A2236" s="19">
        <v>2235.0</v>
      </c>
      <c r="B2236" s="19">
        <v>87134.0</v>
      </c>
      <c r="C2236" s="20" t="s">
        <v>3989</v>
      </c>
      <c r="D2236" s="21"/>
    </row>
    <row r="2237">
      <c r="A2237" s="19">
        <v>2236.0</v>
      </c>
      <c r="B2237" s="19">
        <v>87117.0</v>
      </c>
      <c r="C2237" s="20" t="s">
        <v>3990</v>
      </c>
      <c r="D2237" s="21"/>
    </row>
    <row r="2238">
      <c r="A2238" s="19">
        <v>2237.0</v>
      </c>
      <c r="B2238" s="19">
        <v>87083.0</v>
      </c>
      <c r="C2238" s="20" t="s">
        <v>3991</v>
      </c>
      <c r="D2238" s="21"/>
    </row>
    <row r="2239">
      <c r="A2239" s="19">
        <v>2238.0</v>
      </c>
      <c r="B2239" s="19">
        <v>87079.0</v>
      </c>
      <c r="C2239" s="20" t="s">
        <v>3992</v>
      </c>
      <c r="D2239" s="21"/>
    </row>
    <row r="2240">
      <c r="A2240" s="19">
        <v>2239.0</v>
      </c>
      <c r="B2240" s="19">
        <v>87015.0</v>
      </c>
      <c r="C2240" s="20" t="s">
        <v>3993</v>
      </c>
      <c r="D2240" s="21"/>
    </row>
    <row r="2241">
      <c r="A2241" s="19">
        <v>2240.0</v>
      </c>
      <c r="B2241" s="19">
        <v>86996.0</v>
      </c>
      <c r="C2241" s="20" t="s">
        <v>3994</v>
      </c>
      <c r="D2241" s="21"/>
    </row>
    <row r="2242">
      <c r="A2242" s="19">
        <v>2241.0</v>
      </c>
      <c r="B2242" s="19">
        <v>86898.0</v>
      </c>
      <c r="C2242" s="20" t="s">
        <v>3995</v>
      </c>
      <c r="D2242" s="21"/>
    </row>
    <row r="2243">
      <c r="A2243" s="19">
        <v>2242.0</v>
      </c>
      <c r="B2243" s="19">
        <v>86897.0</v>
      </c>
      <c r="C2243" s="20" t="s">
        <v>3996</v>
      </c>
      <c r="D2243" s="21"/>
    </row>
    <row r="2244">
      <c r="A2244" s="19">
        <v>2243.0</v>
      </c>
      <c r="B2244" s="19">
        <v>86887.0</v>
      </c>
      <c r="C2244" s="20" t="s">
        <v>3997</v>
      </c>
      <c r="D2244" s="21"/>
    </row>
    <row r="2245">
      <c r="A2245" s="19">
        <v>2244.0</v>
      </c>
      <c r="B2245" s="19">
        <v>86881.0</v>
      </c>
      <c r="C2245" s="20" t="s">
        <v>3998</v>
      </c>
      <c r="D2245" s="21"/>
    </row>
    <row r="2246">
      <c r="A2246" s="19">
        <v>2245.0</v>
      </c>
      <c r="B2246" s="19">
        <v>86863.0</v>
      </c>
      <c r="C2246" s="22" t="s">
        <v>3999</v>
      </c>
      <c r="D2246" s="21"/>
    </row>
    <row r="2247">
      <c r="A2247" s="19">
        <v>2246.0</v>
      </c>
      <c r="B2247" s="19">
        <v>86859.0</v>
      </c>
      <c r="C2247" s="20" t="s">
        <v>4000</v>
      </c>
      <c r="D2247" s="21"/>
    </row>
    <row r="2248">
      <c r="A2248" s="19">
        <v>2247.0</v>
      </c>
      <c r="B2248" s="19">
        <v>86858.0</v>
      </c>
      <c r="C2248" s="20" t="s">
        <v>4001</v>
      </c>
      <c r="D2248" s="21"/>
    </row>
    <row r="2249">
      <c r="A2249" s="19">
        <v>2248.0</v>
      </c>
      <c r="B2249" s="19">
        <v>86823.0</v>
      </c>
      <c r="C2249" s="20" t="s">
        <v>4002</v>
      </c>
      <c r="D2249" s="21"/>
    </row>
    <row r="2250">
      <c r="A2250" s="19">
        <v>2249.0</v>
      </c>
      <c r="B2250" s="19">
        <v>86819.0</v>
      </c>
      <c r="C2250" s="20" t="s">
        <v>4003</v>
      </c>
      <c r="D2250" s="21"/>
    </row>
    <row r="2251">
      <c r="A2251" s="19">
        <v>2250.0</v>
      </c>
      <c r="B2251" s="19">
        <v>86804.0</v>
      </c>
      <c r="C2251" s="20" t="s">
        <v>4004</v>
      </c>
      <c r="D2251" s="21"/>
    </row>
    <row r="2252">
      <c r="A2252" s="19">
        <v>2251.0</v>
      </c>
      <c r="B2252" s="19">
        <v>86721.0</v>
      </c>
      <c r="C2252" s="20" t="s">
        <v>4005</v>
      </c>
      <c r="D2252" s="21"/>
    </row>
    <row r="2253">
      <c r="A2253" s="19">
        <v>2252.0</v>
      </c>
      <c r="B2253" s="19">
        <v>86652.0</v>
      </c>
      <c r="C2253" s="20" t="s">
        <v>4006</v>
      </c>
      <c r="D2253" s="21"/>
    </row>
    <row r="2254">
      <c r="A2254" s="19">
        <v>2253.0</v>
      </c>
      <c r="B2254" s="19">
        <v>86603.0</v>
      </c>
      <c r="C2254" s="20" t="s">
        <v>4007</v>
      </c>
      <c r="D2254" s="21"/>
    </row>
    <row r="2255">
      <c r="A2255" s="19">
        <v>2254.0</v>
      </c>
      <c r="B2255" s="19">
        <v>86557.0</v>
      </c>
      <c r="C2255" s="20" t="s">
        <v>4008</v>
      </c>
      <c r="D2255" s="21"/>
    </row>
    <row r="2256">
      <c r="A2256" s="19">
        <v>2255.0</v>
      </c>
      <c r="B2256" s="19">
        <v>86521.0</v>
      </c>
      <c r="C2256" s="20" t="s">
        <v>4009</v>
      </c>
      <c r="D2256" s="21"/>
    </row>
    <row r="2257">
      <c r="A2257" s="19">
        <v>2256.0</v>
      </c>
      <c r="B2257" s="19">
        <v>86437.0</v>
      </c>
      <c r="C2257" s="20" t="s">
        <v>4010</v>
      </c>
      <c r="D2257" s="21"/>
    </row>
    <row r="2258">
      <c r="A2258" s="19">
        <v>2257.0</v>
      </c>
      <c r="B2258" s="19">
        <v>86406.0</v>
      </c>
      <c r="C2258" s="20" t="s">
        <v>4011</v>
      </c>
      <c r="D2258" s="21"/>
    </row>
    <row r="2259">
      <c r="A2259" s="19">
        <v>2258.0</v>
      </c>
      <c r="B2259" s="19">
        <v>86338.0</v>
      </c>
      <c r="C2259" s="20" t="s">
        <v>4012</v>
      </c>
      <c r="D2259" s="21"/>
    </row>
    <row r="2260">
      <c r="A2260" s="19">
        <v>2259.0</v>
      </c>
      <c r="B2260" s="19">
        <v>86294.0</v>
      </c>
      <c r="C2260" s="20" t="s">
        <v>4013</v>
      </c>
      <c r="D2260" s="21"/>
    </row>
    <row r="2261">
      <c r="A2261" s="19">
        <v>2260.0</v>
      </c>
      <c r="B2261" s="19">
        <v>86222.0</v>
      </c>
      <c r="C2261" s="20" t="s">
        <v>4014</v>
      </c>
      <c r="D2261" s="21"/>
    </row>
    <row r="2262">
      <c r="A2262" s="19">
        <v>2261.0</v>
      </c>
      <c r="B2262" s="19">
        <v>86211.0</v>
      </c>
      <c r="C2262" s="20" t="s">
        <v>4015</v>
      </c>
      <c r="D2262" s="21"/>
    </row>
    <row r="2263">
      <c r="A2263" s="19">
        <v>2262.0</v>
      </c>
      <c r="B2263" s="19">
        <v>86180.0</v>
      </c>
      <c r="C2263" s="20" t="s">
        <v>4016</v>
      </c>
      <c r="D2263" s="21"/>
    </row>
    <row r="2264">
      <c r="A2264" s="19">
        <v>2263.0</v>
      </c>
      <c r="B2264" s="19">
        <v>86131.0</v>
      </c>
      <c r="C2264" s="20" t="s">
        <v>4017</v>
      </c>
      <c r="D2264" s="21"/>
    </row>
    <row r="2265">
      <c r="A2265" s="19">
        <v>2264.0</v>
      </c>
      <c r="B2265" s="19">
        <v>86117.0</v>
      </c>
      <c r="C2265" s="20" t="s">
        <v>4018</v>
      </c>
      <c r="D2265" s="21"/>
    </row>
    <row r="2266">
      <c r="A2266" s="19">
        <v>2265.0</v>
      </c>
      <c r="B2266" s="19">
        <v>86045.0</v>
      </c>
      <c r="C2266" s="20" t="s">
        <v>4019</v>
      </c>
      <c r="D2266" s="21"/>
    </row>
    <row r="2267">
      <c r="A2267" s="19">
        <v>2266.0</v>
      </c>
      <c r="B2267" s="19">
        <v>85970.0</v>
      </c>
      <c r="C2267" s="20" t="s">
        <v>4020</v>
      </c>
      <c r="D2267" s="21"/>
    </row>
    <row r="2268">
      <c r="A2268" s="19">
        <v>2267.0</v>
      </c>
      <c r="B2268" s="19">
        <v>85954.0</v>
      </c>
      <c r="C2268" s="22" t="s">
        <v>4021</v>
      </c>
      <c r="D2268" s="21"/>
    </row>
    <row r="2269">
      <c r="A2269" s="19">
        <v>2268.0</v>
      </c>
      <c r="B2269" s="19">
        <v>85934.0</v>
      </c>
      <c r="C2269" s="20" t="s">
        <v>4022</v>
      </c>
      <c r="D2269" s="21"/>
    </row>
    <row r="2270">
      <c r="A2270" s="19">
        <v>2269.0</v>
      </c>
      <c r="B2270" s="19">
        <v>85929.0</v>
      </c>
      <c r="C2270" s="20" t="s">
        <v>4023</v>
      </c>
      <c r="D2270" s="21"/>
    </row>
    <row r="2271">
      <c r="A2271" s="19">
        <v>2270.0</v>
      </c>
      <c r="B2271" s="19">
        <v>85928.0</v>
      </c>
      <c r="C2271" s="20" t="s">
        <v>4024</v>
      </c>
      <c r="D2271" s="21"/>
    </row>
    <row r="2272">
      <c r="A2272" s="19">
        <v>2271.0</v>
      </c>
      <c r="B2272" s="19">
        <v>85906.0</v>
      </c>
      <c r="C2272" s="20" t="s">
        <v>4025</v>
      </c>
      <c r="D2272" s="21"/>
    </row>
    <row r="2273">
      <c r="A2273" s="19">
        <v>2272.0</v>
      </c>
      <c r="B2273" s="19">
        <v>85890.0</v>
      </c>
      <c r="C2273" s="20" t="s">
        <v>4026</v>
      </c>
      <c r="D2273" s="21"/>
    </row>
    <row r="2274">
      <c r="A2274" s="19">
        <v>2273.0</v>
      </c>
      <c r="B2274" s="19">
        <v>85871.0</v>
      </c>
      <c r="C2274" s="20" t="s">
        <v>4027</v>
      </c>
      <c r="D2274" s="21"/>
    </row>
    <row r="2275">
      <c r="A2275" s="19">
        <v>2274.0</v>
      </c>
      <c r="B2275" s="19">
        <v>85868.0</v>
      </c>
      <c r="C2275" s="20" t="s">
        <v>4028</v>
      </c>
      <c r="D2275" s="21"/>
    </row>
    <row r="2276">
      <c r="A2276" s="19">
        <v>2275.0</v>
      </c>
      <c r="B2276" s="19">
        <v>85861.0</v>
      </c>
      <c r="C2276" s="20" t="s">
        <v>4029</v>
      </c>
      <c r="D2276" s="21"/>
    </row>
    <row r="2277">
      <c r="A2277" s="19">
        <v>2276.0</v>
      </c>
      <c r="B2277" s="19">
        <v>85856.0</v>
      </c>
      <c r="C2277" s="20" t="s">
        <v>4030</v>
      </c>
      <c r="D2277" s="21"/>
    </row>
    <row r="2278">
      <c r="A2278" s="19">
        <v>2277.0</v>
      </c>
      <c r="B2278" s="19">
        <v>85841.0</v>
      </c>
      <c r="C2278" s="20" t="s">
        <v>4031</v>
      </c>
      <c r="D2278" s="21"/>
    </row>
    <row r="2279">
      <c r="A2279" s="19">
        <v>2278.0</v>
      </c>
      <c r="B2279" s="19">
        <v>85824.0</v>
      </c>
      <c r="C2279" s="20" t="s">
        <v>4032</v>
      </c>
      <c r="D2279" s="21"/>
    </row>
    <row r="2280">
      <c r="A2280" s="19">
        <v>2279.0</v>
      </c>
      <c r="B2280" s="19">
        <v>85773.0</v>
      </c>
      <c r="C2280" s="20" t="s">
        <v>4033</v>
      </c>
      <c r="D2280" s="21"/>
    </row>
    <row r="2281">
      <c r="A2281" s="19">
        <v>2280.0</v>
      </c>
      <c r="B2281" s="19">
        <v>85666.0</v>
      </c>
      <c r="C2281" s="20" t="s">
        <v>4034</v>
      </c>
      <c r="D2281" s="21"/>
    </row>
    <row r="2282">
      <c r="A2282" s="19">
        <v>2281.0</v>
      </c>
      <c r="B2282" s="19">
        <v>85636.0</v>
      </c>
      <c r="C2282" s="20" t="s">
        <v>4035</v>
      </c>
      <c r="D2282" s="21"/>
    </row>
    <row r="2283">
      <c r="A2283" s="19">
        <v>2282.0</v>
      </c>
      <c r="B2283" s="19">
        <v>85611.0</v>
      </c>
      <c r="C2283" s="20" t="s">
        <v>4036</v>
      </c>
      <c r="D2283" s="21"/>
    </row>
    <row r="2284">
      <c r="A2284" s="19">
        <v>2283.0</v>
      </c>
      <c r="B2284" s="19">
        <v>85419.0</v>
      </c>
      <c r="C2284" s="20" t="s">
        <v>4037</v>
      </c>
      <c r="D2284" s="21"/>
    </row>
    <row r="2285">
      <c r="A2285" s="19">
        <v>2284.0</v>
      </c>
      <c r="B2285" s="19">
        <v>85309.0</v>
      </c>
      <c r="C2285" s="20" t="s">
        <v>4038</v>
      </c>
      <c r="D2285" s="21"/>
    </row>
    <row r="2286">
      <c r="A2286" s="19">
        <v>2285.0</v>
      </c>
      <c r="B2286" s="19">
        <v>85208.0</v>
      </c>
      <c r="C2286" s="20" t="s">
        <v>4039</v>
      </c>
      <c r="D2286" s="21"/>
    </row>
    <row r="2287">
      <c r="A2287" s="19">
        <v>2286.0</v>
      </c>
      <c r="B2287" s="19">
        <v>85192.0</v>
      </c>
      <c r="C2287" s="20" t="s">
        <v>4040</v>
      </c>
      <c r="D2287" s="21"/>
    </row>
    <row r="2288">
      <c r="A2288" s="19">
        <v>2287.0</v>
      </c>
      <c r="B2288" s="19">
        <v>85190.0</v>
      </c>
      <c r="C2288" s="20" t="s">
        <v>4041</v>
      </c>
      <c r="D2288" s="21"/>
    </row>
    <row r="2289">
      <c r="A2289" s="19">
        <v>2288.0</v>
      </c>
      <c r="B2289" s="19">
        <v>85183.0</v>
      </c>
      <c r="C2289" s="20" t="s">
        <v>4042</v>
      </c>
      <c r="D2289" s="21"/>
    </row>
    <row r="2290">
      <c r="A2290" s="19">
        <v>2289.0</v>
      </c>
      <c r="B2290" s="19">
        <v>85170.0</v>
      </c>
      <c r="C2290" s="20" t="s">
        <v>4043</v>
      </c>
      <c r="D2290" s="21"/>
    </row>
    <row r="2291">
      <c r="A2291" s="19">
        <v>2290.0</v>
      </c>
      <c r="B2291" s="19">
        <v>85165.0</v>
      </c>
      <c r="C2291" s="20" t="s">
        <v>4044</v>
      </c>
      <c r="D2291" s="21"/>
    </row>
    <row r="2292">
      <c r="A2292" s="19">
        <v>2291.0</v>
      </c>
      <c r="B2292" s="19">
        <v>85164.0</v>
      </c>
      <c r="C2292" s="20" t="s">
        <v>4045</v>
      </c>
      <c r="D2292" s="21"/>
    </row>
    <row r="2293">
      <c r="A2293" s="19">
        <v>2292.0</v>
      </c>
      <c r="B2293" s="19">
        <v>85153.0</v>
      </c>
      <c r="C2293" s="20" t="s">
        <v>4046</v>
      </c>
      <c r="D2293" s="21"/>
    </row>
    <row r="2294">
      <c r="A2294" s="19">
        <v>2293.0</v>
      </c>
      <c r="B2294" s="19">
        <v>85050.0</v>
      </c>
      <c r="C2294" s="20" t="s">
        <v>4047</v>
      </c>
      <c r="D2294" s="21"/>
    </row>
    <row r="2295">
      <c r="A2295" s="19">
        <v>2294.0</v>
      </c>
      <c r="B2295" s="19">
        <v>85047.0</v>
      </c>
      <c r="C2295" s="20" t="s">
        <v>4048</v>
      </c>
      <c r="D2295" s="21"/>
    </row>
    <row r="2296">
      <c r="A2296" s="19">
        <v>2295.0</v>
      </c>
      <c r="B2296" s="19">
        <v>85029.0</v>
      </c>
      <c r="C2296" s="20" t="s">
        <v>4049</v>
      </c>
      <c r="D2296" s="21"/>
    </row>
    <row r="2297">
      <c r="A2297" s="19">
        <v>2296.0</v>
      </c>
      <c r="B2297" s="19">
        <v>85016.0</v>
      </c>
      <c r="C2297" s="20" t="s">
        <v>4050</v>
      </c>
      <c r="D2297" s="21"/>
    </row>
    <row r="2298">
      <c r="A2298" s="19">
        <v>2297.0</v>
      </c>
      <c r="B2298" s="19">
        <v>84958.0</v>
      </c>
      <c r="C2298" s="20" t="s">
        <v>4051</v>
      </c>
      <c r="D2298" s="21"/>
    </row>
    <row r="2299">
      <c r="A2299" s="19">
        <v>2298.0</v>
      </c>
      <c r="B2299" s="19">
        <v>84948.0</v>
      </c>
      <c r="C2299" s="20" t="s">
        <v>4052</v>
      </c>
      <c r="D2299" s="21"/>
    </row>
    <row r="2300">
      <c r="A2300" s="19">
        <v>2299.0</v>
      </c>
      <c r="B2300" s="19">
        <v>84889.0</v>
      </c>
      <c r="C2300" s="20" t="s">
        <v>4053</v>
      </c>
      <c r="D2300" s="21"/>
    </row>
    <row r="2301">
      <c r="A2301" s="19">
        <v>2300.0</v>
      </c>
      <c r="B2301" s="19">
        <v>84873.0</v>
      </c>
      <c r="C2301" s="20" t="s">
        <v>4054</v>
      </c>
      <c r="D2301" s="21"/>
    </row>
    <row r="2302">
      <c r="A2302" s="19">
        <v>2301.0</v>
      </c>
      <c r="B2302" s="19">
        <v>84809.0</v>
      </c>
      <c r="C2302" s="20" t="s">
        <v>4055</v>
      </c>
      <c r="D2302" s="21"/>
    </row>
    <row r="2303">
      <c r="A2303" s="19">
        <v>2302.0</v>
      </c>
      <c r="B2303" s="19">
        <v>84800.0</v>
      </c>
      <c r="C2303" s="20" t="s">
        <v>4056</v>
      </c>
      <c r="D2303" s="21"/>
    </row>
    <row r="2304">
      <c r="A2304" s="19">
        <v>2303.0</v>
      </c>
      <c r="B2304" s="19">
        <v>84794.0</v>
      </c>
      <c r="C2304" s="20" t="s">
        <v>4057</v>
      </c>
      <c r="D2304" s="21"/>
    </row>
    <row r="2305">
      <c r="A2305" s="19">
        <v>2304.0</v>
      </c>
      <c r="B2305" s="19">
        <v>84793.0</v>
      </c>
      <c r="C2305" s="20" t="s">
        <v>4058</v>
      </c>
      <c r="D2305" s="21"/>
    </row>
    <row r="2306">
      <c r="A2306" s="19">
        <v>2305.0</v>
      </c>
      <c r="B2306" s="19">
        <v>84774.0</v>
      </c>
      <c r="C2306" s="20" t="s">
        <v>4059</v>
      </c>
      <c r="D2306" s="21"/>
    </row>
    <row r="2307">
      <c r="A2307" s="19">
        <v>2306.0</v>
      </c>
      <c r="B2307" s="19">
        <v>84733.0</v>
      </c>
      <c r="C2307" s="22" t="s">
        <v>4060</v>
      </c>
      <c r="D2307" s="21"/>
    </row>
    <row r="2308">
      <c r="A2308" s="19">
        <v>2307.0</v>
      </c>
      <c r="B2308" s="19">
        <v>84709.0</v>
      </c>
      <c r="C2308" s="20" t="s">
        <v>4061</v>
      </c>
      <c r="D2308" s="21"/>
    </row>
    <row r="2309">
      <c r="A2309" s="19">
        <v>2308.0</v>
      </c>
      <c r="B2309" s="19">
        <v>84679.0</v>
      </c>
      <c r="C2309" s="20" t="s">
        <v>4062</v>
      </c>
      <c r="D2309" s="21"/>
    </row>
    <row r="2310">
      <c r="A2310" s="19">
        <v>2309.0</v>
      </c>
      <c r="B2310" s="19">
        <v>84641.0</v>
      </c>
      <c r="C2310" s="20" t="s">
        <v>4063</v>
      </c>
      <c r="D2310" s="21"/>
    </row>
    <row r="2311">
      <c r="A2311" s="19">
        <v>2310.0</v>
      </c>
      <c r="B2311" s="19">
        <v>84623.0</v>
      </c>
      <c r="C2311" s="20" t="s">
        <v>4064</v>
      </c>
      <c r="D2311" s="21"/>
    </row>
    <row r="2312">
      <c r="A2312" s="19">
        <v>2311.0</v>
      </c>
      <c r="B2312" s="19">
        <v>84621.0</v>
      </c>
      <c r="C2312" s="20" t="s">
        <v>4065</v>
      </c>
      <c r="D2312" s="21"/>
    </row>
    <row r="2313">
      <c r="A2313" s="19">
        <v>2312.0</v>
      </c>
      <c r="B2313" s="19">
        <v>84597.0</v>
      </c>
      <c r="C2313" s="20" t="s">
        <v>4066</v>
      </c>
      <c r="D2313" s="21"/>
    </row>
    <row r="2314">
      <c r="A2314" s="19">
        <v>2313.0</v>
      </c>
      <c r="B2314" s="19">
        <v>84573.0</v>
      </c>
      <c r="C2314" s="20" t="s">
        <v>4067</v>
      </c>
      <c r="D2314" s="21"/>
    </row>
    <row r="2315">
      <c r="A2315" s="19">
        <v>2314.0</v>
      </c>
      <c r="B2315" s="19">
        <v>84568.0</v>
      </c>
      <c r="C2315" s="20" t="s">
        <v>4068</v>
      </c>
      <c r="D2315" s="21"/>
    </row>
    <row r="2316">
      <c r="A2316" s="19">
        <v>2315.0</v>
      </c>
      <c r="B2316" s="19">
        <v>84554.0</v>
      </c>
      <c r="C2316" s="20" t="s">
        <v>4069</v>
      </c>
      <c r="D2316" s="21"/>
    </row>
    <row r="2317">
      <c r="A2317" s="19">
        <v>2316.0</v>
      </c>
      <c r="B2317" s="19">
        <v>84496.0</v>
      </c>
      <c r="C2317" s="20" t="s">
        <v>4070</v>
      </c>
      <c r="D2317" s="21"/>
    </row>
    <row r="2318">
      <c r="A2318" s="19">
        <v>2317.0</v>
      </c>
      <c r="B2318" s="19">
        <v>84471.0</v>
      </c>
      <c r="C2318" s="20" t="s">
        <v>4071</v>
      </c>
      <c r="D2318" s="21"/>
    </row>
    <row r="2319">
      <c r="A2319" s="19">
        <v>2318.0</v>
      </c>
      <c r="B2319" s="19">
        <v>84428.0</v>
      </c>
      <c r="C2319" s="20" t="s">
        <v>4072</v>
      </c>
      <c r="D2319" s="21"/>
    </row>
    <row r="2320">
      <c r="A2320" s="19">
        <v>2319.0</v>
      </c>
      <c r="B2320" s="19">
        <v>84417.0</v>
      </c>
      <c r="C2320" s="20" t="s">
        <v>4073</v>
      </c>
      <c r="D2320" s="21"/>
    </row>
    <row r="2321">
      <c r="A2321" s="19">
        <v>2320.0</v>
      </c>
      <c r="B2321" s="19">
        <v>84413.0</v>
      </c>
      <c r="C2321" s="20" t="s">
        <v>4074</v>
      </c>
      <c r="D2321" s="21"/>
    </row>
    <row r="2322">
      <c r="A2322" s="19">
        <v>2321.0</v>
      </c>
      <c r="B2322" s="19">
        <v>84412.0</v>
      </c>
      <c r="C2322" s="20" t="s">
        <v>4075</v>
      </c>
      <c r="D2322" s="21"/>
    </row>
    <row r="2323">
      <c r="A2323" s="19">
        <v>2322.0</v>
      </c>
      <c r="B2323" s="19">
        <v>84373.0</v>
      </c>
      <c r="C2323" s="20" t="s">
        <v>4076</v>
      </c>
      <c r="D2323" s="21"/>
    </row>
    <row r="2324">
      <c r="A2324" s="19">
        <v>2323.0</v>
      </c>
      <c r="B2324" s="19">
        <v>84363.0</v>
      </c>
      <c r="C2324" s="20" t="s">
        <v>4077</v>
      </c>
      <c r="D2324" s="21"/>
    </row>
    <row r="2325">
      <c r="A2325" s="19">
        <v>2324.0</v>
      </c>
      <c r="B2325" s="19">
        <v>84361.0</v>
      </c>
      <c r="C2325" s="20" t="s">
        <v>4078</v>
      </c>
      <c r="D2325" s="21"/>
    </row>
    <row r="2326">
      <c r="A2326" s="19">
        <v>2325.0</v>
      </c>
      <c r="B2326" s="19">
        <v>84347.0</v>
      </c>
      <c r="C2326" s="20" t="s">
        <v>4079</v>
      </c>
      <c r="D2326" s="21"/>
    </row>
    <row r="2327">
      <c r="A2327" s="19">
        <v>2326.0</v>
      </c>
      <c r="B2327" s="19">
        <v>84328.0</v>
      </c>
      <c r="C2327" s="20" t="s">
        <v>4080</v>
      </c>
      <c r="D2327" s="21"/>
    </row>
    <row r="2328">
      <c r="A2328" s="19">
        <v>2327.0</v>
      </c>
      <c r="B2328" s="19">
        <v>84301.0</v>
      </c>
      <c r="C2328" s="20" t="s">
        <v>4081</v>
      </c>
      <c r="D2328" s="21"/>
    </row>
    <row r="2329">
      <c r="A2329" s="19">
        <v>2328.0</v>
      </c>
      <c r="B2329" s="19">
        <v>84299.0</v>
      </c>
      <c r="C2329" s="20" t="s">
        <v>4082</v>
      </c>
      <c r="D2329" s="21"/>
    </row>
    <row r="2330">
      <c r="A2330" s="19">
        <v>2329.0</v>
      </c>
      <c r="B2330" s="19">
        <v>84289.0</v>
      </c>
      <c r="C2330" s="20" t="s">
        <v>4083</v>
      </c>
      <c r="D2330" s="21"/>
    </row>
    <row r="2331">
      <c r="A2331" s="19">
        <v>2330.0</v>
      </c>
      <c r="B2331" s="19">
        <v>84289.0</v>
      </c>
      <c r="C2331" s="20" t="s">
        <v>4084</v>
      </c>
      <c r="D2331" s="21"/>
    </row>
    <row r="2332">
      <c r="A2332" s="19">
        <v>2331.0</v>
      </c>
      <c r="B2332" s="19">
        <v>84252.0</v>
      </c>
      <c r="C2332" s="20" t="s">
        <v>4085</v>
      </c>
      <c r="D2332" s="21"/>
    </row>
    <row r="2333">
      <c r="A2333" s="19">
        <v>2332.0</v>
      </c>
      <c r="B2333" s="19">
        <v>84240.0</v>
      </c>
      <c r="C2333" s="20" t="s">
        <v>4086</v>
      </c>
      <c r="D2333" s="21"/>
    </row>
    <row r="2334">
      <c r="A2334" s="19">
        <v>2333.0</v>
      </c>
      <c r="B2334" s="19">
        <v>84194.0</v>
      </c>
      <c r="C2334" s="20" t="s">
        <v>4087</v>
      </c>
      <c r="D2334" s="21"/>
    </row>
    <row r="2335">
      <c r="A2335" s="19">
        <v>2334.0</v>
      </c>
      <c r="B2335" s="19">
        <v>84176.0</v>
      </c>
      <c r="C2335" s="20" t="s">
        <v>4088</v>
      </c>
      <c r="D2335" s="21"/>
    </row>
    <row r="2336">
      <c r="A2336" s="19">
        <v>2335.0</v>
      </c>
      <c r="B2336" s="19">
        <v>84017.0</v>
      </c>
      <c r="C2336" s="20" t="s">
        <v>4089</v>
      </c>
      <c r="D2336" s="21"/>
    </row>
    <row r="2337">
      <c r="A2337" s="19">
        <v>2336.0</v>
      </c>
      <c r="B2337" s="19">
        <v>83994.0</v>
      </c>
      <c r="C2337" s="20" t="s">
        <v>4090</v>
      </c>
      <c r="D2337" s="21"/>
    </row>
    <row r="2338">
      <c r="A2338" s="19">
        <v>2337.0</v>
      </c>
      <c r="B2338" s="19">
        <v>83968.0</v>
      </c>
      <c r="C2338" s="20" t="s">
        <v>4091</v>
      </c>
      <c r="D2338" s="21"/>
    </row>
    <row r="2339">
      <c r="A2339" s="19">
        <v>2338.0</v>
      </c>
      <c r="B2339" s="19">
        <v>83948.0</v>
      </c>
      <c r="C2339" s="20" t="s">
        <v>4092</v>
      </c>
      <c r="D2339" s="21"/>
    </row>
    <row r="2340">
      <c r="A2340" s="19">
        <v>2339.0</v>
      </c>
      <c r="B2340" s="19">
        <v>83930.0</v>
      </c>
      <c r="C2340" s="20" t="s">
        <v>4093</v>
      </c>
      <c r="D2340" s="21"/>
    </row>
    <row r="2341">
      <c r="A2341" s="19">
        <v>2340.0</v>
      </c>
      <c r="B2341" s="19">
        <v>83912.0</v>
      </c>
      <c r="C2341" s="20" t="s">
        <v>4094</v>
      </c>
      <c r="D2341" s="21"/>
    </row>
    <row r="2342">
      <c r="A2342" s="19">
        <v>2341.0</v>
      </c>
      <c r="B2342" s="19">
        <v>83894.0</v>
      </c>
      <c r="C2342" s="20" t="s">
        <v>4095</v>
      </c>
      <c r="D2342" s="21"/>
    </row>
    <row r="2343">
      <c r="A2343" s="19">
        <v>2342.0</v>
      </c>
      <c r="B2343" s="19">
        <v>83782.0</v>
      </c>
      <c r="C2343" s="20" t="s">
        <v>4096</v>
      </c>
      <c r="D2343" s="21"/>
    </row>
    <row r="2344">
      <c r="A2344" s="19">
        <v>2343.0</v>
      </c>
      <c r="B2344" s="19">
        <v>83775.0</v>
      </c>
      <c r="C2344" s="20" t="s">
        <v>4097</v>
      </c>
      <c r="D2344" s="21"/>
    </row>
    <row r="2345">
      <c r="A2345" s="19">
        <v>2344.0</v>
      </c>
      <c r="B2345" s="19">
        <v>83737.0</v>
      </c>
      <c r="C2345" s="20" t="s">
        <v>4098</v>
      </c>
      <c r="D2345" s="21"/>
    </row>
    <row r="2346">
      <c r="A2346" s="19">
        <v>2345.0</v>
      </c>
      <c r="B2346" s="19">
        <v>83659.0</v>
      </c>
      <c r="C2346" s="20" t="s">
        <v>4099</v>
      </c>
      <c r="D2346" s="21"/>
    </row>
    <row r="2347">
      <c r="A2347" s="19">
        <v>2346.0</v>
      </c>
      <c r="B2347" s="19">
        <v>83611.0</v>
      </c>
      <c r="C2347" s="20" t="s">
        <v>4100</v>
      </c>
      <c r="D2347" s="21"/>
    </row>
    <row r="2348">
      <c r="A2348" s="19">
        <v>2347.0</v>
      </c>
      <c r="B2348" s="19">
        <v>83565.0</v>
      </c>
      <c r="C2348" s="22" t="s">
        <v>4101</v>
      </c>
      <c r="D2348" s="21"/>
    </row>
    <row r="2349">
      <c r="A2349" s="19">
        <v>2348.0</v>
      </c>
      <c r="B2349" s="19">
        <v>83518.0</v>
      </c>
      <c r="C2349" s="20" t="s">
        <v>4102</v>
      </c>
      <c r="D2349" s="21"/>
    </row>
    <row r="2350">
      <c r="A2350" s="19">
        <v>2349.0</v>
      </c>
      <c r="B2350" s="19">
        <v>83453.0</v>
      </c>
      <c r="C2350" s="20" t="s">
        <v>4103</v>
      </c>
      <c r="D2350" s="21"/>
    </row>
    <row r="2351">
      <c r="A2351" s="19">
        <v>2350.0</v>
      </c>
      <c r="B2351" s="19">
        <v>83406.0</v>
      </c>
      <c r="C2351" s="20" t="s">
        <v>4104</v>
      </c>
      <c r="D2351" s="21"/>
    </row>
    <row r="2352">
      <c r="A2352" s="19">
        <v>2351.0</v>
      </c>
      <c r="B2352" s="19">
        <v>83383.0</v>
      </c>
      <c r="C2352" s="20" t="s">
        <v>4105</v>
      </c>
      <c r="D2352" s="21"/>
    </row>
    <row r="2353">
      <c r="A2353" s="19">
        <v>2352.0</v>
      </c>
      <c r="B2353" s="19">
        <v>83382.0</v>
      </c>
      <c r="C2353" s="22" t="s">
        <v>4106</v>
      </c>
      <c r="D2353" s="21"/>
    </row>
    <row r="2354">
      <c r="A2354" s="19">
        <v>2353.0</v>
      </c>
      <c r="B2354" s="19">
        <v>83350.0</v>
      </c>
      <c r="C2354" s="20" t="s">
        <v>4107</v>
      </c>
      <c r="D2354" s="21"/>
    </row>
    <row r="2355">
      <c r="A2355" s="19">
        <v>2354.0</v>
      </c>
      <c r="B2355" s="19">
        <v>83332.0</v>
      </c>
      <c r="C2355" s="20" t="s">
        <v>4108</v>
      </c>
      <c r="D2355" s="21"/>
    </row>
    <row r="2356">
      <c r="A2356" s="19">
        <v>2355.0</v>
      </c>
      <c r="B2356" s="19">
        <v>83286.0</v>
      </c>
      <c r="C2356" s="20" t="s">
        <v>4109</v>
      </c>
      <c r="D2356" s="21"/>
    </row>
    <row r="2357">
      <c r="A2357" s="19">
        <v>2356.0</v>
      </c>
      <c r="B2357" s="19">
        <v>83279.0</v>
      </c>
      <c r="C2357" s="20" t="s">
        <v>4110</v>
      </c>
      <c r="D2357" s="21"/>
    </row>
    <row r="2358">
      <c r="A2358" s="19">
        <v>2357.0</v>
      </c>
      <c r="B2358" s="19">
        <v>83271.0</v>
      </c>
      <c r="C2358" s="20" t="s">
        <v>4111</v>
      </c>
      <c r="D2358" s="21"/>
    </row>
    <row r="2359">
      <c r="A2359" s="19">
        <v>2358.0</v>
      </c>
      <c r="B2359" s="19">
        <v>83179.0</v>
      </c>
      <c r="C2359" s="20" t="s">
        <v>4112</v>
      </c>
      <c r="D2359" s="21"/>
    </row>
    <row r="2360">
      <c r="A2360" s="19">
        <v>2359.0</v>
      </c>
      <c r="B2360" s="19">
        <v>83175.0</v>
      </c>
      <c r="C2360" s="20" t="s">
        <v>4113</v>
      </c>
      <c r="D2360" s="21"/>
    </row>
    <row r="2361">
      <c r="A2361" s="19">
        <v>2360.0</v>
      </c>
      <c r="B2361" s="19">
        <v>83134.0</v>
      </c>
      <c r="C2361" s="20" t="s">
        <v>4114</v>
      </c>
      <c r="D2361" s="21"/>
    </row>
    <row r="2362">
      <c r="A2362" s="19">
        <v>2361.0</v>
      </c>
      <c r="B2362" s="19">
        <v>83105.0</v>
      </c>
      <c r="C2362" s="20" t="s">
        <v>4115</v>
      </c>
      <c r="D2362" s="21"/>
    </row>
    <row r="2363">
      <c r="A2363" s="19">
        <v>2362.0</v>
      </c>
      <c r="B2363" s="19">
        <v>83084.0</v>
      </c>
      <c r="C2363" s="20" t="s">
        <v>4116</v>
      </c>
      <c r="D2363" s="21"/>
    </row>
    <row r="2364">
      <c r="A2364" s="19">
        <v>2363.0</v>
      </c>
      <c r="B2364" s="19">
        <v>83080.0</v>
      </c>
      <c r="C2364" s="20" t="s">
        <v>4117</v>
      </c>
      <c r="D2364" s="21"/>
    </row>
    <row r="2365">
      <c r="A2365" s="19">
        <v>2364.0</v>
      </c>
      <c r="B2365" s="19">
        <v>83075.0</v>
      </c>
      <c r="C2365" s="20" t="s">
        <v>4118</v>
      </c>
      <c r="D2365" s="21"/>
    </row>
    <row r="2366">
      <c r="A2366" s="19">
        <v>2365.0</v>
      </c>
      <c r="B2366" s="19">
        <v>83005.0</v>
      </c>
      <c r="C2366" s="20" t="s">
        <v>4119</v>
      </c>
      <c r="D2366" s="21"/>
    </row>
    <row r="2367">
      <c r="A2367" s="19">
        <v>2366.0</v>
      </c>
      <c r="B2367" s="19">
        <v>82989.0</v>
      </c>
      <c r="C2367" s="20" t="s">
        <v>4120</v>
      </c>
      <c r="D2367" s="21"/>
    </row>
    <row r="2368">
      <c r="A2368" s="19">
        <v>2367.0</v>
      </c>
      <c r="B2368" s="19">
        <v>82975.0</v>
      </c>
      <c r="C2368" s="20" t="s">
        <v>4121</v>
      </c>
      <c r="D2368" s="21"/>
    </row>
    <row r="2369">
      <c r="A2369" s="19">
        <v>2368.0</v>
      </c>
      <c r="B2369" s="19">
        <v>82963.0</v>
      </c>
      <c r="C2369" s="20" t="s">
        <v>4122</v>
      </c>
      <c r="D2369" s="21"/>
    </row>
    <row r="2370">
      <c r="A2370" s="19">
        <v>2369.0</v>
      </c>
      <c r="B2370" s="19">
        <v>82962.0</v>
      </c>
      <c r="C2370" s="20" t="s">
        <v>4123</v>
      </c>
      <c r="D2370" s="21"/>
    </row>
    <row r="2371">
      <c r="A2371" s="19">
        <v>2370.0</v>
      </c>
      <c r="B2371" s="19">
        <v>82960.0</v>
      </c>
      <c r="C2371" s="20" t="s">
        <v>4124</v>
      </c>
      <c r="D2371" s="21"/>
    </row>
    <row r="2372">
      <c r="A2372" s="19">
        <v>2371.0</v>
      </c>
      <c r="B2372" s="19">
        <v>82958.0</v>
      </c>
      <c r="C2372" s="20" t="s">
        <v>4125</v>
      </c>
      <c r="D2372" s="21"/>
    </row>
    <row r="2373">
      <c r="A2373" s="19">
        <v>2372.0</v>
      </c>
      <c r="B2373" s="19">
        <v>82922.0</v>
      </c>
      <c r="C2373" s="20" t="s">
        <v>4126</v>
      </c>
      <c r="D2373" s="21"/>
    </row>
    <row r="2374">
      <c r="A2374" s="19">
        <v>2373.0</v>
      </c>
      <c r="B2374" s="19">
        <v>82789.0</v>
      </c>
      <c r="C2374" s="20" t="s">
        <v>4127</v>
      </c>
      <c r="D2374" s="21"/>
    </row>
    <row r="2375">
      <c r="A2375" s="19">
        <v>2374.0</v>
      </c>
      <c r="B2375" s="19">
        <v>82770.0</v>
      </c>
      <c r="C2375" s="20" t="s">
        <v>4128</v>
      </c>
      <c r="D2375" s="21"/>
    </row>
    <row r="2376">
      <c r="A2376" s="19">
        <v>2375.0</v>
      </c>
      <c r="B2376" s="19">
        <v>82748.0</v>
      </c>
      <c r="C2376" s="20" t="s">
        <v>4129</v>
      </c>
      <c r="D2376" s="21"/>
    </row>
    <row r="2377">
      <c r="A2377" s="19">
        <v>2376.0</v>
      </c>
      <c r="B2377" s="19">
        <v>82508.0</v>
      </c>
      <c r="C2377" s="20" t="s">
        <v>4130</v>
      </c>
      <c r="D2377" s="21"/>
    </row>
    <row r="2378">
      <c r="A2378" s="19">
        <v>2377.0</v>
      </c>
      <c r="B2378" s="19">
        <v>82508.0</v>
      </c>
      <c r="C2378" s="20" t="s">
        <v>4131</v>
      </c>
      <c r="D2378" s="21"/>
    </row>
    <row r="2379">
      <c r="A2379" s="19">
        <v>2378.0</v>
      </c>
      <c r="B2379" s="19">
        <v>82501.0</v>
      </c>
      <c r="C2379" s="20" t="s">
        <v>4132</v>
      </c>
      <c r="D2379" s="21"/>
    </row>
    <row r="2380">
      <c r="A2380" s="19">
        <v>2379.0</v>
      </c>
      <c r="B2380" s="19">
        <v>82477.0</v>
      </c>
      <c r="C2380" s="20" t="s">
        <v>4133</v>
      </c>
      <c r="D2380" s="21"/>
    </row>
    <row r="2381">
      <c r="A2381" s="19">
        <v>2380.0</v>
      </c>
      <c r="B2381" s="19">
        <v>82449.0</v>
      </c>
      <c r="C2381" s="20" t="s">
        <v>4134</v>
      </c>
      <c r="D2381" s="21"/>
    </row>
    <row r="2382">
      <c r="A2382" s="19">
        <v>2381.0</v>
      </c>
      <c r="B2382" s="19">
        <v>82426.0</v>
      </c>
      <c r="C2382" s="20" t="s">
        <v>4135</v>
      </c>
      <c r="D2382" s="21"/>
    </row>
    <row r="2383">
      <c r="A2383" s="19">
        <v>2382.0</v>
      </c>
      <c r="B2383" s="19">
        <v>82387.0</v>
      </c>
      <c r="C2383" s="20" t="s">
        <v>4136</v>
      </c>
      <c r="D2383" s="21"/>
    </row>
    <row r="2384">
      <c r="A2384" s="19">
        <v>2383.0</v>
      </c>
      <c r="B2384" s="19">
        <v>82379.0</v>
      </c>
      <c r="C2384" s="20" t="s">
        <v>4137</v>
      </c>
      <c r="D2384" s="21"/>
    </row>
    <row r="2385">
      <c r="A2385" s="19">
        <v>2384.0</v>
      </c>
      <c r="B2385" s="19">
        <v>82376.0</v>
      </c>
      <c r="C2385" s="20" t="s">
        <v>4138</v>
      </c>
      <c r="D2385" s="21"/>
    </row>
    <row r="2386">
      <c r="A2386" s="19">
        <v>2385.0</v>
      </c>
      <c r="B2386" s="19">
        <v>82341.0</v>
      </c>
      <c r="C2386" s="20" t="s">
        <v>4139</v>
      </c>
      <c r="D2386" s="21"/>
    </row>
    <row r="2387">
      <c r="A2387" s="19">
        <v>2386.0</v>
      </c>
      <c r="B2387" s="19">
        <v>82265.0</v>
      </c>
      <c r="C2387" s="20" t="s">
        <v>4140</v>
      </c>
      <c r="D2387" s="21"/>
    </row>
    <row r="2388">
      <c r="A2388" s="19">
        <v>2387.0</v>
      </c>
      <c r="B2388" s="19">
        <v>82260.0</v>
      </c>
      <c r="C2388" s="20" t="s">
        <v>4141</v>
      </c>
      <c r="D2388" s="21"/>
    </row>
    <row r="2389">
      <c r="A2389" s="19">
        <v>2388.0</v>
      </c>
      <c r="B2389" s="19">
        <v>82229.0</v>
      </c>
      <c r="C2389" s="20" t="s">
        <v>4142</v>
      </c>
      <c r="D2389" s="21"/>
    </row>
    <row r="2390">
      <c r="A2390" s="19">
        <v>2389.0</v>
      </c>
      <c r="B2390" s="19">
        <v>82193.0</v>
      </c>
      <c r="C2390" s="20" t="s">
        <v>4143</v>
      </c>
      <c r="D2390" s="21"/>
    </row>
    <row r="2391">
      <c r="A2391" s="19">
        <v>2390.0</v>
      </c>
      <c r="B2391" s="19">
        <v>82176.0</v>
      </c>
      <c r="C2391" s="20" t="s">
        <v>4144</v>
      </c>
      <c r="D2391" s="21"/>
    </row>
    <row r="2392">
      <c r="A2392" s="19">
        <v>2391.0</v>
      </c>
      <c r="B2392" s="19">
        <v>82101.0</v>
      </c>
      <c r="C2392" s="20" t="s">
        <v>4145</v>
      </c>
      <c r="D2392" s="21"/>
    </row>
    <row r="2393">
      <c r="A2393" s="19">
        <v>2392.0</v>
      </c>
      <c r="B2393" s="19">
        <v>82086.0</v>
      </c>
      <c r="C2393" s="20" t="s">
        <v>4146</v>
      </c>
      <c r="D2393" s="21"/>
    </row>
    <row r="2394">
      <c r="A2394" s="19">
        <v>2393.0</v>
      </c>
      <c r="B2394" s="19">
        <v>81953.0</v>
      </c>
      <c r="C2394" s="20" t="s">
        <v>4147</v>
      </c>
      <c r="D2394" s="21"/>
    </row>
    <row r="2395">
      <c r="A2395" s="19">
        <v>2394.0</v>
      </c>
      <c r="B2395" s="19">
        <v>81904.0</v>
      </c>
      <c r="C2395" s="20" t="s">
        <v>4148</v>
      </c>
      <c r="D2395" s="21"/>
    </row>
    <row r="2396">
      <c r="A2396" s="19">
        <v>2395.0</v>
      </c>
      <c r="B2396" s="19">
        <v>81865.0</v>
      </c>
      <c r="C2396" s="20" t="s">
        <v>4149</v>
      </c>
      <c r="D2396" s="21"/>
    </row>
    <row r="2397">
      <c r="A2397" s="19">
        <v>2396.0</v>
      </c>
      <c r="B2397" s="19">
        <v>81845.0</v>
      </c>
      <c r="C2397" s="20" t="s">
        <v>4150</v>
      </c>
      <c r="D2397" s="21"/>
    </row>
    <row r="2398">
      <c r="A2398" s="19">
        <v>2397.0</v>
      </c>
      <c r="B2398" s="19">
        <v>81816.0</v>
      </c>
      <c r="C2398" s="20" t="s">
        <v>4151</v>
      </c>
      <c r="D2398" s="21"/>
    </row>
    <row r="2399">
      <c r="A2399" s="19">
        <v>2398.0</v>
      </c>
      <c r="B2399" s="19">
        <v>81746.0</v>
      </c>
      <c r="C2399" s="20" t="s">
        <v>4152</v>
      </c>
      <c r="D2399" s="21"/>
    </row>
    <row r="2400">
      <c r="A2400" s="19">
        <v>2399.0</v>
      </c>
      <c r="B2400" s="19">
        <v>81697.0</v>
      </c>
      <c r="C2400" s="20" t="s">
        <v>4153</v>
      </c>
      <c r="D2400" s="21"/>
    </row>
    <row r="2401">
      <c r="A2401" s="19">
        <v>2400.0</v>
      </c>
      <c r="B2401" s="19">
        <v>81640.0</v>
      </c>
      <c r="C2401" s="20" t="s">
        <v>4154</v>
      </c>
      <c r="D2401" s="21"/>
    </row>
    <row r="2402">
      <c r="A2402" s="19">
        <v>2401.0</v>
      </c>
      <c r="B2402" s="19">
        <v>81598.0</v>
      </c>
      <c r="C2402" s="20" t="s">
        <v>4155</v>
      </c>
      <c r="D2402" s="21"/>
    </row>
    <row r="2403">
      <c r="A2403" s="19">
        <v>2402.0</v>
      </c>
      <c r="B2403" s="19">
        <v>81590.0</v>
      </c>
      <c r="C2403" s="20" t="s">
        <v>4156</v>
      </c>
      <c r="D2403" s="21"/>
    </row>
    <row r="2404">
      <c r="A2404" s="19">
        <v>2403.0</v>
      </c>
      <c r="B2404" s="19">
        <v>81544.0</v>
      </c>
      <c r="C2404" s="20" t="s">
        <v>4157</v>
      </c>
      <c r="D2404" s="21"/>
    </row>
    <row r="2405">
      <c r="A2405" s="19">
        <v>2404.0</v>
      </c>
      <c r="B2405" s="19">
        <v>81524.0</v>
      </c>
      <c r="C2405" s="20" t="s">
        <v>4158</v>
      </c>
      <c r="D2405" s="21"/>
    </row>
    <row r="2406">
      <c r="A2406" s="19">
        <v>2405.0</v>
      </c>
      <c r="B2406" s="19">
        <v>81485.0</v>
      </c>
      <c r="C2406" s="20" t="s">
        <v>4159</v>
      </c>
      <c r="D2406" s="21"/>
    </row>
    <row r="2407">
      <c r="A2407" s="19">
        <v>2406.0</v>
      </c>
      <c r="B2407" s="19">
        <v>81268.0</v>
      </c>
      <c r="C2407" s="20" t="s">
        <v>4160</v>
      </c>
      <c r="D2407" s="21"/>
    </row>
    <row r="2408">
      <c r="A2408" s="19">
        <v>2407.0</v>
      </c>
      <c r="B2408" s="19">
        <v>81259.0</v>
      </c>
      <c r="C2408" s="22" t="s">
        <v>4161</v>
      </c>
      <c r="D2408" s="21"/>
    </row>
    <row r="2409">
      <c r="A2409" s="19">
        <v>2408.0</v>
      </c>
      <c r="B2409" s="19">
        <v>81225.0</v>
      </c>
      <c r="C2409" s="20" t="s">
        <v>4162</v>
      </c>
      <c r="D2409" s="21"/>
    </row>
    <row r="2410">
      <c r="A2410" s="19">
        <v>2409.0</v>
      </c>
      <c r="B2410" s="19">
        <v>81209.0</v>
      </c>
      <c r="C2410" s="20" t="s">
        <v>4163</v>
      </c>
      <c r="D2410" s="21"/>
    </row>
    <row r="2411">
      <c r="A2411" s="19">
        <v>2410.0</v>
      </c>
      <c r="B2411" s="19">
        <v>81152.0</v>
      </c>
      <c r="C2411" s="20" t="s">
        <v>4164</v>
      </c>
      <c r="D2411" s="21"/>
    </row>
    <row r="2412">
      <c r="A2412" s="19">
        <v>2411.0</v>
      </c>
      <c r="B2412" s="19">
        <v>81121.0</v>
      </c>
      <c r="C2412" s="20" t="s">
        <v>4165</v>
      </c>
      <c r="D2412" s="21"/>
    </row>
    <row r="2413">
      <c r="A2413" s="19">
        <v>2412.0</v>
      </c>
      <c r="B2413" s="19">
        <v>81073.0</v>
      </c>
      <c r="C2413" s="20" t="s">
        <v>4166</v>
      </c>
      <c r="D2413" s="21"/>
    </row>
    <row r="2414">
      <c r="A2414" s="19">
        <v>2413.0</v>
      </c>
      <c r="B2414" s="19">
        <v>81064.0</v>
      </c>
      <c r="C2414" s="20" t="s">
        <v>4167</v>
      </c>
      <c r="D2414" s="21"/>
    </row>
    <row r="2415">
      <c r="A2415" s="19">
        <v>2414.0</v>
      </c>
      <c r="B2415" s="19">
        <v>81056.0</v>
      </c>
      <c r="C2415" s="20" t="s">
        <v>4168</v>
      </c>
      <c r="D2415" s="21"/>
    </row>
    <row r="2416">
      <c r="A2416" s="19">
        <v>2415.0</v>
      </c>
      <c r="B2416" s="19">
        <v>81046.0</v>
      </c>
      <c r="C2416" s="20" t="s">
        <v>4169</v>
      </c>
      <c r="D2416" s="21"/>
    </row>
    <row r="2417">
      <c r="A2417" s="19">
        <v>2416.0</v>
      </c>
      <c r="B2417" s="19">
        <v>80983.0</v>
      </c>
      <c r="C2417" s="22" t="s">
        <v>4170</v>
      </c>
      <c r="D2417" s="21"/>
    </row>
    <row r="2418">
      <c r="A2418" s="19">
        <v>2417.0</v>
      </c>
      <c r="B2418" s="19">
        <v>80934.0</v>
      </c>
      <c r="C2418" s="20" t="s">
        <v>4171</v>
      </c>
      <c r="D2418" s="21"/>
    </row>
    <row r="2419">
      <c r="A2419" s="19">
        <v>2418.0</v>
      </c>
      <c r="B2419" s="19">
        <v>80891.0</v>
      </c>
      <c r="C2419" s="22" t="s">
        <v>4172</v>
      </c>
      <c r="D2419" s="21"/>
    </row>
    <row r="2420">
      <c r="A2420" s="19">
        <v>2419.0</v>
      </c>
      <c r="B2420" s="19">
        <v>80878.0</v>
      </c>
      <c r="C2420" s="20" t="s">
        <v>4173</v>
      </c>
      <c r="D2420" s="21"/>
    </row>
    <row r="2421">
      <c r="A2421" s="19">
        <v>2420.0</v>
      </c>
      <c r="B2421" s="19">
        <v>80790.0</v>
      </c>
      <c r="C2421" s="20" t="s">
        <v>4174</v>
      </c>
      <c r="D2421" s="21"/>
    </row>
    <row r="2422">
      <c r="A2422" s="19">
        <v>2421.0</v>
      </c>
      <c r="B2422" s="19">
        <v>80784.0</v>
      </c>
      <c r="C2422" s="20" t="s">
        <v>4175</v>
      </c>
      <c r="D2422" s="21"/>
    </row>
    <row r="2423">
      <c r="A2423" s="19">
        <v>2422.0</v>
      </c>
      <c r="B2423" s="19">
        <v>80780.0</v>
      </c>
      <c r="C2423" s="20" t="s">
        <v>4176</v>
      </c>
      <c r="D2423" s="21"/>
    </row>
    <row r="2424">
      <c r="A2424" s="19">
        <v>2423.0</v>
      </c>
      <c r="B2424" s="19">
        <v>80776.0</v>
      </c>
      <c r="C2424" s="20" t="s">
        <v>4177</v>
      </c>
      <c r="D2424" s="21"/>
    </row>
    <row r="2425">
      <c r="A2425" s="19">
        <v>2424.0</v>
      </c>
      <c r="B2425" s="19">
        <v>80763.0</v>
      </c>
      <c r="C2425" s="20" t="s">
        <v>4178</v>
      </c>
      <c r="D2425" s="21"/>
    </row>
    <row r="2426">
      <c r="A2426" s="19">
        <v>2425.0</v>
      </c>
      <c r="B2426" s="19">
        <v>80724.0</v>
      </c>
      <c r="C2426" s="20" t="s">
        <v>4179</v>
      </c>
      <c r="D2426" s="21"/>
    </row>
    <row r="2427">
      <c r="A2427" s="19">
        <v>2426.0</v>
      </c>
      <c r="B2427" s="19">
        <v>80723.0</v>
      </c>
      <c r="C2427" s="20" t="s">
        <v>4180</v>
      </c>
      <c r="D2427" s="21"/>
    </row>
    <row r="2428">
      <c r="A2428" s="19">
        <v>2427.0</v>
      </c>
      <c r="B2428" s="19">
        <v>80665.0</v>
      </c>
      <c r="C2428" s="20" t="s">
        <v>4181</v>
      </c>
      <c r="D2428" s="21"/>
    </row>
    <row r="2429">
      <c r="A2429" s="19">
        <v>2428.0</v>
      </c>
      <c r="B2429" s="19">
        <v>80606.0</v>
      </c>
      <c r="C2429" s="20" t="s">
        <v>4182</v>
      </c>
      <c r="D2429" s="21"/>
    </row>
    <row r="2430">
      <c r="A2430" s="19">
        <v>2429.0</v>
      </c>
      <c r="B2430" s="19">
        <v>80566.0</v>
      </c>
      <c r="C2430" s="20" t="s">
        <v>4183</v>
      </c>
      <c r="D2430" s="21"/>
    </row>
    <row r="2431">
      <c r="A2431" s="19">
        <v>2430.0</v>
      </c>
      <c r="B2431" s="19">
        <v>80478.0</v>
      </c>
      <c r="C2431" s="20" t="s">
        <v>4184</v>
      </c>
      <c r="D2431" s="21"/>
    </row>
    <row r="2432">
      <c r="A2432" s="19">
        <v>2431.0</v>
      </c>
      <c r="B2432" s="19">
        <v>80382.0</v>
      </c>
      <c r="C2432" s="20" t="s">
        <v>4185</v>
      </c>
      <c r="D2432" s="21"/>
    </row>
    <row r="2433">
      <c r="A2433" s="19">
        <v>2432.0</v>
      </c>
      <c r="B2433" s="19">
        <v>80322.0</v>
      </c>
      <c r="C2433" s="20" t="s">
        <v>4186</v>
      </c>
      <c r="D2433" s="21"/>
    </row>
    <row r="2434">
      <c r="A2434" s="19">
        <v>2433.0</v>
      </c>
      <c r="B2434" s="19">
        <v>80300.0</v>
      </c>
      <c r="C2434" s="20" t="s">
        <v>4187</v>
      </c>
      <c r="D2434" s="21"/>
    </row>
    <row r="2435">
      <c r="A2435" s="19">
        <v>2434.0</v>
      </c>
      <c r="B2435" s="19">
        <v>80217.0</v>
      </c>
      <c r="C2435" s="20" t="s">
        <v>4188</v>
      </c>
      <c r="D2435" s="21"/>
    </row>
    <row r="2436">
      <c r="A2436" s="19">
        <v>2435.0</v>
      </c>
      <c r="B2436" s="19">
        <v>80091.0</v>
      </c>
      <c r="C2436" s="20" t="s">
        <v>4189</v>
      </c>
      <c r="D2436" s="21"/>
    </row>
    <row r="2437">
      <c r="A2437" s="19">
        <v>2436.0</v>
      </c>
      <c r="B2437" s="19">
        <v>79987.0</v>
      </c>
      <c r="C2437" s="20" t="s">
        <v>4190</v>
      </c>
      <c r="D2437" s="21"/>
    </row>
    <row r="2438">
      <c r="A2438" s="19">
        <v>2437.0</v>
      </c>
      <c r="B2438" s="19">
        <v>79947.0</v>
      </c>
      <c r="C2438" s="20" t="s">
        <v>4191</v>
      </c>
      <c r="D2438" s="21"/>
    </row>
    <row r="2439">
      <c r="A2439" s="19">
        <v>2438.0</v>
      </c>
      <c r="B2439" s="19">
        <v>79893.0</v>
      </c>
      <c r="C2439" s="20" t="s">
        <v>4192</v>
      </c>
      <c r="D2439" s="21"/>
    </row>
    <row r="2440">
      <c r="A2440" s="19">
        <v>2439.0</v>
      </c>
      <c r="B2440" s="19">
        <v>79893.0</v>
      </c>
      <c r="C2440" s="20" t="s">
        <v>4193</v>
      </c>
      <c r="D2440" s="21"/>
    </row>
    <row r="2441">
      <c r="A2441" s="19">
        <v>2440.0</v>
      </c>
      <c r="B2441" s="19">
        <v>79857.0</v>
      </c>
      <c r="C2441" s="20" t="s">
        <v>4194</v>
      </c>
      <c r="D2441" s="21"/>
    </row>
    <row r="2442">
      <c r="A2442" s="19">
        <v>2441.0</v>
      </c>
      <c r="B2442" s="19">
        <v>79855.0</v>
      </c>
      <c r="C2442" s="20" t="s">
        <v>4195</v>
      </c>
      <c r="D2442" s="21"/>
    </row>
    <row r="2443">
      <c r="A2443" s="19">
        <v>2442.0</v>
      </c>
      <c r="B2443" s="19">
        <v>79807.0</v>
      </c>
      <c r="C2443" s="20" t="s">
        <v>4196</v>
      </c>
      <c r="D2443" s="21"/>
    </row>
    <row r="2444">
      <c r="A2444" s="19">
        <v>2443.0</v>
      </c>
      <c r="B2444" s="19">
        <v>79801.0</v>
      </c>
      <c r="C2444" s="20" t="s">
        <v>4197</v>
      </c>
      <c r="D2444" s="21"/>
    </row>
    <row r="2445">
      <c r="A2445" s="19">
        <v>2444.0</v>
      </c>
      <c r="B2445" s="19">
        <v>79775.0</v>
      </c>
      <c r="C2445" s="20" t="s">
        <v>4198</v>
      </c>
      <c r="D2445" s="21"/>
    </row>
    <row r="2446">
      <c r="A2446" s="19">
        <v>2445.0</v>
      </c>
      <c r="B2446" s="19">
        <v>79772.0</v>
      </c>
      <c r="C2446" s="20" t="s">
        <v>4199</v>
      </c>
      <c r="D2446" s="21"/>
    </row>
    <row r="2447">
      <c r="A2447" s="19">
        <v>2446.0</v>
      </c>
      <c r="B2447" s="19">
        <v>79669.0</v>
      </c>
      <c r="C2447" s="20" t="s">
        <v>4200</v>
      </c>
      <c r="D2447" s="21"/>
    </row>
    <row r="2448">
      <c r="A2448" s="19">
        <v>2447.0</v>
      </c>
      <c r="B2448" s="19">
        <v>79622.0</v>
      </c>
      <c r="C2448" s="20" t="s">
        <v>4201</v>
      </c>
      <c r="D2448" s="21"/>
    </row>
    <row r="2449">
      <c r="A2449" s="19">
        <v>2448.0</v>
      </c>
      <c r="B2449" s="19">
        <v>79530.0</v>
      </c>
      <c r="C2449" s="20" t="s">
        <v>4202</v>
      </c>
      <c r="D2449" s="21"/>
    </row>
    <row r="2450">
      <c r="A2450" s="19">
        <v>2449.0</v>
      </c>
      <c r="B2450" s="19">
        <v>79523.0</v>
      </c>
      <c r="C2450" s="20" t="s">
        <v>4203</v>
      </c>
      <c r="D2450" s="21"/>
    </row>
    <row r="2451">
      <c r="A2451" s="19">
        <v>2450.0</v>
      </c>
      <c r="B2451" s="19">
        <v>79509.0</v>
      </c>
      <c r="C2451" s="20" t="s">
        <v>4204</v>
      </c>
      <c r="D2451" s="21"/>
    </row>
    <row r="2452">
      <c r="A2452" s="19">
        <v>2451.0</v>
      </c>
      <c r="B2452" s="19">
        <v>79396.0</v>
      </c>
      <c r="C2452" s="20" t="s">
        <v>4205</v>
      </c>
      <c r="D2452" s="21"/>
    </row>
    <row r="2453">
      <c r="A2453" s="19">
        <v>2452.0</v>
      </c>
      <c r="B2453" s="19">
        <v>79366.0</v>
      </c>
      <c r="C2453" s="20" t="s">
        <v>4206</v>
      </c>
      <c r="D2453" s="21"/>
    </row>
    <row r="2454">
      <c r="A2454" s="19">
        <v>2453.0</v>
      </c>
      <c r="B2454" s="19">
        <v>79323.0</v>
      </c>
      <c r="C2454" s="20" t="s">
        <v>4207</v>
      </c>
      <c r="D2454" s="21"/>
    </row>
    <row r="2455">
      <c r="A2455" s="19">
        <v>2454.0</v>
      </c>
      <c r="B2455" s="19">
        <v>79287.0</v>
      </c>
      <c r="C2455" s="20" t="s">
        <v>4208</v>
      </c>
      <c r="D2455" s="21"/>
    </row>
    <row r="2456">
      <c r="A2456" s="19">
        <v>2455.0</v>
      </c>
      <c r="B2456" s="19">
        <v>79204.0</v>
      </c>
      <c r="C2456" s="20" t="s">
        <v>4209</v>
      </c>
      <c r="D2456" s="21"/>
    </row>
    <row r="2457">
      <c r="A2457" s="19">
        <v>2456.0</v>
      </c>
      <c r="B2457" s="19">
        <v>79122.0</v>
      </c>
      <c r="C2457" s="20" t="s">
        <v>4210</v>
      </c>
      <c r="D2457" s="21"/>
    </row>
    <row r="2458">
      <c r="A2458" s="19">
        <v>2457.0</v>
      </c>
      <c r="B2458" s="19">
        <v>79117.0</v>
      </c>
      <c r="C2458" s="20" t="s">
        <v>4211</v>
      </c>
      <c r="D2458" s="21"/>
    </row>
    <row r="2459">
      <c r="A2459" s="19">
        <v>2458.0</v>
      </c>
      <c r="B2459" s="19">
        <v>79086.0</v>
      </c>
      <c r="C2459" s="20" t="s">
        <v>4212</v>
      </c>
      <c r="D2459" s="21"/>
    </row>
    <row r="2460">
      <c r="A2460" s="19">
        <v>2459.0</v>
      </c>
      <c r="B2460" s="19">
        <v>79000.0</v>
      </c>
      <c r="C2460" s="20" t="s">
        <v>4213</v>
      </c>
      <c r="D2460" s="21"/>
    </row>
    <row r="2461">
      <c r="A2461" s="19">
        <v>2460.0</v>
      </c>
      <c r="B2461" s="19">
        <v>78981.0</v>
      </c>
      <c r="C2461" s="20" t="s">
        <v>4214</v>
      </c>
      <c r="D2461" s="21"/>
    </row>
    <row r="2462">
      <c r="A2462" s="19">
        <v>2461.0</v>
      </c>
      <c r="B2462" s="19">
        <v>78960.0</v>
      </c>
      <c r="C2462" s="20" t="s">
        <v>4215</v>
      </c>
      <c r="D2462" s="21"/>
    </row>
    <row r="2463">
      <c r="A2463" s="19">
        <v>2462.0</v>
      </c>
      <c r="B2463" s="19">
        <v>78945.0</v>
      </c>
      <c r="C2463" s="20" t="s">
        <v>4216</v>
      </c>
      <c r="D2463" s="21"/>
    </row>
    <row r="2464">
      <c r="A2464" s="19">
        <v>2463.0</v>
      </c>
      <c r="B2464" s="19">
        <v>78906.0</v>
      </c>
      <c r="C2464" s="20" t="s">
        <v>4217</v>
      </c>
      <c r="D2464" s="21"/>
    </row>
    <row r="2465">
      <c r="A2465" s="19">
        <v>2464.0</v>
      </c>
      <c r="B2465" s="19">
        <v>78868.0</v>
      </c>
      <c r="C2465" s="20" t="s">
        <v>4218</v>
      </c>
      <c r="D2465" s="21"/>
    </row>
    <row r="2466">
      <c r="A2466" s="19">
        <v>2465.0</v>
      </c>
      <c r="B2466" s="19">
        <v>78789.0</v>
      </c>
      <c r="C2466" s="22" t="s">
        <v>4219</v>
      </c>
      <c r="D2466" s="21"/>
    </row>
    <row r="2467">
      <c r="A2467" s="19">
        <v>2466.0</v>
      </c>
      <c r="B2467" s="19">
        <v>78776.0</v>
      </c>
      <c r="C2467" s="20" t="s">
        <v>4220</v>
      </c>
      <c r="D2467" s="21"/>
    </row>
    <row r="2468">
      <c r="A2468" s="19">
        <v>2467.0</v>
      </c>
      <c r="B2468" s="19">
        <v>78775.0</v>
      </c>
      <c r="C2468" s="20" t="s">
        <v>4221</v>
      </c>
      <c r="D2468" s="21"/>
    </row>
    <row r="2469">
      <c r="A2469" s="19">
        <v>2468.0</v>
      </c>
      <c r="B2469" s="19">
        <v>78706.0</v>
      </c>
      <c r="C2469" s="20" t="s">
        <v>4222</v>
      </c>
      <c r="D2469" s="21"/>
    </row>
    <row r="2470">
      <c r="A2470" s="19">
        <v>2469.0</v>
      </c>
      <c r="B2470" s="19">
        <v>78690.0</v>
      </c>
      <c r="C2470" s="20" t="s">
        <v>4223</v>
      </c>
      <c r="D2470" s="21"/>
    </row>
    <row r="2471">
      <c r="A2471" s="19">
        <v>2470.0</v>
      </c>
      <c r="B2471" s="19">
        <v>78665.0</v>
      </c>
      <c r="C2471" s="20" t="s">
        <v>4224</v>
      </c>
      <c r="D2471" s="21"/>
    </row>
    <row r="2472">
      <c r="A2472" s="19">
        <v>2471.0</v>
      </c>
      <c r="B2472" s="19">
        <v>78521.0</v>
      </c>
      <c r="C2472" s="20" t="s">
        <v>4225</v>
      </c>
      <c r="D2472" s="21"/>
    </row>
    <row r="2473">
      <c r="A2473" s="19">
        <v>2472.0</v>
      </c>
      <c r="B2473" s="19">
        <v>78489.0</v>
      </c>
      <c r="C2473" s="20" t="s">
        <v>4226</v>
      </c>
      <c r="D2473" s="21"/>
    </row>
    <row r="2474">
      <c r="A2474" s="19">
        <v>2473.0</v>
      </c>
      <c r="B2474" s="19">
        <v>78488.0</v>
      </c>
      <c r="C2474" s="20" t="s">
        <v>4227</v>
      </c>
      <c r="D2474" s="21"/>
    </row>
    <row r="2475">
      <c r="A2475" s="19">
        <v>2474.0</v>
      </c>
      <c r="B2475" s="19">
        <v>78464.0</v>
      </c>
      <c r="C2475" s="20" t="s">
        <v>4228</v>
      </c>
      <c r="D2475" s="21"/>
    </row>
    <row r="2476">
      <c r="A2476" s="19">
        <v>2475.0</v>
      </c>
      <c r="B2476" s="19">
        <v>78439.0</v>
      </c>
      <c r="C2476" s="20" t="s">
        <v>4229</v>
      </c>
      <c r="D2476" s="21"/>
    </row>
    <row r="2477">
      <c r="A2477" s="19">
        <v>2476.0</v>
      </c>
      <c r="B2477" s="19">
        <v>78428.0</v>
      </c>
      <c r="C2477" s="20" t="s">
        <v>4230</v>
      </c>
      <c r="D2477" s="21"/>
    </row>
    <row r="2478">
      <c r="A2478" s="19">
        <v>2477.0</v>
      </c>
      <c r="B2478" s="19">
        <v>78421.0</v>
      </c>
      <c r="C2478" s="22" t="s">
        <v>4231</v>
      </c>
      <c r="D2478" s="21"/>
    </row>
    <row r="2479">
      <c r="A2479" s="19">
        <v>2478.0</v>
      </c>
      <c r="B2479" s="19">
        <v>78421.0</v>
      </c>
      <c r="C2479" s="20" t="s">
        <v>4232</v>
      </c>
      <c r="D2479" s="21"/>
    </row>
    <row r="2480">
      <c r="A2480" s="19">
        <v>2479.0</v>
      </c>
      <c r="B2480" s="19">
        <v>78379.0</v>
      </c>
      <c r="C2480" s="20" t="s">
        <v>4233</v>
      </c>
      <c r="D2480" s="21"/>
    </row>
    <row r="2481">
      <c r="A2481" s="19">
        <v>2480.0</v>
      </c>
      <c r="B2481" s="19">
        <v>78309.0</v>
      </c>
      <c r="C2481" s="20" t="s">
        <v>4234</v>
      </c>
      <c r="D2481" s="21"/>
    </row>
    <row r="2482">
      <c r="A2482" s="19">
        <v>2481.0</v>
      </c>
      <c r="B2482" s="19">
        <v>78171.0</v>
      </c>
      <c r="C2482" s="20" t="s">
        <v>4235</v>
      </c>
      <c r="D2482" s="21"/>
    </row>
    <row r="2483">
      <c r="A2483" s="19">
        <v>2482.0</v>
      </c>
      <c r="B2483" s="19">
        <v>78103.0</v>
      </c>
      <c r="C2483" s="20" t="s">
        <v>4236</v>
      </c>
      <c r="D2483" s="21"/>
    </row>
    <row r="2484">
      <c r="A2484" s="19">
        <v>2483.0</v>
      </c>
      <c r="B2484" s="19">
        <v>78093.0</v>
      </c>
      <c r="C2484" s="20" t="s">
        <v>4237</v>
      </c>
      <c r="D2484" s="21"/>
    </row>
    <row r="2485">
      <c r="A2485" s="19">
        <v>2484.0</v>
      </c>
      <c r="B2485" s="19">
        <v>78084.0</v>
      </c>
      <c r="C2485" s="22" t="s">
        <v>4238</v>
      </c>
      <c r="D2485" s="21"/>
    </row>
    <row r="2486">
      <c r="A2486" s="19">
        <v>2485.0</v>
      </c>
      <c r="B2486" s="19">
        <v>78072.0</v>
      </c>
      <c r="C2486" s="20" t="s">
        <v>4239</v>
      </c>
      <c r="D2486" s="21"/>
    </row>
    <row r="2487">
      <c r="A2487" s="19">
        <v>2486.0</v>
      </c>
      <c r="B2487" s="19">
        <v>78067.0</v>
      </c>
      <c r="C2487" s="22" t="s">
        <v>4240</v>
      </c>
      <c r="D2487" s="21"/>
    </row>
    <row r="2488">
      <c r="A2488" s="19">
        <v>2487.0</v>
      </c>
      <c r="B2488" s="19">
        <v>78014.0</v>
      </c>
      <c r="C2488" s="22" t="s">
        <v>4241</v>
      </c>
      <c r="D2488" s="21"/>
    </row>
    <row r="2489">
      <c r="A2489" s="19">
        <v>2488.0</v>
      </c>
      <c r="B2489" s="19">
        <v>77989.0</v>
      </c>
      <c r="C2489" s="20" t="s">
        <v>4242</v>
      </c>
      <c r="D2489" s="21"/>
    </row>
    <row r="2490">
      <c r="A2490" s="19">
        <v>2489.0</v>
      </c>
      <c r="B2490" s="19">
        <v>77967.0</v>
      </c>
      <c r="C2490" s="20" t="s">
        <v>4243</v>
      </c>
      <c r="D2490" s="21"/>
    </row>
    <row r="2491">
      <c r="A2491" s="19">
        <v>2490.0</v>
      </c>
      <c r="B2491" s="19">
        <v>77960.0</v>
      </c>
      <c r="C2491" s="20" t="s">
        <v>4244</v>
      </c>
      <c r="D2491" s="21"/>
    </row>
    <row r="2492">
      <c r="A2492" s="19">
        <v>2491.0</v>
      </c>
      <c r="B2492" s="19">
        <v>77908.0</v>
      </c>
      <c r="C2492" s="20" t="s">
        <v>4245</v>
      </c>
      <c r="D2492" s="21"/>
    </row>
    <row r="2493">
      <c r="A2493" s="19">
        <v>2492.0</v>
      </c>
      <c r="B2493" s="19">
        <v>77880.0</v>
      </c>
      <c r="C2493" s="20" t="s">
        <v>4246</v>
      </c>
      <c r="D2493" s="21"/>
    </row>
    <row r="2494">
      <c r="A2494" s="19">
        <v>2493.0</v>
      </c>
      <c r="B2494" s="19">
        <v>77879.0</v>
      </c>
      <c r="C2494" s="20" t="s">
        <v>4247</v>
      </c>
      <c r="D2494" s="21"/>
    </row>
    <row r="2495">
      <c r="A2495" s="19">
        <v>2494.0</v>
      </c>
      <c r="B2495" s="19">
        <v>77830.0</v>
      </c>
      <c r="C2495" s="20" t="s">
        <v>4248</v>
      </c>
      <c r="D2495" s="21"/>
    </row>
    <row r="2496">
      <c r="A2496" s="19">
        <v>2495.0</v>
      </c>
      <c r="B2496" s="19">
        <v>77761.0</v>
      </c>
      <c r="C2496" s="20" t="s">
        <v>4249</v>
      </c>
      <c r="D2496" s="21"/>
    </row>
    <row r="2497">
      <c r="A2497" s="19">
        <v>2496.0</v>
      </c>
      <c r="B2497" s="19">
        <v>77761.0</v>
      </c>
      <c r="C2497" s="20" t="s">
        <v>4250</v>
      </c>
      <c r="D2497" s="21"/>
    </row>
    <row r="2498">
      <c r="A2498" s="19">
        <v>2497.0</v>
      </c>
      <c r="B2498" s="19">
        <v>77732.0</v>
      </c>
      <c r="C2498" s="20" t="s">
        <v>4251</v>
      </c>
      <c r="D2498" s="21"/>
    </row>
    <row r="2499">
      <c r="A2499" s="19">
        <v>2498.0</v>
      </c>
      <c r="B2499" s="19">
        <v>77688.0</v>
      </c>
      <c r="C2499" s="22" t="s">
        <v>4252</v>
      </c>
      <c r="D2499" s="21"/>
    </row>
    <row r="2500">
      <c r="A2500" s="19">
        <v>2499.0</v>
      </c>
      <c r="B2500" s="19">
        <v>77650.0</v>
      </c>
      <c r="C2500" s="22" t="s">
        <v>4253</v>
      </c>
      <c r="D2500" s="21"/>
    </row>
    <row r="2501">
      <c r="A2501" s="19">
        <v>2500.0</v>
      </c>
      <c r="B2501" s="19">
        <v>77625.0</v>
      </c>
      <c r="C2501" s="20" t="s">
        <v>4254</v>
      </c>
      <c r="D2501" s="21"/>
    </row>
    <row r="2502">
      <c r="A2502" s="19">
        <v>2501.0</v>
      </c>
      <c r="B2502" s="19">
        <v>77611.0</v>
      </c>
      <c r="C2502" s="20" t="s">
        <v>4255</v>
      </c>
      <c r="D2502" s="21"/>
    </row>
    <row r="2503">
      <c r="A2503" s="19">
        <v>2502.0</v>
      </c>
      <c r="B2503" s="19">
        <v>77558.0</v>
      </c>
      <c r="C2503" s="20" t="s">
        <v>4256</v>
      </c>
      <c r="D2503" s="21"/>
    </row>
    <row r="2504">
      <c r="A2504" s="19">
        <v>2503.0</v>
      </c>
      <c r="B2504" s="19">
        <v>77501.0</v>
      </c>
      <c r="C2504" s="20" t="s">
        <v>4257</v>
      </c>
      <c r="D2504" s="21"/>
    </row>
    <row r="2505">
      <c r="A2505" s="19">
        <v>2504.0</v>
      </c>
      <c r="B2505" s="19">
        <v>77494.0</v>
      </c>
      <c r="C2505" s="20" t="s">
        <v>4258</v>
      </c>
      <c r="D2505" s="21"/>
    </row>
    <row r="2506">
      <c r="A2506" s="19">
        <v>2505.0</v>
      </c>
      <c r="B2506" s="19">
        <v>77445.0</v>
      </c>
      <c r="C2506" s="20" t="s">
        <v>4259</v>
      </c>
      <c r="D2506" s="21"/>
    </row>
    <row r="2507">
      <c r="A2507" s="19">
        <v>2506.0</v>
      </c>
      <c r="B2507" s="19">
        <v>77441.0</v>
      </c>
      <c r="C2507" s="20" t="s">
        <v>4260</v>
      </c>
      <c r="D2507" s="21"/>
    </row>
    <row r="2508">
      <c r="A2508" s="19">
        <v>2507.0</v>
      </c>
      <c r="B2508" s="19">
        <v>77381.0</v>
      </c>
      <c r="C2508" s="20" t="s">
        <v>4261</v>
      </c>
      <c r="D2508" s="21"/>
    </row>
    <row r="2509">
      <c r="A2509" s="19">
        <v>2508.0</v>
      </c>
      <c r="B2509" s="19">
        <v>77375.0</v>
      </c>
      <c r="C2509" s="20" t="s">
        <v>4262</v>
      </c>
      <c r="D2509" s="21"/>
    </row>
    <row r="2510">
      <c r="A2510" s="19">
        <v>2509.0</v>
      </c>
      <c r="B2510" s="19">
        <v>77348.0</v>
      </c>
      <c r="C2510" s="22" t="s">
        <v>4263</v>
      </c>
      <c r="D2510" s="21"/>
    </row>
    <row r="2511">
      <c r="A2511" s="19">
        <v>2510.0</v>
      </c>
      <c r="B2511" s="19">
        <v>77338.0</v>
      </c>
      <c r="C2511" s="20" t="s">
        <v>4264</v>
      </c>
      <c r="D2511" s="21"/>
    </row>
    <row r="2512">
      <c r="A2512" s="19">
        <v>2511.0</v>
      </c>
      <c r="B2512" s="19">
        <v>77263.0</v>
      </c>
      <c r="C2512" s="20" t="s">
        <v>4265</v>
      </c>
      <c r="D2512" s="21"/>
    </row>
    <row r="2513">
      <c r="A2513" s="19">
        <v>2512.0</v>
      </c>
      <c r="B2513" s="19">
        <v>77257.0</v>
      </c>
      <c r="C2513" s="20" t="s">
        <v>4266</v>
      </c>
      <c r="D2513" s="21"/>
    </row>
    <row r="2514">
      <c r="A2514" s="19">
        <v>2513.0</v>
      </c>
      <c r="B2514" s="19">
        <v>77256.0</v>
      </c>
      <c r="C2514" s="20" t="s">
        <v>4267</v>
      </c>
      <c r="D2514" s="21"/>
    </row>
    <row r="2515">
      <c r="A2515" s="19">
        <v>2514.0</v>
      </c>
      <c r="B2515" s="19">
        <v>77216.0</v>
      </c>
      <c r="C2515" s="20" t="s">
        <v>4268</v>
      </c>
      <c r="D2515" s="21"/>
    </row>
    <row r="2516">
      <c r="A2516" s="19">
        <v>2515.0</v>
      </c>
      <c r="B2516" s="19">
        <v>77189.0</v>
      </c>
      <c r="C2516" s="20" t="s">
        <v>4269</v>
      </c>
      <c r="D2516" s="21"/>
    </row>
    <row r="2517">
      <c r="A2517" s="19">
        <v>2516.0</v>
      </c>
      <c r="B2517" s="19">
        <v>77133.0</v>
      </c>
      <c r="C2517" s="20" t="s">
        <v>4270</v>
      </c>
      <c r="D2517" s="21"/>
    </row>
    <row r="2518">
      <c r="A2518" s="19">
        <v>2517.0</v>
      </c>
      <c r="B2518" s="19">
        <v>77105.0</v>
      </c>
      <c r="C2518" s="20" t="s">
        <v>4271</v>
      </c>
      <c r="D2518" s="21"/>
    </row>
    <row r="2519">
      <c r="A2519" s="19">
        <v>2518.0</v>
      </c>
      <c r="B2519" s="19">
        <v>77073.0</v>
      </c>
      <c r="C2519" s="20" t="s">
        <v>4272</v>
      </c>
      <c r="D2519" s="21"/>
    </row>
    <row r="2520">
      <c r="A2520" s="19">
        <v>2519.0</v>
      </c>
      <c r="B2520" s="19">
        <v>77070.0</v>
      </c>
      <c r="C2520" s="20" t="s">
        <v>4273</v>
      </c>
      <c r="D2520" s="21"/>
    </row>
    <row r="2521">
      <c r="A2521" s="19">
        <v>2520.0</v>
      </c>
      <c r="B2521" s="19">
        <v>76939.0</v>
      </c>
      <c r="C2521" s="20" t="s">
        <v>4274</v>
      </c>
      <c r="D2521" s="21"/>
    </row>
    <row r="2522">
      <c r="A2522" s="19">
        <v>2521.0</v>
      </c>
      <c r="B2522" s="19">
        <v>76926.0</v>
      </c>
      <c r="C2522" s="20" t="s">
        <v>4275</v>
      </c>
      <c r="D2522" s="21"/>
    </row>
    <row r="2523">
      <c r="A2523" s="19">
        <v>2522.0</v>
      </c>
      <c r="B2523" s="19">
        <v>76874.0</v>
      </c>
      <c r="C2523" s="20" t="s">
        <v>4276</v>
      </c>
      <c r="D2523" s="21"/>
    </row>
    <row r="2524">
      <c r="A2524" s="19">
        <v>2523.0</v>
      </c>
      <c r="B2524" s="19">
        <v>76858.0</v>
      </c>
      <c r="C2524" s="20" t="s">
        <v>4277</v>
      </c>
      <c r="D2524" s="21"/>
    </row>
    <row r="2525">
      <c r="A2525" s="19">
        <v>2524.0</v>
      </c>
      <c r="B2525" s="19">
        <v>76717.0</v>
      </c>
      <c r="C2525" s="20" t="s">
        <v>4278</v>
      </c>
      <c r="D2525" s="21"/>
    </row>
    <row r="2526">
      <c r="A2526" s="19">
        <v>2525.0</v>
      </c>
      <c r="B2526" s="19">
        <v>76693.0</v>
      </c>
      <c r="C2526" s="20" t="s">
        <v>4279</v>
      </c>
      <c r="D2526" s="21"/>
    </row>
    <row r="2527">
      <c r="A2527" s="19">
        <v>2526.0</v>
      </c>
      <c r="B2527" s="19">
        <v>76687.0</v>
      </c>
      <c r="C2527" s="20" t="s">
        <v>4280</v>
      </c>
      <c r="D2527" s="21"/>
    </row>
    <row r="2528">
      <c r="A2528" s="19">
        <v>2527.0</v>
      </c>
      <c r="B2528" s="19">
        <v>76648.0</v>
      </c>
      <c r="C2528" s="20" t="s">
        <v>4281</v>
      </c>
      <c r="D2528" s="21"/>
    </row>
    <row r="2529">
      <c r="A2529" s="19">
        <v>2528.0</v>
      </c>
      <c r="B2529" s="19">
        <v>76613.0</v>
      </c>
      <c r="C2529" s="20" t="s">
        <v>4282</v>
      </c>
      <c r="D2529" s="21"/>
    </row>
    <row r="2530">
      <c r="A2530" s="19">
        <v>2529.0</v>
      </c>
      <c r="B2530" s="19">
        <v>76596.0</v>
      </c>
      <c r="C2530" s="20" t="s">
        <v>4283</v>
      </c>
      <c r="D2530" s="21"/>
    </row>
    <row r="2531">
      <c r="A2531" s="19">
        <v>2530.0</v>
      </c>
      <c r="B2531" s="19">
        <v>76536.0</v>
      </c>
      <c r="C2531" s="20" t="s">
        <v>4284</v>
      </c>
      <c r="D2531" s="21"/>
    </row>
    <row r="2532">
      <c r="A2532" s="19">
        <v>2531.0</v>
      </c>
      <c r="B2532" s="19">
        <v>76526.0</v>
      </c>
      <c r="C2532" s="20" t="s">
        <v>4285</v>
      </c>
      <c r="D2532" s="21"/>
    </row>
    <row r="2533">
      <c r="A2533" s="19">
        <v>2532.0</v>
      </c>
      <c r="B2533" s="19">
        <v>76448.0</v>
      </c>
      <c r="C2533" s="20" t="s">
        <v>4286</v>
      </c>
      <c r="D2533" s="21"/>
    </row>
    <row r="2534">
      <c r="A2534" s="19">
        <v>2533.0</v>
      </c>
      <c r="B2534" s="19">
        <v>76434.0</v>
      </c>
      <c r="C2534" s="20" t="s">
        <v>4287</v>
      </c>
      <c r="D2534" s="21"/>
    </row>
    <row r="2535">
      <c r="A2535" s="19">
        <v>2534.0</v>
      </c>
      <c r="B2535" s="19">
        <v>76411.0</v>
      </c>
      <c r="C2535" s="20" t="s">
        <v>4288</v>
      </c>
      <c r="D2535" s="21"/>
    </row>
    <row r="2536">
      <c r="A2536" s="19">
        <v>2535.0</v>
      </c>
      <c r="B2536" s="19">
        <v>76409.0</v>
      </c>
      <c r="C2536" s="20" t="s">
        <v>4289</v>
      </c>
      <c r="D2536" s="21"/>
    </row>
    <row r="2537">
      <c r="A2537" s="19">
        <v>2536.0</v>
      </c>
      <c r="B2537" s="19">
        <v>76356.0</v>
      </c>
      <c r="C2537" s="20" t="s">
        <v>4290</v>
      </c>
      <c r="D2537" s="21"/>
    </row>
    <row r="2538">
      <c r="A2538" s="19">
        <v>2537.0</v>
      </c>
      <c r="B2538" s="19">
        <v>76285.0</v>
      </c>
      <c r="C2538" s="20" t="s">
        <v>4291</v>
      </c>
      <c r="D2538" s="21"/>
    </row>
    <row r="2539">
      <c r="A2539" s="19">
        <v>2538.0</v>
      </c>
      <c r="B2539" s="19">
        <v>76276.0</v>
      </c>
      <c r="C2539" s="20" t="s">
        <v>4292</v>
      </c>
      <c r="D2539" s="21"/>
    </row>
    <row r="2540">
      <c r="A2540" s="19">
        <v>2539.0</v>
      </c>
      <c r="B2540" s="19">
        <v>76236.0</v>
      </c>
      <c r="C2540" s="20" t="s">
        <v>4293</v>
      </c>
      <c r="D2540" s="21"/>
    </row>
    <row r="2541">
      <c r="A2541" s="19">
        <v>2540.0</v>
      </c>
      <c r="B2541" s="19">
        <v>76217.0</v>
      </c>
      <c r="C2541" s="20" t="s">
        <v>4294</v>
      </c>
      <c r="D2541" s="21"/>
    </row>
    <row r="2542">
      <c r="A2542" s="19">
        <v>2541.0</v>
      </c>
      <c r="B2542" s="19">
        <v>76158.0</v>
      </c>
      <c r="C2542" s="20" t="s">
        <v>4295</v>
      </c>
      <c r="D2542" s="21"/>
    </row>
    <row r="2543">
      <c r="A2543" s="19">
        <v>2542.0</v>
      </c>
      <c r="B2543" s="19">
        <v>76146.0</v>
      </c>
      <c r="C2543" s="20" t="s">
        <v>4296</v>
      </c>
      <c r="D2543" s="21"/>
    </row>
    <row r="2544">
      <c r="A2544" s="19">
        <v>2543.0</v>
      </c>
      <c r="B2544" s="19">
        <v>76102.0</v>
      </c>
      <c r="C2544" s="20" t="s">
        <v>4297</v>
      </c>
      <c r="D2544" s="21"/>
    </row>
    <row r="2545">
      <c r="A2545" s="19">
        <v>2544.0</v>
      </c>
      <c r="B2545" s="19">
        <v>76088.0</v>
      </c>
      <c r="C2545" s="20" t="s">
        <v>4298</v>
      </c>
      <c r="D2545" s="21"/>
    </row>
    <row r="2546">
      <c r="A2546" s="19">
        <v>2545.0</v>
      </c>
      <c r="B2546" s="19">
        <v>76048.0</v>
      </c>
      <c r="C2546" s="20" t="s">
        <v>4299</v>
      </c>
      <c r="D2546" s="21"/>
    </row>
    <row r="2547">
      <c r="A2547" s="19">
        <v>2546.0</v>
      </c>
      <c r="B2547" s="19">
        <v>76022.0</v>
      </c>
      <c r="C2547" s="20" t="s">
        <v>4300</v>
      </c>
      <c r="D2547" s="21"/>
    </row>
    <row r="2548">
      <c r="A2548" s="19">
        <v>2547.0</v>
      </c>
      <c r="B2548" s="19">
        <v>76002.0</v>
      </c>
      <c r="C2548" s="20" t="s">
        <v>4301</v>
      </c>
      <c r="D2548" s="21"/>
    </row>
    <row r="2549">
      <c r="A2549" s="19">
        <v>2548.0</v>
      </c>
      <c r="B2549" s="19">
        <v>75914.0</v>
      </c>
      <c r="C2549" s="20" t="s">
        <v>4302</v>
      </c>
      <c r="D2549" s="21"/>
    </row>
    <row r="2550">
      <c r="A2550" s="19">
        <v>2549.0</v>
      </c>
      <c r="B2550" s="19">
        <v>75868.0</v>
      </c>
      <c r="C2550" s="20" t="s">
        <v>4303</v>
      </c>
      <c r="D2550" s="21"/>
    </row>
    <row r="2551">
      <c r="A2551" s="19">
        <v>2550.0</v>
      </c>
      <c r="B2551" s="19">
        <v>75827.0</v>
      </c>
      <c r="C2551" s="20" t="s">
        <v>4304</v>
      </c>
      <c r="D2551" s="21"/>
    </row>
    <row r="2552">
      <c r="A2552" s="19">
        <v>2551.0</v>
      </c>
      <c r="B2552" s="19">
        <v>75814.0</v>
      </c>
      <c r="C2552" s="20" t="s">
        <v>4305</v>
      </c>
      <c r="D2552" s="21"/>
    </row>
    <row r="2553">
      <c r="A2553" s="19">
        <v>2552.0</v>
      </c>
      <c r="B2553" s="19">
        <v>75806.0</v>
      </c>
      <c r="C2553" s="20" t="s">
        <v>4306</v>
      </c>
      <c r="D2553" s="21"/>
    </row>
    <row r="2554">
      <c r="A2554" s="19">
        <v>2553.0</v>
      </c>
      <c r="B2554" s="19">
        <v>75759.0</v>
      </c>
      <c r="C2554" s="20" t="s">
        <v>4307</v>
      </c>
      <c r="D2554" s="21"/>
    </row>
    <row r="2555">
      <c r="A2555" s="19">
        <v>2554.0</v>
      </c>
      <c r="B2555" s="19">
        <v>75757.0</v>
      </c>
      <c r="C2555" s="20" t="s">
        <v>4308</v>
      </c>
      <c r="D2555" s="21"/>
    </row>
    <row r="2556">
      <c r="A2556" s="19">
        <v>2555.0</v>
      </c>
      <c r="B2556" s="19">
        <v>75669.0</v>
      </c>
      <c r="C2556" s="20" t="s">
        <v>4309</v>
      </c>
      <c r="D2556" s="21"/>
    </row>
    <row r="2557">
      <c r="A2557" s="19">
        <v>2556.0</v>
      </c>
      <c r="B2557" s="19">
        <v>75652.0</v>
      </c>
      <c r="C2557" s="20" t="s">
        <v>4310</v>
      </c>
      <c r="D2557" s="21"/>
    </row>
    <row r="2558">
      <c r="A2558" s="19">
        <v>2557.0</v>
      </c>
      <c r="B2558" s="19">
        <v>75592.0</v>
      </c>
      <c r="C2558" s="20" t="s">
        <v>4311</v>
      </c>
      <c r="D2558" s="21"/>
    </row>
    <row r="2559">
      <c r="A2559" s="19">
        <v>2558.0</v>
      </c>
      <c r="B2559" s="19">
        <v>75535.0</v>
      </c>
      <c r="C2559" s="20" t="s">
        <v>4312</v>
      </c>
      <c r="D2559" s="21"/>
    </row>
    <row r="2560">
      <c r="A2560" s="19">
        <v>2559.0</v>
      </c>
      <c r="B2560" s="19">
        <v>75502.0</v>
      </c>
      <c r="C2560" s="20" t="s">
        <v>4313</v>
      </c>
      <c r="D2560" s="21"/>
    </row>
    <row r="2561">
      <c r="A2561" s="19">
        <v>2560.0</v>
      </c>
      <c r="B2561" s="19">
        <v>75460.0</v>
      </c>
      <c r="C2561" s="22" t="s">
        <v>4314</v>
      </c>
      <c r="D2561" s="21"/>
    </row>
    <row r="2562">
      <c r="A2562" s="19">
        <v>2561.0</v>
      </c>
      <c r="B2562" s="19">
        <v>75454.0</v>
      </c>
      <c r="C2562" s="20" t="s">
        <v>4315</v>
      </c>
      <c r="D2562" s="21"/>
    </row>
    <row r="2563">
      <c r="A2563" s="19">
        <v>2562.0</v>
      </c>
      <c r="B2563" s="19">
        <v>75395.0</v>
      </c>
      <c r="C2563" s="20" t="s">
        <v>4316</v>
      </c>
      <c r="D2563" s="21"/>
    </row>
    <row r="2564">
      <c r="A2564" s="19">
        <v>2563.0</v>
      </c>
      <c r="B2564" s="19">
        <v>75394.0</v>
      </c>
      <c r="C2564" s="20" t="s">
        <v>4317</v>
      </c>
      <c r="D2564" s="21"/>
    </row>
    <row r="2565">
      <c r="A2565" s="19">
        <v>2564.0</v>
      </c>
      <c r="B2565" s="19">
        <v>75354.0</v>
      </c>
      <c r="C2565" s="22" t="s">
        <v>4318</v>
      </c>
      <c r="D2565" s="21"/>
    </row>
    <row r="2566">
      <c r="A2566" s="19">
        <v>2565.0</v>
      </c>
      <c r="B2566" s="19">
        <v>75242.0</v>
      </c>
      <c r="C2566" s="20" t="s">
        <v>4319</v>
      </c>
      <c r="D2566" s="21"/>
    </row>
    <row r="2567">
      <c r="A2567" s="19">
        <v>2566.0</v>
      </c>
      <c r="B2567" s="19">
        <v>75229.0</v>
      </c>
      <c r="C2567" s="20" t="s">
        <v>4320</v>
      </c>
      <c r="D2567" s="21"/>
    </row>
    <row r="2568">
      <c r="A2568" s="19">
        <v>2567.0</v>
      </c>
      <c r="B2568" s="19">
        <v>75192.0</v>
      </c>
      <c r="C2568" s="20" t="s">
        <v>4321</v>
      </c>
      <c r="D2568" s="21"/>
    </row>
    <row r="2569">
      <c r="A2569" s="19">
        <v>2568.0</v>
      </c>
      <c r="B2569" s="19">
        <v>75175.0</v>
      </c>
      <c r="C2569" s="20" t="s">
        <v>4322</v>
      </c>
      <c r="D2569" s="21"/>
    </row>
    <row r="2570">
      <c r="A2570" s="19">
        <v>2569.0</v>
      </c>
      <c r="B2570" s="19">
        <v>75146.0</v>
      </c>
      <c r="C2570" s="20" t="s">
        <v>4323</v>
      </c>
      <c r="D2570" s="21"/>
    </row>
    <row r="2571">
      <c r="A2571" s="19">
        <v>2570.0</v>
      </c>
      <c r="B2571" s="19">
        <v>74863.0</v>
      </c>
      <c r="C2571" s="20" t="s">
        <v>4324</v>
      </c>
      <c r="D2571" s="21"/>
    </row>
    <row r="2572">
      <c r="A2572" s="19">
        <v>2571.0</v>
      </c>
      <c r="B2572" s="19">
        <v>74861.0</v>
      </c>
      <c r="C2572" s="20" t="s">
        <v>4325</v>
      </c>
      <c r="D2572" s="21"/>
    </row>
    <row r="2573">
      <c r="A2573" s="19">
        <v>2572.0</v>
      </c>
      <c r="B2573" s="19">
        <v>74859.0</v>
      </c>
      <c r="C2573" s="20" t="s">
        <v>4326</v>
      </c>
      <c r="D2573" s="21"/>
    </row>
    <row r="2574">
      <c r="A2574" s="19">
        <v>2573.0</v>
      </c>
      <c r="B2574" s="19">
        <v>74849.0</v>
      </c>
      <c r="C2574" s="20" t="s">
        <v>4327</v>
      </c>
      <c r="D2574" s="21"/>
    </row>
    <row r="2575">
      <c r="A2575" s="19">
        <v>2574.0</v>
      </c>
      <c r="B2575" s="19">
        <v>74844.0</v>
      </c>
      <c r="C2575" s="20" t="s">
        <v>4328</v>
      </c>
      <c r="D2575" s="21"/>
    </row>
    <row r="2576">
      <c r="A2576" s="19">
        <v>2575.0</v>
      </c>
      <c r="B2576" s="19">
        <v>74792.0</v>
      </c>
      <c r="C2576" s="20" t="s">
        <v>4329</v>
      </c>
      <c r="D2576" s="21"/>
    </row>
    <row r="2577">
      <c r="A2577" s="19">
        <v>2576.0</v>
      </c>
      <c r="B2577" s="19">
        <v>74784.0</v>
      </c>
      <c r="C2577" s="20" t="s">
        <v>4330</v>
      </c>
      <c r="D2577" s="21"/>
    </row>
    <row r="2578">
      <c r="A2578" s="19">
        <v>2577.0</v>
      </c>
      <c r="B2578" s="19">
        <v>74771.0</v>
      </c>
      <c r="C2578" s="20" t="s">
        <v>4331</v>
      </c>
      <c r="D2578" s="21"/>
    </row>
    <row r="2579">
      <c r="A2579" s="19">
        <v>2578.0</v>
      </c>
      <c r="B2579" s="19">
        <v>74759.0</v>
      </c>
      <c r="C2579" s="20" t="s">
        <v>4332</v>
      </c>
      <c r="D2579" s="21"/>
    </row>
    <row r="2580">
      <c r="A2580" s="19">
        <v>2579.0</v>
      </c>
      <c r="B2580" s="19">
        <v>74737.0</v>
      </c>
      <c r="C2580" s="20" t="s">
        <v>4333</v>
      </c>
      <c r="D2580" s="21"/>
    </row>
    <row r="2581">
      <c r="A2581" s="19">
        <v>2580.0</v>
      </c>
      <c r="B2581" s="19">
        <v>74657.0</v>
      </c>
      <c r="C2581" s="20" t="s">
        <v>4334</v>
      </c>
      <c r="D2581" s="21"/>
    </row>
    <row r="2582">
      <c r="A2582" s="19">
        <v>2581.0</v>
      </c>
      <c r="B2582" s="19">
        <v>74598.0</v>
      </c>
      <c r="C2582" s="20" t="s">
        <v>4335</v>
      </c>
      <c r="D2582" s="21"/>
    </row>
    <row r="2583">
      <c r="A2583" s="19">
        <v>2582.0</v>
      </c>
      <c r="B2583" s="19">
        <v>74541.0</v>
      </c>
      <c r="C2583" s="20" t="s">
        <v>4336</v>
      </c>
      <c r="D2583" s="21"/>
    </row>
    <row r="2584">
      <c r="A2584" s="19">
        <v>2583.0</v>
      </c>
      <c r="B2584" s="19">
        <v>74529.0</v>
      </c>
      <c r="C2584" s="20" t="s">
        <v>4337</v>
      </c>
      <c r="D2584" s="21"/>
    </row>
    <row r="2585">
      <c r="A2585" s="19">
        <v>2584.0</v>
      </c>
      <c r="B2585" s="19">
        <v>74508.0</v>
      </c>
      <c r="C2585" s="20" t="s">
        <v>4338</v>
      </c>
      <c r="D2585" s="21"/>
    </row>
    <row r="2586">
      <c r="A2586" s="19">
        <v>2585.0</v>
      </c>
      <c r="B2586" s="19">
        <v>74497.0</v>
      </c>
      <c r="C2586" s="20" t="s">
        <v>4339</v>
      </c>
      <c r="D2586" s="21"/>
    </row>
    <row r="2587">
      <c r="A2587" s="19">
        <v>2586.0</v>
      </c>
      <c r="B2587" s="19">
        <v>74426.0</v>
      </c>
      <c r="C2587" s="20" t="s">
        <v>4340</v>
      </c>
      <c r="D2587" s="21"/>
    </row>
    <row r="2588">
      <c r="A2588" s="19">
        <v>2587.0</v>
      </c>
      <c r="B2588" s="19">
        <v>74422.0</v>
      </c>
      <c r="C2588" s="20" t="s">
        <v>4341</v>
      </c>
      <c r="D2588" s="21"/>
    </row>
    <row r="2589">
      <c r="A2589" s="19">
        <v>2588.0</v>
      </c>
      <c r="B2589" s="19">
        <v>74420.0</v>
      </c>
      <c r="C2589" s="20" t="s">
        <v>4342</v>
      </c>
      <c r="D2589" s="21"/>
    </row>
    <row r="2590">
      <c r="A2590" s="19">
        <v>2589.0</v>
      </c>
      <c r="B2590" s="19">
        <v>74328.0</v>
      </c>
      <c r="C2590" s="20" t="s">
        <v>4343</v>
      </c>
      <c r="D2590" s="21"/>
    </row>
    <row r="2591">
      <c r="A2591" s="19">
        <v>2590.0</v>
      </c>
      <c r="B2591" s="19">
        <v>74325.0</v>
      </c>
      <c r="C2591" s="20" t="s">
        <v>4344</v>
      </c>
      <c r="D2591" s="21"/>
    </row>
    <row r="2592">
      <c r="A2592" s="19">
        <v>2591.0</v>
      </c>
      <c r="B2592" s="19">
        <v>74298.0</v>
      </c>
      <c r="C2592" s="22" t="s">
        <v>4345</v>
      </c>
      <c r="D2592" s="21"/>
    </row>
    <row r="2593">
      <c r="A2593" s="19">
        <v>2592.0</v>
      </c>
      <c r="B2593" s="19">
        <v>74287.0</v>
      </c>
      <c r="C2593" s="20" t="s">
        <v>4346</v>
      </c>
      <c r="D2593" s="21"/>
    </row>
    <row r="2594">
      <c r="A2594" s="19">
        <v>2593.0</v>
      </c>
      <c r="B2594" s="19">
        <v>74281.0</v>
      </c>
      <c r="C2594" s="20" t="s">
        <v>4347</v>
      </c>
      <c r="D2594" s="21"/>
    </row>
    <row r="2595">
      <c r="A2595" s="19">
        <v>2594.0</v>
      </c>
      <c r="B2595" s="19">
        <v>74236.0</v>
      </c>
      <c r="C2595" s="20" t="s">
        <v>4348</v>
      </c>
      <c r="D2595" s="21"/>
    </row>
    <row r="2596">
      <c r="A2596" s="19">
        <v>2595.0</v>
      </c>
      <c r="B2596" s="19">
        <v>74211.0</v>
      </c>
      <c r="C2596" s="20" t="s">
        <v>4349</v>
      </c>
      <c r="D2596" s="21"/>
    </row>
    <row r="2597">
      <c r="A2597" s="19">
        <v>2596.0</v>
      </c>
      <c r="B2597" s="19">
        <v>74093.0</v>
      </c>
      <c r="C2597" s="20" t="s">
        <v>4350</v>
      </c>
      <c r="D2597" s="21"/>
    </row>
    <row r="2598">
      <c r="A2598" s="19">
        <v>2597.0</v>
      </c>
      <c r="B2598" s="19">
        <v>74092.0</v>
      </c>
      <c r="C2598" s="20" t="s">
        <v>4351</v>
      </c>
      <c r="D2598" s="21"/>
    </row>
    <row r="2599">
      <c r="A2599" s="19">
        <v>2598.0</v>
      </c>
      <c r="B2599" s="19">
        <v>74090.0</v>
      </c>
      <c r="C2599" s="20" t="s">
        <v>4352</v>
      </c>
      <c r="D2599" s="21"/>
    </row>
    <row r="2600">
      <c r="A2600" s="19">
        <v>2599.0</v>
      </c>
      <c r="B2600" s="19">
        <v>73937.0</v>
      </c>
      <c r="C2600" s="20" t="s">
        <v>4353</v>
      </c>
      <c r="D2600" s="21"/>
    </row>
    <row r="2601">
      <c r="A2601" s="19">
        <v>2600.0</v>
      </c>
      <c r="B2601" s="19">
        <v>73932.0</v>
      </c>
      <c r="C2601" s="20" t="s">
        <v>4354</v>
      </c>
      <c r="D2601" s="21"/>
    </row>
    <row r="2602">
      <c r="A2602" s="19">
        <v>2601.0</v>
      </c>
      <c r="B2602" s="19">
        <v>73903.0</v>
      </c>
      <c r="C2602" s="20" t="s">
        <v>4355</v>
      </c>
      <c r="D2602" s="21"/>
    </row>
    <row r="2603">
      <c r="A2603" s="19">
        <v>2602.0</v>
      </c>
      <c r="B2603" s="19">
        <v>73894.0</v>
      </c>
      <c r="C2603" s="20" t="s">
        <v>4356</v>
      </c>
      <c r="D2603" s="21"/>
    </row>
    <row r="2604">
      <c r="A2604" s="19">
        <v>2603.0</v>
      </c>
      <c r="B2604" s="19">
        <v>73851.0</v>
      </c>
      <c r="C2604" s="20" t="s">
        <v>4357</v>
      </c>
      <c r="D2604" s="21"/>
    </row>
    <row r="2605">
      <c r="A2605" s="19">
        <v>2604.0</v>
      </c>
      <c r="B2605" s="19">
        <v>73757.0</v>
      </c>
      <c r="C2605" s="20" t="s">
        <v>4358</v>
      </c>
      <c r="D2605" s="21"/>
    </row>
    <row r="2606">
      <c r="A2606" s="19">
        <v>2605.0</v>
      </c>
      <c r="B2606" s="19">
        <v>73742.0</v>
      </c>
      <c r="C2606" s="20" t="s">
        <v>4359</v>
      </c>
      <c r="D2606" s="21"/>
    </row>
    <row r="2607">
      <c r="A2607" s="19">
        <v>2606.0</v>
      </c>
      <c r="B2607" s="19">
        <v>73720.0</v>
      </c>
      <c r="C2607" s="20" t="s">
        <v>4360</v>
      </c>
      <c r="D2607" s="21"/>
    </row>
    <row r="2608">
      <c r="A2608" s="19">
        <v>2607.0</v>
      </c>
      <c r="B2608" s="19">
        <v>73604.0</v>
      </c>
      <c r="C2608" s="20" t="s">
        <v>4361</v>
      </c>
      <c r="D2608" s="21"/>
    </row>
    <row r="2609">
      <c r="A2609" s="19">
        <v>2608.0</v>
      </c>
      <c r="B2609" s="19">
        <v>73541.0</v>
      </c>
      <c r="C2609" s="20" t="s">
        <v>4362</v>
      </c>
      <c r="D2609" s="21"/>
    </row>
    <row r="2610">
      <c r="A2610" s="19">
        <v>2609.0</v>
      </c>
      <c r="B2610" s="19">
        <v>73528.0</v>
      </c>
      <c r="C2610" s="20" t="s">
        <v>4363</v>
      </c>
      <c r="D2610" s="21"/>
    </row>
    <row r="2611">
      <c r="A2611" s="19">
        <v>2610.0</v>
      </c>
      <c r="B2611" s="19">
        <v>73517.0</v>
      </c>
      <c r="C2611" s="20" t="s">
        <v>4364</v>
      </c>
      <c r="D2611" s="21"/>
    </row>
    <row r="2612">
      <c r="A2612" s="19">
        <v>2611.0</v>
      </c>
      <c r="B2612" s="19">
        <v>73497.0</v>
      </c>
      <c r="C2612" s="20" t="s">
        <v>4365</v>
      </c>
      <c r="D2612" s="21"/>
    </row>
    <row r="2613">
      <c r="A2613" s="19">
        <v>2612.0</v>
      </c>
      <c r="B2613" s="19">
        <v>73485.0</v>
      </c>
      <c r="C2613" s="20" t="s">
        <v>4366</v>
      </c>
      <c r="D2613" s="21"/>
    </row>
    <row r="2614">
      <c r="A2614" s="19">
        <v>2613.0</v>
      </c>
      <c r="B2614" s="19">
        <v>73474.0</v>
      </c>
      <c r="C2614" s="20" t="s">
        <v>4367</v>
      </c>
      <c r="D2614" s="21"/>
    </row>
    <row r="2615">
      <c r="A2615" s="19">
        <v>2614.0</v>
      </c>
      <c r="B2615" s="19">
        <v>73462.0</v>
      </c>
      <c r="C2615" s="20" t="s">
        <v>4368</v>
      </c>
      <c r="D2615" s="21"/>
    </row>
    <row r="2616">
      <c r="A2616" s="19">
        <v>2615.0</v>
      </c>
      <c r="B2616" s="19">
        <v>73396.0</v>
      </c>
      <c r="C2616" s="20" t="s">
        <v>4369</v>
      </c>
      <c r="D2616" s="21"/>
    </row>
    <row r="2617">
      <c r="A2617" s="19">
        <v>2616.0</v>
      </c>
      <c r="B2617" s="19">
        <v>73393.0</v>
      </c>
      <c r="C2617" s="22" t="s">
        <v>4370</v>
      </c>
      <c r="D2617" s="21"/>
    </row>
    <row r="2618">
      <c r="A2618" s="19">
        <v>2617.0</v>
      </c>
      <c r="B2618" s="19">
        <v>73378.0</v>
      </c>
      <c r="C2618" s="20" t="s">
        <v>4371</v>
      </c>
      <c r="D2618" s="21"/>
    </row>
    <row r="2619">
      <c r="A2619" s="19">
        <v>2618.0</v>
      </c>
      <c r="B2619" s="19">
        <v>73377.0</v>
      </c>
      <c r="C2619" s="20" t="s">
        <v>4372</v>
      </c>
      <c r="D2619" s="21"/>
    </row>
    <row r="2620">
      <c r="A2620" s="19">
        <v>2619.0</v>
      </c>
      <c r="B2620" s="19">
        <v>73287.0</v>
      </c>
      <c r="C2620" s="20" t="s">
        <v>4373</v>
      </c>
      <c r="D2620" s="21"/>
    </row>
    <row r="2621">
      <c r="A2621" s="19">
        <v>2620.0</v>
      </c>
      <c r="B2621" s="19">
        <v>73246.0</v>
      </c>
      <c r="C2621" s="20" t="s">
        <v>4374</v>
      </c>
      <c r="D2621" s="21"/>
    </row>
    <row r="2622">
      <c r="A2622" s="19">
        <v>2621.0</v>
      </c>
      <c r="B2622" s="19">
        <v>73245.0</v>
      </c>
      <c r="C2622" s="20" t="s">
        <v>4375</v>
      </c>
      <c r="D2622" s="21"/>
    </row>
    <row r="2623">
      <c r="A2623" s="19">
        <v>2622.0</v>
      </c>
      <c r="B2623" s="19">
        <v>73233.0</v>
      </c>
      <c r="C2623" s="20" t="s">
        <v>4376</v>
      </c>
      <c r="D2623" s="21"/>
    </row>
    <row r="2624">
      <c r="A2624" s="19">
        <v>2623.0</v>
      </c>
      <c r="B2624" s="19">
        <v>73190.0</v>
      </c>
      <c r="C2624" s="20" t="s">
        <v>4377</v>
      </c>
      <c r="D2624" s="21"/>
    </row>
    <row r="2625">
      <c r="A2625" s="19">
        <v>2624.0</v>
      </c>
      <c r="B2625" s="19">
        <v>73186.0</v>
      </c>
      <c r="C2625" s="20" t="s">
        <v>4378</v>
      </c>
      <c r="D2625" s="21"/>
    </row>
    <row r="2626">
      <c r="A2626" s="19">
        <v>2625.0</v>
      </c>
      <c r="B2626" s="19">
        <v>73177.0</v>
      </c>
      <c r="C2626" s="20" t="s">
        <v>4379</v>
      </c>
      <c r="D2626" s="21"/>
    </row>
    <row r="2627">
      <c r="A2627" s="19">
        <v>2626.0</v>
      </c>
      <c r="B2627" s="19">
        <v>73165.0</v>
      </c>
      <c r="C2627" s="20" t="s">
        <v>4380</v>
      </c>
      <c r="D2627" s="21"/>
    </row>
    <row r="2628">
      <c r="A2628" s="19">
        <v>2627.0</v>
      </c>
      <c r="B2628" s="19">
        <v>73162.0</v>
      </c>
      <c r="C2628" s="22" t="s">
        <v>4381</v>
      </c>
      <c r="D2628" s="21"/>
    </row>
    <row r="2629">
      <c r="A2629" s="19">
        <v>2628.0</v>
      </c>
      <c r="B2629" s="19">
        <v>73121.0</v>
      </c>
      <c r="C2629" s="20" t="s">
        <v>4382</v>
      </c>
      <c r="D2629" s="21"/>
    </row>
    <row r="2630">
      <c r="A2630" s="19">
        <v>2629.0</v>
      </c>
      <c r="B2630" s="19">
        <v>73108.0</v>
      </c>
      <c r="C2630" s="20" t="s">
        <v>4383</v>
      </c>
      <c r="D2630" s="21"/>
    </row>
    <row r="2631">
      <c r="A2631" s="19">
        <v>2630.0</v>
      </c>
      <c r="B2631" s="19">
        <v>73107.0</v>
      </c>
      <c r="C2631" s="20" t="s">
        <v>4384</v>
      </c>
      <c r="D2631" s="21"/>
    </row>
    <row r="2632">
      <c r="A2632" s="19">
        <v>2631.0</v>
      </c>
      <c r="B2632" s="19">
        <v>73041.0</v>
      </c>
      <c r="C2632" s="20" t="s">
        <v>4385</v>
      </c>
      <c r="D2632" s="21"/>
    </row>
    <row r="2633">
      <c r="A2633" s="19">
        <v>2632.0</v>
      </c>
      <c r="B2633" s="19">
        <v>73006.0</v>
      </c>
      <c r="C2633" s="20" t="s">
        <v>4386</v>
      </c>
      <c r="D2633" s="21"/>
    </row>
    <row r="2634">
      <c r="A2634" s="19">
        <v>2633.0</v>
      </c>
      <c r="B2634" s="19">
        <v>72998.0</v>
      </c>
      <c r="C2634" s="20" t="s">
        <v>4387</v>
      </c>
      <c r="D2634" s="21"/>
    </row>
    <row r="2635">
      <c r="A2635" s="19">
        <v>2634.0</v>
      </c>
      <c r="B2635" s="19">
        <v>72982.0</v>
      </c>
      <c r="C2635" s="20" t="s">
        <v>4388</v>
      </c>
      <c r="D2635" s="21"/>
    </row>
    <row r="2636">
      <c r="A2636" s="19">
        <v>2635.0</v>
      </c>
      <c r="B2636" s="19">
        <v>72941.0</v>
      </c>
      <c r="C2636" s="20" t="s">
        <v>4389</v>
      </c>
      <c r="D2636" s="21"/>
    </row>
    <row r="2637">
      <c r="A2637" s="19">
        <v>2636.0</v>
      </c>
      <c r="B2637" s="19">
        <v>72938.0</v>
      </c>
      <c r="C2637" s="20" t="s">
        <v>4390</v>
      </c>
      <c r="D2637" s="21"/>
    </row>
    <row r="2638">
      <c r="A2638" s="19">
        <v>2637.0</v>
      </c>
      <c r="B2638" s="19">
        <v>72870.0</v>
      </c>
      <c r="C2638" s="20" t="s">
        <v>4391</v>
      </c>
      <c r="D2638" s="21"/>
    </row>
    <row r="2639">
      <c r="A2639" s="19">
        <v>2638.0</v>
      </c>
      <c r="B2639" s="19">
        <v>72845.0</v>
      </c>
      <c r="C2639" s="20" t="s">
        <v>4392</v>
      </c>
      <c r="D2639" s="21"/>
    </row>
    <row r="2640">
      <c r="A2640" s="19">
        <v>2639.0</v>
      </c>
      <c r="B2640" s="19">
        <v>72828.0</v>
      </c>
      <c r="C2640" s="20" t="s">
        <v>4393</v>
      </c>
      <c r="D2640" s="21"/>
    </row>
    <row r="2641">
      <c r="A2641" s="19">
        <v>2640.0</v>
      </c>
      <c r="B2641" s="19">
        <v>72798.0</v>
      </c>
      <c r="C2641" s="20" t="s">
        <v>4394</v>
      </c>
      <c r="D2641" s="21"/>
    </row>
    <row r="2642">
      <c r="A2642" s="19">
        <v>2641.0</v>
      </c>
      <c r="B2642" s="19">
        <v>72782.0</v>
      </c>
      <c r="C2642" s="20" t="s">
        <v>4395</v>
      </c>
      <c r="D2642" s="21"/>
    </row>
    <row r="2643">
      <c r="A2643" s="19">
        <v>2642.0</v>
      </c>
      <c r="B2643" s="19">
        <v>72776.0</v>
      </c>
      <c r="C2643" s="20" t="s">
        <v>4396</v>
      </c>
      <c r="D2643" s="21"/>
    </row>
    <row r="2644">
      <c r="A2644" s="19">
        <v>2643.0</v>
      </c>
      <c r="B2644" s="19">
        <v>72762.0</v>
      </c>
      <c r="C2644" s="22" t="s">
        <v>4397</v>
      </c>
      <c r="D2644" s="21"/>
    </row>
    <row r="2645">
      <c r="A2645" s="19">
        <v>2644.0</v>
      </c>
      <c r="B2645" s="19">
        <v>72727.0</v>
      </c>
      <c r="C2645" s="20" t="s">
        <v>4398</v>
      </c>
      <c r="D2645" s="21"/>
    </row>
    <row r="2646">
      <c r="A2646" s="19">
        <v>2645.0</v>
      </c>
      <c r="B2646" s="19">
        <v>72697.0</v>
      </c>
      <c r="C2646" s="20" t="s">
        <v>4399</v>
      </c>
      <c r="D2646" s="21"/>
    </row>
    <row r="2647">
      <c r="A2647" s="19">
        <v>2646.0</v>
      </c>
      <c r="B2647" s="19">
        <v>72691.0</v>
      </c>
      <c r="C2647" s="20" t="s">
        <v>4400</v>
      </c>
      <c r="D2647" s="21"/>
    </row>
    <row r="2648">
      <c r="A2648" s="19">
        <v>2647.0</v>
      </c>
      <c r="B2648" s="19">
        <v>72673.0</v>
      </c>
      <c r="C2648" s="20" t="s">
        <v>4401</v>
      </c>
      <c r="D2648" s="21"/>
    </row>
    <row r="2649">
      <c r="A2649" s="19">
        <v>2648.0</v>
      </c>
      <c r="B2649" s="19">
        <v>72640.0</v>
      </c>
      <c r="C2649" s="20" t="s">
        <v>4402</v>
      </c>
      <c r="D2649" s="21"/>
    </row>
    <row r="2650">
      <c r="A2650" s="19">
        <v>2649.0</v>
      </c>
      <c r="B2650" s="19">
        <v>72523.0</v>
      </c>
      <c r="C2650" s="20" t="s">
        <v>4403</v>
      </c>
      <c r="D2650" s="21"/>
    </row>
    <row r="2651">
      <c r="A2651" s="19">
        <v>2650.0</v>
      </c>
      <c r="B2651" s="19">
        <v>72517.0</v>
      </c>
      <c r="C2651" s="20" t="s">
        <v>4404</v>
      </c>
      <c r="D2651" s="21"/>
    </row>
    <row r="2652">
      <c r="A2652" s="19">
        <v>2651.0</v>
      </c>
      <c r="B2652" s="19">
        <v>72505.0</v>
      </c>
      <c r="C2652" s="20" t="s">
        <v>4405</v>
      </c>
      <c r="D2652" s="21"/>
    </row>
    <row r="2653">
      <c r="A2653" s="19">
        <v>2652.0</v>
      </c>
      <c r="B2653" s="19">
        <v>72503.0</v>
      </c>
      <c r="C2653" s="20" t="s">
        <v>4406</v>
      </c>
      <c r="D2653" s="21"/>
    </row>
    <row r="2654">
      <c r="A2654" s="19">
        <v>2653.0</v>
      </c>
      <c r="B2654" s="19">
        <v>72465.0</v>
      </c>
      <c r="C2654" s="20" t="s">
        <v>4407</v>
      </c>
      <c r="D2654" s="21"/>
    </row>
    <row r="2655">
      <c r="A2655" s="19">
        <v>2654.0</v>
      </c>
      <c r="B2655" s="19">
        <v>72393.0</v>
      </c>
      <c r="C2655" s="20" t="s">
        <v>4408</v>
      </c>
      <c r="D2655" s="21"/>
    </row>
    <row r="2656">
      <c r="A2656" s="19">
        <v>2655.0</v>
      </c>
      <c r="B2656" s="19">
        <v>72368.0</v>
      </c>
      <c r="C2656" s="20" t="s">
        <v>4409</v>
      </c>
      <c r="D2656" s="21"/>
    </row>
    <row r="2657">
      <c r="A2657" s="19">
        <v>2656.0</v>
      </c>
      <c r="B2657" s="19">
        <v>72351.0</v>
      </c>
      <c r="C2657" s="20" t="s">
        <v>4410</v>
      </c>
      <c r="D2657" s="21"/>
    </row>
    <row r="2658">
      <c r="A2658" s="19">
        <v>2657.0</v>
      </c>
      <c r="B2658" s="19">
        <v>72315.0</v>
      </c>
      <c r="C2658" s="20" t="s">
        <v>4411</v>
      </c>
      <c r="D2658" s="21"/>
    </row>
    <row r="2659">
      <c r="A2659" s="19">
        <v>2658.0</v>
      </c>
      <c r="B2659" s="19">
        <v>72297.0</v>
      </c>
      <c r="C2659" s="20" t="s">
        <v>4412</v>
      </c>
      <c r="D2659" s="21"/>
    </row>
    <row r="2660">
      <c r="A2660" s="19">
        <v>2659.0</v>
      </c>
      <c r="B2660" s="19">
        <v>72255.0</v>
      </c>
      <c r="C2660" s="20" t="s">
        <v>4413</v>
      </c>
      <c r="D2660" s="21"/>
    </row>
    <row r="2661">
      <c r="A2661" s="19">
        <v>2660.0</v>
      </c>
      <c r="B2661" s="19">
        <v>72238.0</v>
      </c>
      <c r="C2661" s="20" t="s">
        <v>4414</v>
      </c>
      <c r="D2661" s="21"/>
    </row>
    <row r="2662">
      <c r="A2662" s="19">
        <v>2661.0</v>
      </c>
      <c r="B2662" s="19">
        <v>72224.0</v>
      </c>
      <c r="C2662" s="20" t="s">
        <v>4415</v>
      </c>
      <c r="D2662" s="21"/>
    </row>
    <row r="2663">
      <c r="A2663" s="19">
        <v>2662.0</v>
      </c>
      <c r="B2663" s="19">
        <v>72202.0</v>
      </c>
      <c r="C2663" s="20" t="s">
        <v>4416</v>
      </c>
      <c r="D2663" s="21"/>
    </row>
    <row r="2664">
      <c r="A2664" s="19">
        <v>2663.0</v>
      </c>
      <c r="B2664" s="19">
        <v>72165.0</v>
      </c>
      <c r="C2664" s="20" t="s">
        <v>4417</v>
      </c>
      <c r="D2664" s="21"/>
    </row>
    <row r="2665">
      <c r="A2665" s="19">
        <v>2664.0</v>
      </c>
      <c r="B2665" s="19">
        <v>72160.0</v>
      </c>
      <c r="C2665" s="20" t="s">
        <v>4418</v>
      </c>
      <c r="D2665" s="21"/>
    </row>
    <row r="2666">
      <c r="A2666" s="19">
        <v>2665.0</v>
      </c>
      <c r="B2666" s="19">
        <v>72136.0</v>
      </c>
      <c r="C2666" s="20" t="s">
        <v>4419</v>
      </c>
      <c r="D2666" s="21"/>
    </row>
    <row r="2667">
      <c r="A2667" s="19">
        <v>2666.0</v>
      </c>
      <c r="B2667" s="19">
        <v>72112.0</v>
      </c>
      <c r="C2667" s="20" t="s">
        <v>4420</v>
      </c>
      <c r="D2667" s="21"/>
    </row>
    <row r="2668">
      <c r="A2668" s="19">
        <v>2667.0</v>
      </c>
      <c r="B2668" s="19">
        <v>72047.0</v>
      </c>
      <c r="C2668" s="20" t="s">
        <v>4421</v>
      </c>
      <c r="D2668" s="21"/>
    </row>
    <row r="2669">
      <c r="A2669" s="19">
        <v>2668.0</v>
      </c>
      <c r="B2669" s="19">
        <v>72013.0</v>
      </c>
      <c r="C2669" s="20" t="s">
        <v>4422</v>
      </c>
      <c r="D2669" s="21"/>
    </row>
    <row r="2670">
      <c r="A2670" s="19">
        <v>2669.0</v>
      </c>
      <c r="B2670" s="19">
        <v>71983.0</v>
      </c>
      <c r="C2670" s="20" t="s">
        <v>4423</v>
      </c>
      <c r="D2670" s="21"/>
    </row>
    <row r="2671">
      <c r="A2671" s="19">
        <v>2670.0</v>
      </c>
      <c r="B2671" s="19">
        <v>71864.0</v>
      </c>
      <c r="C2671" s="20" t="s">
        <v>4424</v>
      </c>
      <c r="D2671" s="21"/>
    </row>
    <row r="2672">
      <c r="A2672" s="19">
        <v>2671.0</v>
      </c>
      <c r="B2672" s="19">
        <v>71832.0</v>
      </c>
      <c r="C2672" s="22" t="s">
        <v>4425</v>
      </c>
      <c r="D2672" s="21"/>
    </row>
    <row r="2673">
      <c r="A2673" s="19">
        <v>2672.0</v>
      </c>
      <c r="B2673" s="19">
        <v>71832.0</v>
      </c>
      <c r="C2673" s="20" t="s">
        <v>4426</v>
      </c>
      <c r="D2673" s="21"/>
    </row>
    <row r="2674">
      <c r="A2674" s="19">
        <v>2673.0</v>
      </c>
      <c r="B2674" s="19">
        <v>71817.0</v>
      </c>
      <c r="C2674" s="20" t="s">
        <v>4427</v>
      </c>
      <c r="D2674" s="21"/>
    </row>
    <row r="2675">
      <c r="A2675" s="19">
        <v>2674.0</v>
      </c>
      <c r="B2675" s="19">
        <v>71769.0</v>
      </c>
      <c r="C2675" s="20" t="s">
        <v>4428</v>
      </c>
      <c r="D2675" s="21"/>
    </row>
    <row r="2676">
      <c r="A2676" s="19">
        <v>2675.0</v>
      </c>
      <c r="B2676" s="19">
        <v>71755.0</v>
      </c>
      <c r="C2676" s="20" t="s">
        <v>4429</v>
      </c>
      <c r="D2676" s="21"/>
    </row>
    <row r="2677">
      <c r="A2677" s="19">
        <v>2676.0</v>
      </c>
      <c r="B2677" s="19">
        <v>71739.0</v>
      </c>
      <c r="C2677" s="20" t="s">
        <v>4430</v>
      </c>
      <c r="D2677" s="21"/>
    </row>
    <row r="2678">
      <c r="A2678" s="19">
        <v>2677.0</v>
      </c>
      <c r="B2678" s="19">
        <v>71716.0</v>
      </c>
      <c r="C2678" s="20" t="s">
        <v>4431</v>
      </c>
      <c r="D2678" s="21"/>
    </row>
    <row r="2679">
      <c r="A2679" s="19">
        <v>2678.0</v>
      </c>
      <c r="B2679" s="19">
        <v>71696.0</v>
      </c>
      <c r="C2679" s="22" t="s">
        <v>4432</v>
      </c>
      <c r="D2679" s="21"/>
    </row>
    <row r="2680">
      <c r="A2680" s="19">
        <v>2679.0</v>
      </c>
      <c r="B2680" s="19">
        <v>71664.0</v>
      </c>
      <c r="C2680" s="20" t="s">
        <v>4433</v>
      </c>
      <c r="D2680" s="21"/>
    </row>
    <row r="2681">
      <c r="A2681" s="19">
        <v>2680.0</v>
      </c>
      <c r="B2681" s="19">
        <v>71659.0</v>
      </c>
      <c r="C2681" s="20" t="s">
        <v>4434</v>
      </c>
      <c r="D2681" s="21"/>
    </row>
    <row r="2682">
      <c r="A2682" s="19">
        <v>2681.0</v>
      </c>
      <c r="B2682" s="19">
        <v>71641.0</v>
      </c>
      <c r="C2682" s="22" t="s">
        <v>4435</v>
      </c>
      <c r="D2682" s="21"/>
    </row>
    <row r="2683">
      <c r="A2683" s="19">
        <v>2682.0</v>
      </c>
      <c r="B2683" s="19">
        <v>71605.0</v>
      </c>
      <c r="C2683" s="20" t="s">
        <v>4436</v>
      </c>
      <c r="D2683" s="21"/>
    </row>
    <row r="2684">
      <c r="A2684" s="19">
        <v>2683.0</v>
      </c>
      <c r="B2684" s="19">
        <v>71591.0</v>
      </c>
      <c r="C2684" s="20" t="s">
        <v>4437</v>
      </c>
      <c r="D2684" s="21"/>
    </row>
    <row r="2685">
      <c r="A2685" s="19">
        <v>2684.0</v>
      </c>
      <c r="B2685" s="19">
        <v>71566.0</v>
      </c>
      <c r="C2685" s="20" t="s">
        <v>4438</v>
      </c>
      <c r="D2685" s="21"/>
    </row>
    <row r="2686">
      <c r="A2686" s="19">
        <v>2685.0</v>
      </c>
      <c r="B2686" s="19">
        <v>71562.0</v>
      </c>
      <c r="C2686" s="20" t="s">
        <v>4439</v>
      </c>
      <c r="D2686" s="21"/>
    </row>
    <row r="2687">
      <c r="A2687" s="19">
        <v>2686.0</v>
      </c>
      <c r="B2687" s="19">
        <v>71499.0</v>
      </c>
      <c r="C2687" s="20" t="s">
        <v>4440</v>
      </c>
      <c r="D2687" s="21"/>
    </row>
    <row r="2688">
      <c r="A2688" s="19">
        <v>2687.0</v>
      </c>
      <c r="B2688" s="19">
        <v>71498.0</v>
      </c>
      <c r="C2688" s="20" t="s">
        <v>4441</v>
      </c>
      <c r="D2688" s="21"/>
    </row>
    <row r="2689">
      <c r="A2689" s="19">
        <v>2688.0</v>
      </c>
      <c r="B2689" s="19">
        <v>71497.0</v>
      </c>
      <c r="C2689" s="20" t="s">
        <v>4442</v>
      </c>
      <c r="D2689" s="21"/>
    </row>
    <row r="2690">
      <c r="A2690" s="19">
        <v>2689.0</v>
      </c>
      <c r="B2690" s="19">
        <v>71376.0</v>
      </c>
      <c r="C2690" s="20" t="s">
        <v>4443</v>
      </c>
      <c r="D2690" s="21"/>
    </row>
    <row r="2691">
      <c r="A2691" s="19">
        <v>2690.0</v>
      </c>
      <c r="B2691" s="19">
        <v>71327.0</v>
      </c>
      <c r="C2691" s="20" t="s">
        <v>4444</v>
      </c>
      <c r="D2691" s="21"/>
    </row>
    <row r="2692">
      <c r="A2692" s="19">
        <v>2691.0</v>
      </c>
      <c r="B2692" s="19">
        <v>71283.0</v>
      </c>
      <c r="C2692" s="20" t="s">
        <v>4445</v>
      </c>
      <c r="D2692" s="21"/>
    </row>
    <row r="2693">
      <c r="A2693" s="19">
        <v>2692.0</v>
      </c>
      <c r="B2693" s="19">
        <v>71257.0</v>
      </c>
      <c r="C2693" s="20" t="s">
        <v>4446</v>
      </c>
      <c r="D2693" s="21"/>
    </row>
    <row r="2694">
      <c r="A2694" s="19">
        <v>2693.0</v>
      </c>
      <c r="B2694" s="19">
        <v>71217.0</v>
      </c>
      <c r="C2694" s="20" t="s">
        <v>4447</v>
      </c>
      <c r="D2694" s="21"/>
    </row>
    <row r="2695">
      <c r="A2695" s="19">
        <v>2694.0</v>
      </c>
      <c r="B2695" s="19">
        <v>71191.0</v>
      </c>
      <c r="C2695" s="20" t="s">
        <v>4448</v>
      </c>
      <c r="D2695" s="21"/>
    </row>
    <row r="2696">
      <c r="A2696" s="19">
        <v>2695.0</v>
      </c>
      <c r="B2696" s="19">
        <v>71184.0</v>
      </c>
      <c r="C2696" s="20" t="s">
        <v>4449</v>
      </c>
      <c r="D2696" s="21"/>
    </row>
    <row r="2697">
      <c r="A2697" s="19">
        <v>2696.0</v>
      </c>
      <c r="B2697" s="19">
        <v>71173.0</v>
      </c>
      <c r="C2697" s="20" t="s">
        <v>4450</v>
      </c>
      <c r="D2697" s="21"/>
    </row>
    <row r="2698">
      <c r="A2698" s="19">
        <v>2697.0</v>
      </c>
      <c r="B2698" s="19">
        <v>71167.0</v>
      </c>
      <c r="C2698" s="20" t="s">
        <v>4451</v>
      </c>
      <c r="D2698" s="21"/>
    </row>
    <row r="2699">
      <c r="A2699" s="19">
        <v>2698.0</v>
      </c>
      <c r="B2699" s="19">
        <v>71122.0</v>
      </c>
      <c r="C2699" s="20" t="s">
        <v>4452</v>
      </c>
      <c r="D2699" s="21"/>
    </row>
    <row r="2700">
      <c r="A2700" s="19">
        <v>2699.0</v>
      </c>
      <c r="B2700" s="19">
        <v>71078.0</v>
      </c>
      <c r="C2700" s="20" t="s">
        <v>4453</v>
      </c>
      <c r="D2700" s="21"/>
    </row>
    <row r="2701">
      <c r="A2701" s="19">
        <v>2700.0</v>
      </c>
      <c r="B2701" s="19">
        <v>71064.0</v>
      </c>
      <c r="C2701" s="20" t="s">
        <v>4454</v>
      </c>
      <c r="D2701" s="21"/>
    </row>
    <row r="2702">
      <c r="A2702" s="19">
        <v>2701.0</v>
      </c>
      <c r="B2702" s="19">
        <v>71046.0</v>
      </c>
      <c r="C2702" s="20" t="s">
        <v>4455</v>
      </c>
      <c r="D2702" s="21"/>
    </row>
    <row r="2703">
      <c r="A2703" s="19">
        <v>2702.0</v>
      </c>
      <c r="B2703" s="19">
        <v>70982.0</v>
      </c>
      <c r="C2703" s="20" t="s">
        <v>4456</v>
      </c>
      <c r="D2703" s="21"/>
    </row>
    <row r="2704">
      <c r="A2704" s="19">
        <v>2703.0</v>
      </c>
      <c r="B2704" s="19">
        <v>70939.0</v>
      </c>
      <c r="C2704" s="20" t="s">
        <v>4457</v>
      </c>
      <c r="D2704" s="21"/>
    </row>
    <row r="2705">
      <c r="A2705" s="19">
        <v>2704.0</v>
      </c>
      <c r="B2705" s="19">
        <v>70911.0</v>
      </c>
      <c r="C2705" s="20" t="s">
        <v>4458</v>
      </c>
      <c r="D2705" s="21"/>
    </row>
    <row r="2706">
      <c r="A2706" s="19">
        <v>2705.0</v>
      </c>
      <c r="B2706" s="19">
        <v>70909.0</v>
      </c>
      <c r="C2706" s="20" t="s">
        <v>4459</v>
      </c>
      <c r="D2706" s="21"/>
    </row>
    <row r="2707">
      <c r="A2707" s="19">
        <v>2706.0</v>
      </c>
      <c r="B2707" s="19">
        <v>70870.0</v>
      </c>
      <c r="C2707" s="20" t="s">
        <v>4460</v>
      </c>
      <c r="D2707" s="21"/>
    </row>
    <row r="2708">
      <c r="A2708" s="19">
        <v>2707.0</v>
      </c>
      <c r="B2708" s="19">
        <v>70862.0</v>
      </c>
      <c r="C2708" s="20" t="s">
        <v>4461</v>
      </c>
      <c r="D2708" s="21"/>
    </row>
    <row r="2709">
      <c r="A2709" s="19">
        <v>2708.0</v>
      </c>
      <c r="B2709" s="19">
        <v>70846.0</v>
      </c>
      <c r="C2709" s="20" t="s">
        <v>4462</v>
      </c>
      <c r="D2709" s="21"/>
    </row>
    <row r="2710">
      <c r="A2710" s="19">
        <v>2709.0</v>
      </c>
      <c r="B2710" s="19">
        <v>70837.0</v>
      </c>
      <c r="C2710" s="20" t="s">
        <v>4463</v>
      </c>
      <c r="D2710" s="21"/>
    </row>
    <row r="2711">
      <c r="A2711" s="19">
        <v>2710.0</v>
      </c>
      <c r="B2711" s="19">
        <v>70825.0</v>
      </c>
      <c r="C2711" s="20" t="s">
        <v>4464</v>
      </c>
      <c r="D2711" s="21"/>
    </row>
    <row r="2712">
      <c r="A2712" s="19">
        <v>2711.0</v>
      </c>
      <c r="B2712" s="19">
        <v>70789.0</v>
      </c>
      <c r="C2712" s="20" t="s">
        <v>4465</v>
      </c>
      <c r="D2712" s="21"/>
    </row>
    <row r="2713">
      <c r="A2713" s="19">
        <v>2712.0</v>
      </c>
      <c r="B2713" s="19">
        <v>70773.0</v>
      </c>
      <c r="C2713" s="20" t="s">
        <v>4466</v>
      </c>
      <c r="D2713" s="21"/>
    </row>
    <row r="2714">
      <c r="A2714" s="19">
        <v>2713.0</v>
      </c>
      <c r="B2714" s="19">
        <v>70759.0</v>
      </c>
      <c r="C2714" s="20" t="s">
        <v>4467</v>
      </c>
      <c r="D2714" s="21"/>
    </row>
    <row r="2715">
      <c r="A2715" s="19">
        <v>2714.0</v>
      </c>
      <c r="B2715" s="19">
        <v>70745.0</v>
      </c>
      <c r="C2715" s="20" t="s">
        <v>4468</v>
      </c>
      <c r="D2715" s="21"/>
    </row>
    <row r="2716">
      <c r="A2716" s="19">
        <v>2715.0</v>
      </c>
      <c r="B2716" s="19">
        <v>70702.0</v>
      </c>
      <c r="C2716" s="20" t="s">
        <v>4469</v>
      </c>
      <c r="D2716" s="21"/>
    </row>
    <row r="2717">
      <c r="A2717" s="19">
        <v>2716.0</v>
      </c>
      <c r="B2717" s="19">
        <v>70677.0</v>
      </c>
      <c r="C2717" s="20" t="s">
        <v>4470</v>
      </c>
      <c r="D2717" s="21"/>
    </row>
    <row r="2718">
      <c r="A2718" s="19">
        <v>2717.0</v>
      </c>
      <c r="B2718" s="19">
        <v>70661.0</v>
      </c>
      <c r="C2718" s="20" t="s">
        <v>4471</v>
      </c>
      <c r="D2718" s="21"/>
    </row>
    <row r="2719">
      <c r="A2719" s="19">
        <v>2718.0</v>
      </c>
      <c r="B2719" s="19">
        <v>70658.0</v>
      </c>
      <c r="C2719" s="20" t="s">
        <v>4472</v>
      </c>
      <c r="D2719" s="21"/>
    </row>
    <row r="2720">
      <c r="A2720" s="19">
        <v>2719.0</v>
      </c>
      <c r="B2720" s="19">
        <v>70648.0</v>
      </c>
      <c r="C2720" s="20" t="s">
        <v>4473</v>
      </c>
      <c r="D2720" s="21"/>
    </row>
    <row r="2721">
      <c r="A2721" s="19">
        <v>2720.0</v>
      </c>
      <c r="B2721" s="19">
        <v>70645.0</v>
      </c>
      <c r="C2721" s="20" t="s">
        <v>4474</v>
      </c>
      <c r="D2721" s="21"/>
    </row>
    <row r="2722">
      <c r="A2722" s="19">
        <v>2721.0</v>
      </c>
      <c r="B2722" s="19">
        <v>70585.0</v>
      </c>
      <c r="C2722" s="20" t="s">
        <v>4475</v>
      </c>
      <c r="D2722" s="21"/>
    </row>
    <row r="2723">
      <c r="A2723" s="19">
        <v>2722.0</v>
      </c>
      <c r="B2723" s="19">
        <v>70552.0</v>
      </c>
      <c r="C2723" s="20" t="s">
        <v>4476</v>
      </c>
      <c r="D2723" s="21"/>
    </row>
    <row r="2724">
      <c r="A2724" s="19">
        <v>2723.0</v>
      </c>
      <c r="B2724" s="19">
        <v>70541.0</v>
      </c>
      <c r="C2724" s="20" t="s">
        <v>4477</v>
      </c>
      <c r="D2724" s="21"/>
    </row>
    <row r="2725">
      <c r="A2725" s="19">
        <v>2724.0</v>
      </c>
      <c r="B2725" s="19">
        <v>70538.0</v>
      </c>
      <c r="C2725" s="20" t="s">
        <v>4478</v>
      </c>
      <c r="D2725" s="21"/>
    </row>
    <row r="2726">
      <c r="A2726" s="19">
        <v>2725.0</v>
      </c>
      <c r="B2726" s="19">
        <v>70536.0</v>
      </c>
      <c r="C2726" s="20" t="s">
        <v>4479</v>
      </c>
      <c r="D2726" s="21"/>
    </row>
    <row r="2727">
      <c r="A2727" s="19">
        <v>2726.0</v>
      </c>
      <c r="B2727" s="19">
        <v>70505.0</v>
      </c>
      <c r="C2727" s="20" t="s">
        <v>4480</v>
      </c>
      <c r="D2727" s="21"/>
    </row>
    <row r="2728">
      <c r="A2728" s="19">
        <v>2727.0</v>
      </c>
      <c r="B2728" s="19">
        <v>70472.0</v>
      </c>
      <c r="C2728" s="20" t="s">
        <v>4481</v>
      </c>
      <c r="D2728" s="21"/>
    </row>
    <row r="2729">
      <c r="A2729" s="19">
        <v>2728.0</v>
      </c>
      <c r="B2729" s="19">
        <v>70470.0</v>
      </c>
      <c r="C2729" s="20" t="s">
        <v>4482</v>
      </c>
      <c r="D2729" s="21"/>
    </row>
    <row r="2730">
      <c r="A2730" s="19">
        <v>2729.0</v>
      </c>
      <c r="B2730" s="19">
        <v>70437.0</v>
      </c>
      <c r="C2730" s="20" t="s">
        <v>4483</v>
      </c>
      <c r="D2730" s="21"/>
    </row>
    <row r="2731">
      <c r="A2731" s="19">
        <v>2730.0</v>
      </c>
      <c r="B2731" s="19">
        <v>70388.0</v>
      </c>
      <c r="C2731" s="20" t="s">
        <v>4484</v>
      </c>
      <c r="D2731" s="21"/>
    </row>
    <row r="2732">
      <c r="A2732" s="19">
        <v>2731.0</v>
      </c>
      <c r="B2732" s="19">
        <v>70376.0</v>
      </c>
      <c r="C2732" s="20" t="s">
        <v>4485</v>
      </c>
      <c r="D2732" s="21"/>
    </row>
    <row r="2733">
      <c r="A2733" s="19">
        <v>2732.0</v>
      </c>
      <c r="B2733" s="19">
        <v>70368.0</v>
      </c>
      <c r="C2733" s="20" t="s">
        <v>4486</v>
      </c>
      <c r="D2733" s="21"/>
    </row>
    <row r="2734">
      <c r="A2734" s="19">
        <v>2733.0</v>
      </c>
      <c r="B2734" s="19">
        <v>70303.0</v>
      </c>
      <c r="C2734" s="20" t="s">
        <v>4487</v>
      </c>
      <c r="D2734" s="21"/>
    </row>
    <row r="2735">
      <c r="A2735" s="19">
        <v>2734.0</v>
      </c>
      <c r="B2735" s="19">
        <v>70280.0</v>
      </c>
      <c r="C2735" s="22" t="s">
        <v>4488</v>
      </c>
      <c r="D2735" s="21"/>
    </row>
    <row r="2736">
      <c r="A2736" s="19">
        <v>2735.0</v>
      </c>
      <c r="B2736" s="19">
        <v>70274.0</v>
      </c>
      <c r="C2736" s="20" t="s">
        <v>4489</v>
      </c>
      <c r="D2736" s="21"/>
    </row>
    <row r="2737">
      <c r="A2737" s="19">
        <v>2736.0</v>
      </c>
      <c r="B2737" s="19">
        <v>70269.0</v>
      </c>
      <c r="C2737" s="20" t="s">
        <v>4490</v>
      </c>
      <c r="D2737" s="21"/>
    </row>
    <row r="2738">
      <c r="A2738" s="19">
        <v>2737.0</v>
      </c>
      <c r="B2738" s="19">
        <v>70262.0</v>
      </c>
      <c r="C2738" s="20" t="s">
        <v>4491</v>
      </c>
      <c r="D2738" s="21"/>
    </row>
    <row r="2739">
      <c r="A2739" s="19">
        <v>2738.0</v>
      </c>
      <c r="B2739" s="19">
        <v>70246.0</v>
      </c>
      <c r="C2739" s="20" t="s">
        <v>4492</v>
      </c>
      <c r="D2739" s="21"/>
    </row>
    <row r="2740">
      <c r="A2740" s="19">
        <v>2739.0</v>
      </c>
      <c r="B2740" s="19">
        <v>70239.0</v>
      </c>
      <c r="C2740" s="20" t="s">
        <v>4493</v>
      </c>
      <c r="D2740" s="21"/>
    </row>
    <row r="2741">
      <c r="A2741" s="19">
        <v>2740.0</v>
      </c>
      <c r="B2741" s="19">
        <v>70215.0</v>
      </c>
      <c r="C2741" s="20" t="s">
        <v>4494</v>
      </c>
      <c r="D2741" s="21"/>
    </row>
    <row r="2742">
      <c r="A2742" s="19">
        <v>2741.0</v>
      </c>
      <c r="B2742" s="19">
        <v>70185.0</v>
      </c>
      <c r="C2742" s="22" t="s">
        <v>4495</v>
      </c>
      <c r="D2742" s="21"/>
    </row>
    <row r="2743">
      <c r="A2743" s="19">
        <v>2742.0</v>
      </c>
      <c r="B2743" s="19">
        <v>70177.0</v>
      </c>
      <c r="C2743" s="20" t="s">
        <v>4496</v>
      </c>
      <c r="D2743" s="21"/>
    </row>
    <row r="2744">
      <c r="A2744" s="19">
        <v>2743.0</v>
      </c>
      <c r="B2744" s="19">
        <v>70175.0</v>
      </c>
      <c r="C2744" s="20" t="s">
        <v>4497</v>
      </c>
      <c r="D2744" s="21"/>
    </row>
    <row r="2745">
      <c r="A2745" s="19">
        <v>2744.0</v>
      </c>
      <c r="B2745" s="19">
        <v>70168.0</v>
      </c>
      <c r="C2745" s="20" t="s">
        <v>4498</v>
      </c>
      <c r="D2745" s="21"/>
    </row>
    <row r="2746">
      <c r="A2746" s="19">
        <v>2745.0</v>
      </c>
      <c r="B2746" s="19">
        <v>70120.0</v>
      </c>
      <c r="C2746" s="20" t="s">
        <v>4499</v>
      </c>
      <c r="D2746" s="21"/>
    </row>
    <row r="2747">
      <c r="A2747" s="19">
        <v>2746.0</v>
      </c>
      <c r="B2747" s="19">
        <v>70103.0</v>
      </c>
      <c r="C2747" s="20" t="s">
        <v>4500</v>
      </c>
      <c r="D2747" s="21"/>
    </row>
    <row r="2748">
      <c r="A2748" s="19">
        <v>2747.0</v>
      </c>
      <c r="B2748" s="19">
        <v>69974.0</v>
      </c>
      <c r="C2748" s="20" t="s">
        <v>4501</v>
      </c>
      <c r="D2748" s="21"/>
    </row>
    <row r="2749">
      <c r="A2749" s="19">
        <v>2748.0</v>
      </c>
      <c r="B2749" s="19">
        <v>69951.0</v>
      </c>
      <c r="C2749" s="22" t="s">
        <v>4502</v>
      </c>
      <c r="D2749" s="21"/>
    </row>
    <row r="2750">
      <c r="A2750" s="19">
        <v>2749.0</v>
      </c>
      <c r="B2750" s="19">
        <v>69942.0</v>
      </c>
      <c r="C2750" s="20" t="s">
        <v>4503</v>
      </c>
      <c r="D2750" s="21"/>
    </row>
    <row r="2751">
      <c r="A2751" s="19">
        <v>2750.0</v>
      </c>
      <c r="B2751" s="19">
        <v>69930.0</v>
      </c>
      <c r="C2751" s="20" t="s">
        <v>4504</v>
      </c>
      <c r="D2751" s="21"/>
    </row>
    <row r="2752">
      <c r="A2752" s="19">
        <v>2751.0</v>
      </c>
      <c r="B2752" s="19">
        <v>69928.0</v>
      </c>
      <c r="C2752" s="20" t="s">
        <v>4505</v>
      </c>
      <c r="D2752" s="21"/>
    </row>
    <row r="2753">
      <c r="A2753" s="19">
        <v>2752.0</v>
      </c>
      <c r="B2753" s="19">
        <v>69925.0</v>
      </c>
      <c r="C2753" s="22" t="s">
        <v>4506</v>
      </c>
      <c r="D2753" s="21"/>
    </row>
    <row r="2754">
      <c r="A2754" s="19">
        <v>2753.0</v>
      </c>
      <c r="B2754" s="19">
        <v>69916.0</v>
      </c>
      <c r="C2754" s="20" t="s">
        <v>4507</v>
      </c>
      <c r="D2754" s="21"/>
    </row>
    <row r="2755">
      <c r="A2755" s="19">
        <v>2754.0</v>
      </c>
      <c r="B2755" s="19">
        <v>69899.0</v>
      </c>
      <c r="C2755" s="20" t="s">
        <v>4508</v>
      </c>
      <c r="D2755" s="21"/>
    </row>
    <row r="2756">
      <c r="A2756" s="19">
        <v>2755.0</v>
      </c>
      <c r="B2756" s="19">
        <v>69869.0</v>
      </c>
      <c r="C2756" s="20" t="s">
        <v>4509</v>
      </c>
      <c r="D2756" s="21"/>
    </row>
    <row r="2757">
      <c r="A2757" s="19">
        <v>2756.0</v>
      </c>
      <c r="B2757" s="19">
        <v>69861.0</v>
      </c>
      <c r="C2757" s="20" t="s">
        <v>4510</v>
      </c>
      <c r="D2757" s="21"/>
    </row>
    <row r="2758">
      <c r="A2758" s="19">
        <v>2757.0</v>
      </c>
      <c r="B2758" s="19">
        <v>69861.0</v>
      </c>
      <c r="C2758" s="20" t="s">
        <v>4511</v>
      </c>
      <c r="D2758" s="21"/>
    </row>
    <row r="2759">
      <c r="A2759" s="19">
        <v>2758.0</v>
      </c>
      <c r="B2759" s="19">
        <v>69818.0</v>
      </c>
      <c r="C2759" s="20" t="s">
        <v>4512</v>
      </c>
      <c r="D2759" s="21"/>
    </row>
    <row r="2760">
      <c r="A2760" s="19">
        <v>2759.0</v>
      </c>
      <c r="B2760" s="19">
        <v>69750.0</v>
      </c>
      <c r="C2760" s="20" t="s">
        <v>4513</v>
      </c>
      <c r="D2760" s="21"/>
    </row>
    <row r="2761">
      <c r="A2761" s="19">
        <v>2760.0</v>
      </c>
      <c r="B2761" s="19">
        <v>69750.0</v>
      </c>
      <c r="C2761" s="20" t="s">
        <v>4514</v>
      </c>
      <c r="D2761" s="21"/>
    </row>
    <row r="2762">
      <c r="A2762" s="19">
        <v>2761.0</v>
      </c>
      <c r="B2762" s="19">
        <v>69740.0</v>
      </c>
      <c r="C2762" s="20" t="s">
        <v>4515</v>
      </c>
      <c r="D2762" s="21"/>
    </row>
    <row r="2763">
      <c r="A2763" s="19">
        <v>2762.0</v>
      </c>
      <c r="B2763" s="19">
        <v>69649.0</v>
      </c>
      <c r="C2763" s="20" t="s">
        <v>4516</v>
      </c>
      <c r="D2763" s="21"/>
    </row>
    <row r="2764">
      <c r="A2764" s="19">
        <v>2763.0</v>
      </c>
      <c r="B2764" s="19">
        <v>69637.0</v>
      </c>
      <c r="C2764" s="20" t="s">
        <v>4517</v>
      </c>
      <c r="D2764" s="21"/>
    </row>
    <row r="2765">
      <c r="A2765" s="19">
        <v>2764.0</v>
      </c>
      <c r="B2765" s="19">
        <v>69631.0</v>
      </c>
      <c r="C2765" s="20" t="s">
        <v>4518</v>
      </c>
      <c r="D2765" s="21"/>
    </row>
    <row r="2766">
      <c r="A2766" s="19">
        <v>2765.0</v>
      </c>
      <c r="B2766" s="19">
        <v>69623.0</v>
      </c>
      <c r="C2766" s="20" t="s">
        <v>4519</v>
      </c>
      <c r="D2766" s="21"/>
    </row>
    <row r="2767">
      <c r="A2767" s="19">
        <v>2766.0</v>
      </c>
      <c r="B2767" s="19">
        <v>69545.0</v>
      </c>
      <c r="C2767" s="20" t="s">
        <v>4520</v>
      </c>
      <c r="D2767" s="21"/>
    </row>
    <row r="2768">
      <c r="A2768" s="19">
        <v>2767.0</v>
      </c>
      <c r="B2768" s="19">
        <v>69512.0</v>
      </c>
      <c r="C2768" s="20" t="s">
        <v>4521</v>
      </c>
      <c r="D2768" s="21"/>
    </row>
    <row r="2769">
      <c r="A2769" s="19">
        <v>2768.0</v>
      </c>
      <c r="B2769" s="19">
        <v>69491.0</v>
      </c>
      <c r="C2769" s="20" t="s">
        <v>4522</v>
      </c>
      <c r="D2769" s="21"/>
    </row>
    <row r="2770">
      <c r="A2770" s="19">
        <v>2769.0</v>
      </c>
      <c r="B2770" s="19">
        <v>69489.0</v>
      </c>
      <c r="C2770" s="20" t="s">
        <v>4523</v>
      </c>
      <c r="D2770" s="21"/>
    </row>
    <row r="2771">
      <c r="A2771" s="19">
        <v>2770.0</v>
      </c>
      <c r="B2771" s="19">
        <v>69464.0</v>
      </c>
      <c r="C2771" s="20" t="s">
        <v>4524</v>
      </c>
      <c r="D2771" s="21"/>
    </row>
    <row r="2772">
      <c r="A2772" s="19">
        <v>2771.0</v>
      </c>
      <c r="B2772" s="19">
        <v>69454.0</v>
      </c>
      <c r="C2772" s="20" t="s">
        <v>4525</v>
      </c>
      <c r="D2772" s="21"/>
    </row>
    <row r="2773">
      <c r="A2773" s="19">
        <v>2772.0</v>
      </c>
      <c r="B2773" s="19">
        <v>69423.0</v>
      </c>
      <c r="C2773" s="20" t="s">
        <v>4526</v>
      </c>
      <c r="D2773" s="21"/>
    </row>
    <row r="2774">
      <c r="A2774" s="19">
        <v>2773.0</v>
      </c>
      <c r="B2774" s="19">
        <v>69390.0</v>
      </c>
      <c r="C2774" s="20" t="s">
        <v>4527</v>
      </c>
      <c r="D2774" s="21"/>
    </row>
    <row r="2775">
      <c r="A2775" s="19">
        <v>2774.0</v>
      </c>
      <c r="B2775" s="19">
        <v>69390.0</v>
      </c>
      <c r="C2775" s="20" t="s">
        <v>4528</v>
      </c>
      <c r="D2775" s="21"/>
    </row>
    <row r="2776">
      <c r="A2776" s="19">
        <v>2775.0</v>
      </c>
      <c r="B2776" s="19">
        <v>69378.0</v>
      </c>
      <c r="C2776" s="20" t="s">
        <v>4529</v>
      </c>
      <c r="D2776" s="21"/>
    </row>
    <row r="2777">
      <c r="A2777" s="19">
        <v>2776.0</v>
      </c>
      <c r="B2777" s="19">
        <v>69348.0</v>
      </c>
      <c r="C2777" s="20" t="s">
        <v>4530</v>
      </c>
      <c r="D2777" s="21"/>
    </row>
    <row r="2778">
      <c r="A2778" s="19">
        <v>2777.0</v>
      </c>
      <c r="B2778" s="19">
        <v>69329.0</v>
      </c>
      <c r="C2778" s="20" t="s">
        <v>4531</v>
      </c>
      <c r="D2778" s="21"/>
    </row>
    <row r="2779">
      <c r="A2779" s="19">
        <v>2778.0</v>
      </c>
      <c r="B2779" s="19">
        <v>69328.0</v>
      </c>
      <c r="C2779" s="20" t="s">
        <v>4532</v>
      </c>
      <c r="D2779" s="21"/>
    </row>
    <row r="2780">
      <c r="A2780" s="19">
        <v>2779.0</v>
      </c>
      <c r="B2780" s="19">
        <v>69226.0</v>
      </c>
      <c r="C2780" s="20" t="s">
        <v>4533</v>
      </c>
      <c r="D2780" s="21"/>
    </row>
    <row r="2781">
      <c r="A2781" s="19">
        <v>2780.0</v>
      </c>
      <c r="B2781" s="19">
        <v>69168.0</v>
      </c>
      <c r="C2781" s="20" t="s">
        <v>4534</v>
      </c>
      <c r="D2781" s="21"/>
    </row>
    <row r="2782">
      <c r="A2782" s="19">
        <v>2781.0</v>
      </c>
      <c r="B2782" s="19">
        <v>69159.0</v>
      </c>
      <c r="C2782" s="20" t="s">
        <v>4535</v>
      </c>
      <c r="D2782" s="21"/>
    </row>
    <row r="2783">
      <c r="A2783" s="19">
        <v>2782.0</v>
      </c>
      <c r="B2783" s="19">
        <v>69145.0</v>
      </c>
      <c r="C2783" s="20" t="s">
        <v>4536</v>
      </c>
      <c r="D2783" s="21"/>
    </row>
    <row r="2784">
      <c r="A2784" s="19">
        <v>2783.0</v>
      </c>
      <c r="B2784" s="19">
        <v>69130.0</v>
      </c>
      <c r="C2784" s="20" t="s">
        <v>4537</v>
      </c>
      <c r="D2784" s="21"/>
    </row>
    <row r="2785">
      <c r="A2785" s="19">
        <v>2784.0</v>
      </c>
      <c r="B2785" s="19">
        <v>68972.0</v>
      </c>
      <c r="C2785" s="20" t="s">
        <v>4538</v>
      </c>
      <c r="D2785" s="21"/>
    </row>
    <row r="2786">
      <c r="A2786" s="19">
        <v>2785.0</v>
      </c>
      <c r="B2786" s="19">
        <v>68962.0</v>
      </c>
      <c r="C2786" s="20" t="s">
        <v>4539</v>
      </c>
      <c r="D2786" s="21"/>
    </row>
    <row r="2787">
      <c r="A2787" s="19">
        <v>2786.0</v>
      </c>
      <c r="B2787" s="19">
        <v>68927.0</v>
      </c>
      <c r="C2787" s="20" t="s">
        <v>4540</v>
      </c>
      <c r="D2787" s="21"/>
    </row>
    <row r="2788">
      <c r="A2788" s="19">
        <v>2787.0</v>
      </c>
      <c r="B2788" s="19">
        <v>68905.0</v>
      </c>
      <c r="C2788" s="20" t="s">
        <v>4541</v>
      </c>
      <c r="D2788" s="21"/>
    </row>
    <row r="2789">
      <c r="A2789" s="19">
        <v>2788.0</v>
      </c>
      <c r="B2789" s="19">
        <v>68874.0</v>
      </c>
      <c r="C2789" s="20" t="s">
        <v>4542</v>
      </c>
      <c r="D2789" s="21"/>
    </row>
    <row r="2790">
      <c r="A2790" s="19">
        <v>2789.0</v>
      </c>
      <c r="B2790" s="19">
        <v>68793.0</v>
      </c>
      <c r="C2790" s="20" t="s">
        <v>4543</v>
      </c>
      <c r="D2790" s="21"/>
    </row>
    <row r="2791">
      <c r="A2791" s="19">
        <v>2790.0</v>
      </c>
      <c r="B2791" s="19">
        <v>68792.0</v>
      </c>
      <c r="C2791" s="20" t="s">
        <v>4544</v>
      </c>
      <c r="D2791" s="21"/>
    </row>
    <row r="2792">
      <c r="A2792" s="19">
        <v>2791.0</v>
      </c>
      <c r="B2792" s="19">
        <v>68708.0</v>
      </c>
      <c r="C2792" s="20" t="s">
        <v>4545</v>
      </c>
      <c r="D2792" s="21"/>
    </row>
    <row r="2793">
      <c r="A2793" s="19">
        <v>2792.0</v>
      </c>
      <c r="B2793" s="19">
        <v>68694.0</v>
      </c>
      <c r="C2793" s="20" t="s">
        <v>4546</v>
      </c>
      <c r="D2793" s="21"/>
    </row>
    <row r="2794">
      <c r="A2794" s="19">
        <v>2793.0</v>
      </c>
      <c r="B2794" s="19">
        <v>68686.0</v>
      </c>
      <c r="C2794" s="20" t="s">
        <v>4547</v>
      </c>
      <c r="D2794" s="21"/>
    </row>
    <row r="2795">
      <c r="A2795" s="19">
        <v>2794.0</v>
      </c>
      <c r="B2795" s="19">
        <v>68643.0</v>
      </c>
      <c r="C2795" s="20" t="s">
        <v>4548</v>
      </c>
      <c r="D2795" s="21"/>
    </row>
    <row r="2796">
      <c r="A2796" s="19">
        <v>2795.0</v>
      </c>
      <c r="B2796" s="19">
        <v>68577.0</v>
      </c>
      <c r="C2796" s="22" t="s">
        <v>4549</v>
      </c>
      <c r="D2796" s="21"/>
    </row>
    <row r="2797">
      <c r="A2797" s="19">
        <v>2796.0</v>
      </c>
      <c r="B2797" s="19">
        <v>68567.0</v>
      </c>
      <c r="C2797" s="20" t="s">
        <v>4550</v>
      </c>
      <c r="D2797" s="21"/>
    </row>
    <row r="2798">
      <c r="A2798" s="19">
        <v>2797.0</v>
      </c>
      <c r="B2798" s="19">
        <v>68512.0</v>
      </c>
      <c r="C2798" s="20" t="s">
        <v>4551</v>
      </c>
      <c r="D2798" s="21"/>
    </row>
    <row r="2799">
      <c r="A2799" s="19">
        <v>2798.0</v>
      </c>
      <c r="B2799" s="19">
        <v>68468.0</v>
      </c>
      <c r="C2799" s="20" t="s">
        <v>4552</v>
      </c>
      <c r="D2799" s="21"/>
    </row>
    <row r="2800">
      <c r="A2800" s="19">
        <v>2799.0</v>
      </c>
      <c r="B2800" s="19">
        <v>68464.0</v>
      </c>
      <c r="C2800" s="20" t="s">
        <v>4553</v>
      </c>
      <c r="D2800" s="21"/>
    </row>
    <row r="2801">
      <c r="A2801" s="19">
        <v>2800.0</v>
      </c>
      <c r="B2801" s="19">
        <v>68452.0</v>
      </c>
      <c r="C2801" s="20" t="s">
        <v>4554</v>
      </c>
      <c r="D2801" s="21"/>
    </row>
    <row r="2802">
      <c r="A2802" s="19">
        <v>2801.0</v>
      </c>
      <c r="B2802" s="19">
        <v>68404.0</v>
      </c>
      <c r="C2802" s="22" t="s">
        <v>4555</v>
      </c>
      <c r="D2802" s="21"/>
    </row>
    <row r="2803">
      <c r="A2803" s="19">
        <v>2802.0</v>
      </c>
      <c r="B2803" s="19">
        <v>68374.0</v>
      </c>
      <c r="C2803" s="20" t="s">
        <v>4556</v>
      </c>
      <c r="D2803" s="21"/>
    </row>
    <row r="2804">
      <c r="A2804" s="19">
        <v>2803.0</v>
      </c>
      <c r="B2804" s="19">
        <v>68373.0</v>
      </c>
      <c r="C2804" s="20" t="s">
        <v>4557</v>
      </c>
      <c r="D2804" s="21"/>
    </row>
    <row r="2805">
      <c r="A2805" s="19">
        <v>2804.0</v>
      </c>
      <c r="B2805" s="19">
        <v>68368.0</v>
      </c>
      <c r="C2805" s="20" t="s">
        <v>4558</v>
      </c>
      <c r="D2805" s="21"/>
    </row>
    <row r="2806">
      <c r="A2806" s="19">
        <v>2805.0</v>
      </c>
      <c r="B2806" s="19">
        <v>68330.0</v>
      </c>
      <c r="C2806" s="22" t="s">
        <v>4559</v>
      </c>
      <c r="D2806" s="21"/>
    </row>
    <row r="2807">
      <c r="A2807" s="19">
        <v>2806.0</v>
      </c>
      <c r="B2807" s="19">
        <v>68267.0</v>
      </c>
      <c r="C2807" s="20" t="s">
        <v>4560</v>
      </c>
      <c r="D2807" s="21"/>
    </row>
    <row r="2808">
      <c r="A2808" s="19">
        <v>2807.0</v>
      </c>
      <c r="B2808" s="19">
        <v>68245.0</v>
      </c>
      <c r="C2808" s="20" t="s">
        <v>4561</v>
      </c>
      <c r="D2808" s="21"/>
    </row>
    <row r="2809">
      <c r="A2809" s="19">
        <v>2808.0</v>
      </c>
      <c r="B2809" s="19">
        <v>68218.0</v>
      </c>
      <c r="C2809" s="20" t="s">
        <v>4562</v>
      </c>
      <c r="D2809" s="21"/>
    </row>
    <row r="2810">
      <c r="A2810" s="19">
        <v>2809.0</v>
      </c>
      <c r="B2810" s="19">
        <v>68217.0</v>
      </c>
      <c r="C2810" s="20" t="s">
        <v>4563</v>
      </c>
      <c r="D2810" s="21"/>
    </row>
    <row r="2811">
      <c r="A2811" s="19">
        <v>2810.0</v>
      </c>
      <c r="B2811" s="19">
        <v>68198.0</v>
      </c>
      <c r="C2811" s="20" t="s">
        <v>4564</v>
      </c>
      <c r="D2811" s="21"/>
    </row>
    <row r="2812">
      <c r="A2812" s="19">
        <v>2811.0</v>
      </c>
      <c r="B2812" s="19">
        <v>68132.0</v>
      </c>
      <c r="C2812" s="20" t="s">
        <v>4565</v>
      </c>
      <c r="D2812" s="21"/>
    </row>
    <row r="2813">
      <c r="A2813" s="19">
        <v>2812.0</v>
      </c>
      <c r="B2813" s="19">
        <v>68109.0</v>
      </c>
      <c r="C2813" s="20" t="s">
        <v>4566</v>
      </c>
      <c r="D2813" s="21"/>
    </row>
    <row r="2814">
      <c r="A2814" s="19">
        <v>2813.0</v>
      </c>
      <c r="B2814" s="19">
        <v>68098.0</v>
      </c>
      <c r="C2814" s="20" t="s">
        <v>4567</v>
      </c>
      <c r="D2814" s="21"/>
    </row>
    <row r="2815">
      <c r="A2815" s="19">
        <v>2814.0</v>
      </c>
      <c r="B2815" s="19">
        <v>68077.0</v>
      </c>
      <c r="C2815" s="20" t="s">
        <v>4568</v>
      </c>
      <c r="D2815" s="21"/>
    </row>
    <row r="2816">
      <c r="A2816" s="19">
        <v>2815.0</v>
      </c>
      <c r="B2816" s="19">
        <v>67972.0</v>
      </c>
      <c r="C2816" s="20" t="s">
        <v>4569</v>
      </c>
      <c r="D2816" s="21"/>
    </row>
    <row r="2817">
      <c r="A2817" s="19">
        <v>2816.0</v>
      </c>
      <c r="B2817" s="19">
        <v>67934.0</v>
      </c>
      <c r="C2817" s="20" t="s">
        <v>4570</v>
      </c>
      <c r="D2817" s="21"/>
    </row>
    <row r="2818">
      <c r="A2818" s="19">
        <v>2817.0</v>
      </c>
      <c r="B2818" s="19">
        <v>67919.0</v>
      </c>
      <c r="C2818" s="20" t="s">
        <v>4571</v>
      </c>
      <c r="D2818" s="21"/>
    </row>
    <row r="2819">
      <c r="A2819" s="19">
        <v>2818.0</v>
      </c>
      <c r="B2819" s="19">
        <v>67911.0</v>
      </c>
      <c r="C2819" s="20" t="s">
        <v>4572</v>
      </c>
      <c r="D2819" s="21"/>
    </row>
    <row r="2820">
      <c r="A2820" s="19">
        <v>2819.0</v>
      </c>
      <c r="B2820" s="19">
        <v>67861.0</v>
      </c>
      <c r="C2820" s="20" t="s">
        <v>4573</v>
      </c>
      <c r="D2820" s="21"/>
    </row>
    <row r="2821">
      <c r="A2821" s="19">
        <v>2820.0</v>
      </c>
      <c r="B2821" s="19">
        <v>67842.0</v>
      </c>
      <c r="C2821" s="20" t="s">
        <v>4574</v>
      </c>
      <c r="D2821" s="21"/>
    </row>
    <row r="2822">
      <c r="A2822" s="19">
        <v>2821.0</v>
      </c>
      <c r="B2822" s="19">
        <v>67771.0</v>
      </c>
      <c r="C2822" s="22" t="s">
        <v>4575</v>
      </c>
      <c r="D2822" s="21"/>
    </row>
    <row r="2823">
      <c r="A2823" s="19">
        <v>2822.0</v>
      </c>
      <c r="B2823" s="19">
        <v>67770.0</v>
      </c>
      <c r="C2823" s="20" t="s">
        <v>4576</v>
      </c>
      <c r="D2823" s="21"/>
    </row>
    <row r="2824">
      <c r="A2824" s="19">
        <v>2823.0</v>
      </c>
      <c r="B2824" s="19">
        <v>67769.0</v>
      </c>
      <c r="C2824" s="20" t="s">
        <v>4577</v>
      </c>
      <c r="D2824" s="21"/>
    </row>
    <row r="2825">
      <c r="A2825" s="19">
        <v>2824.0</v>
      </c>
      <c r="B2825" s="19">
        <v>67765.0</v>
      </c>
      <c r="C2825" s="20" t="s">
        <v>4578</v>
      </c>
      <c r="D2825" s="21"/>
    </row>
    <row r="2826">
      <c r="A2826" s="19">
        <v>2825.0</v>
      </c>
      <c r="B2826" s="19">
        <v>67741.0</v>
      </c>
      <c r="C2826" s="20" t="s">
        <v>4579</v>
      </c>
      <c r="D2826" s="21"/>
    </row>
    <row r="2827">
      <c r="A2827" s="19">
        <v>2826.0</v>
      </c>
      <c r="B2827" s="19">
        <v>67724.0</v>
      </c>
      <c r="C2827" s="20" t="s">
        <v>4580</v>
      </c>
      <c r="D2827" s="21"/>
    </row>
    <row r="2828">
      <c r="A2828" s="19">
        <v>2827.0</v>
      </c>
      <c r="B2828" s="19">
        <v>67691.0</v>
      </c>
      <c r="C2828" s="20" t="s">
        <v>4581</v>
      </c>
      <c r="D2828" s="21"/>
    </row>
    <row r="2829">
      <c r="A2829" s="19">
        <v>2828.0</v>
      </c>
      <c r="B2829" s="19">
        <v>67680.0</v>
      </c>
      <c r="C2829" s="22" t="s">
        <v>4582</v>
      </c>
      <c r="D2829" s="21"/>
    </row>
    <row r="2830">
      <c r="A2830" s="19">
        <v>2829.0</v>
      </c>
      <c r="B2830" s="19">
        <v>67632.0</v>
      </c>
      <c r="C2830" s="20" t="s">
        <v>4583</v>
      </c>
      <c r="D2830" s="21"/>
    </row>
    <row r="2831">
      <c r="A2831" s="19">
        <v>2830.0</v>
      </c>
      <c r="B2831" s="19">
        <v>67619.0</v>
      </c>
      <c r="C2831" s="20" t="s">
        <v>4584</v>
      </c>
      <c r="D2831" s="21"/>
    </row>
    <row r="2832">
      <c r="A2832" s="19">
        <v>2831.0</v>
      </c>
      <c r="B2832" s="19">
        <v>67574.0</v>
      </c>
      <c r="C2832" s="20" t="s">
        <v>4585</v>
      </c>
      <c r="D2832" s="21"/>
    </row>
    <row r="2833">
      <c r="A2833" s="19">
        <v>2832.0</v>
      </c>
      <c r="B2833" s="19">
        <v>67536.0</v>
      </c>
      <c r="C2833" s="20" t="s">
        <v>4586</v>
      </c>
      <c r="D2833" s="21"/>
    </row>
    <row r="2834">
      <c r="A2834" s="19">
        <v>2833.0</v>
      </c>
      <c r="B2834" s="19">
        <v>67527.0</v>
      </c>
      <c r="C2834" s="20" t="s">
        <v>4587</v>
      </c>
      <c r="D2834" s="21"/>
    </row>
    <row r="2835">
      <c r="A2835" s="19">
        <v>2834.0</v>
      </c>
      <c r="B2835" s="19">
        <v>67524.0</v>
      </c>
      <c r="C2835" s="20" t="s">
        <v>4588</v>
      </c>
      <c r="D2835" s="21"/>
    </row>
    <row r="2836">
      <c r="A2836" s="19">
        <v>2835.0</v>
      </c>
      <c r="B2836" s="19">
        <v>67519.0</v>
      </c>
      <c r="C2836" s="20" t="s">
        <v>4589</v>
      </c>
      <c r="D2836" s="21"/>
    </row>
    <row r="2837">
      <c r="A2837" s="19">
        <v>2836.0</v>
      </c>
      <c r="B2837" s="19">
        <v>67498.0</v>
      </c>
      <c r="C2837" s="20" t="s">
        <v>4590</v>
      </c>
      <c r="D2837" s="21"/>
    </row>
    <row r="2838">
      <c r="A2838" s="19">
        <v>2837.0</v>
      </c>
      <c r="B2838" s="19">
        <v>67387.0</v>
      </c>
      <c r="C2838" s="20" t="s">
        <v>4591</v>
      </c>
      <c r="D2838" s="21"/>
    </row>
    <row r="2839">
      <c r="A2839" s="19">
        <v>2838.0</v>
      </c>
      <c r="B2839" s="19">
        <v>67370.0</v>
      </c>
      <c r="C2839" s="20" t="s">
        <v>4592</v>
      </c>
      <c r="D2839" s="21"/>
    </row>
    <row r="2840">
      <c r="A2840" s="19">
        <v>2839.0</v>
      </c>
      <c r="B2840" s="19">
        <v>67359.0</v>
      </c>
      <c r="C2840" s="20" t="s">
        <v>4593</v>
      </c>
      <c r="D2840" s="21"/>
    </row>
    <row r="2841">
      <c r="A2841" s="19">
        <v>2840.0</v>
      </c>
      <c r="B2841" s="19">
        <v>67350.0</v>
      </c>
      <c r="C2841" s="20" t="s">
        <v>4594</v>
      </c>
      <c r="D2841" s="21"/>
    </row>
    <row r="2842">
      <c r="A2842" s="19">
        <v>2841.0</v>
      </c>
      <c r="B2842" s="19">
        <v>67337.0</v>
      </c>
      <c r="C2842" s="20" t="s">
        <v>4595</v>
      </c>
      <c r="D2842" s="21"/>
    </row>
    <row r="2843">
      <c r="A2843" s="19">
        <v>2842.0</v>
      </c>
      <c r="B2843" s="19">
        <v>67323.0</v>
      </c>
      <c r="C2843" s="20" t="s">
        <v>4596</v>
      </c>
      <c r="D2843" s="21"/>
    </row>
    <row r="2844">
      <c r="A2844" s="19">
        <v>2843.0</v>
      </c>
      <c r="B2844" s="19">
        <v>67311.0</v>
      </c>
      <c r="C2844" s="20" t="s">
        <v>4597</v>
      </c>
      <c r="D2844" s="21"/>
    </row>
    <row r="2845">
      <c r="A2845" s="19">
        <v>2844.0</v>
      </c>
      <c r="B2845" s="19">
        <v>67235.0</v>
      </c>
      <c r="C2845" s="22" t="s">
        <v>4598</v>
      </c>
      <c r="D2845" s="21"/>
    </row>
    <row r="2846">
      <c r="A2846" s="19">
        <v>2845.0</v>
      </c>
      <c r="B2846" s="19">
        <v>67231.0</v>
      </c>
      <c r="C2846" s="20" t="s">
        <v>4599</v>
      </c>
      <c r="D2846" s="21"/>
    </row>
    <row r="2847">
      <c r="A2847" s="19">
        <v>2846.0</v>
      </c>
      <c r="B2847" s="19">
        <v>67225.0</v>
      </c>
      <c r="C2847" s="20" t="s">
        <v>4600</v>
      </c>
      <c r="D2847" s="21"/>
    </row>
    <row r="2848">
      <c r="A2848" s="19">
        <v>2847.0</v>
      </c>
      <c r="B2848" s="19">
        <v>67225.0</v>
      </c>
      <c r="C2848" s="20" t="s">
        <v>4601</v>
      </c>
      <c r="D2848" s="21"/>
    </row>
    <row r="2849">
      <c r="A2849" s="19">
        <v>2848.0</v>
      </c>
      <c r="B2849" s="19">
        <v>67209.0</v>
      </c>
      <c r="C2849" s="20" t="s">
        <v>4602</v>
      </c>
      <c r="D2849" s="21"/>
    </row>
    <row r="2850">
      <c r="A2850" s="19">
        <v>2849.0</v>
      </c>
      <c r="B2850" s="19">
        <v>67193.0</v>
      </c>
      <c r="C2850" s="20" t="s">
        <v>4603</v>
      </c>
      <c r="D2850" s="21"/>
    </row>
    <row r="2851">
      <c r="A2851" s="19">
        <v>2850.0</v>
      </c>
      <c r="B2851" s="19">
        <v>67189.0</v>
      </c>
      <c r="C2851" s="20" t="s">
        <v>4604</v>
      </c>
      <c r="D2851" s="21"/>
    </row>
    <row r="2852">
      <c r="A2852" s="19">
        <v>2851.0</v>
      </c>
      <c r="B2852" s="19">
        <v>67172.0</v>
      </c>
      <c r="C2852" s="20" t="s">
        <v>4605</v>
      </c>
      <c r="D2852" s="21"/>
    </row>
    <row r="2853">
      <c r="A2853" s="19">
        <v>2852.0</v>
      </c>
      <c r="B2853" s="19">
        <v>67167.0</v>
      </c>
      <c r="C2853" s="20" t="s">
        <v>4606</v>
      </c>
      <c r="D2853" s="21"/>
    </row>
    <row r="2854">
      <c r="A2854" s="19">
        <v>2853.0</v>
      </c>
      <c r="B2854" s="19">
        <v>67101.0</v>
      </c>
      <c r="C2854" s="20" t="s">
        <v>4607</v>
      </c>
      <c r="D2854" s="21"/>
    </row>
    <row r="2855">
      <c r="A2855" s="19">
        <v>2854.0</v>
      </c>
      <c r="B2855" s="19">
        <v>67091.0</v>
      </c>
      <c r="C2855" s="20" t="s">
        <v>4608</v>
      </c>
      <c r="D2855" s="21"/>
    </row>
    <row r="2856">
      <c r="A2856" s="19">
        <v>2855.0</v>
      </c>
      <c r="B2856" s="19">
        <v>67068.0</v>
      </c>
      <c r="C2856" s="20" t="s">
        <v>4609</v>
      </c>
      <c r="D2856" s="21"/>
    </row>
    <row r="2857">
      <c r="A2857" s="19">
        <v>2856.0</v>
      </c>
      <c r="B2857" s="19">
        <v>67064.0</v>
      </c>
      <c r="C2857" s="20" t="s">
        <v>4610</v>
      </c>
      <c r="D2857" s="21"/>
    </row>
    <row r="2858">
      <c r="A2858" s="19">
        <v>2857.0</v>
      </c>
      <c r="B2858" s="19">
        <v>67039.0</v>
      </c>
      <c r="C2858" s="20" t="s">
        <v>4611</v>
      </c>
      <c r="D2858" s="21"/>
    </row>
    <row r="2859">
      <c r="A2859" s="19">
        <v>2858.0</v>
      </c>
      <c r="B2859" s="19">
        <v>67008.0</v>
      </c>
      <c r="C2859" s="20" t="s">
        <v>4612</v>
      </c>
      <c r="D2859" s="21"/>
    </row>
    <row r="2860">
      <c r="A2860" s="19">
        <v>2859.0</v>
      </c>
      <c r="B2860" s="19">
        <v>66915.0</v>
      </c>
      <c r="C2860" s="20" t="s">
        <v>4613</v>
      </c>
      <c r="D2860" s="21"/>
    </row>
    <row r="2861">
      <c r="A2861" s="19">
        <v>2860.0</v>
      </c>
      <c r="B2861" s="19">
        <v>66912.0</v>
      </c>
      <c r="C2861" s="20" t="s">
        <v>4614</v>
      </c>
      <c r="D2861" s="21"/>
    </row>
    <row r="2862">
      <c r="A2862" s="19">
        <v>2861.0</v>
      </c>
      <c r="B2862" s="19">
        <v>66863.0</v>
      </c>
      <c r="C2862" s="20" t="s">
        <v>4615</v>
      </c>
      <c r="D2862" s="21"/>
    </row>
    <row r="2863">
      <c r="A2863" s="19">
        <v>2862.0</v>
      </c>
      <c r="B2863" s="19">
        <v>66861.0</v>
      </c>
      <c r="C2863" s="20" t="s">
        <v>4616</v>
      </c>
      <c r="D2863" s="21"/>
    </row>
    <row r="2864">
      <c r="A2864" s="19">
        <v>2863.0</v>
      </c>
      <c r="B2864" s="19">
        <v>66823.0</v>
      </c>
      <c r="C2864" s="20" t="s">
        <v>4617</v>
      </c>
      <c r="D2864" s="21"/>
    </row>
    <row r="2865">
      <c r="A2865" s="19">
        <v>2864.0</v>
      </c>
      <c r="B2865" s="19">
        <v>66690.0</v>
      </c>
      <c r="C2865" s="20" t="s">
        <v>4618</v>
      </c>
      <c r="D2865" s="21"/>
    </row>
    <row r="2866">
      <c r="A2866" s="19">
        <v>2865.0</v>
      </c>
      <c r="B2866" s="19">
        <v>66688.0</v>
      </c>
      <c r="C2866" s="20" t="s">
        <v>4619</v>
      </c>
      <c r="D2866" s="21"/>
    </row>
    <row r="2867">
      <c r="A2867" s="19">
        <v>2866.0</v>
      </c>
      <c r="B2867" s="19">
        <v>66675.0</v>
      </c>
      <c r="C2867" s="20" t="s">
        <v>4620</v>
      </c>
      <c r="D2867" s="21"/>
    </row>
    <row r="2868">
      <c r="A2868" s="19">
        <v>2867.0</v>
      </c>
      <c r="B2868" s="19">
        <v>66666.0</v>
      </c>
      <c r="C2868" s="20" t="s">
        <v>4621</v>
      </c>
      <c r="D2868" s="21"/>
    </row>
    <row r="2869">
      <c r="A2869" s="19">
        <v>2868.0</v>
      </c>
      <c r="B2869" s="19">
        <v>66662.0</v>
      </c>
      <c r="C2869" s="20" t="s">
        <v>4622</v>
      </c>
      <c r="D2869" s="21"/>
    </row>
    <row r="2870">
      <c r="A2870" s="19">
        <v>2869.0</v>
      </c>
      <c r="B2870" s="19">
        <v>66643.0</v>
      </c>
      <c r="C2870" s="20" t="s">
        <v>4623</v>
      </c>
      <c r="D2870" s="21"/>
    </row>
    <row r="2871">
      <c r="A2871" s="19">
        <v>2870.0</v>
      </c>
      <c r="B2871" s="19">
        <v>66612.0</v>
      </c>
      <c r="C2871" s="20" t="s">
        <v>4624</v>
      </c>
      <c r="D2871" s="21"/>
    </row>
    <row r="2872">
      <c r="A2872" s="19">
        <v>2871.0</v>
      </c>
      <c r="B2872" s="19">
        <v>66558.0</v>
      </c>
      <c r="C2872" s="20" t="s">
        <v>4625</v>
      </c>
      <c r="D2872" s="21"/>
    </row>
    <row r="2873">
      <c r="A2873" s="19">
        <v>2872.0</v>
      </c>
      <c r="B2873" s="19">
        <v>66500.0</v>
      </c>
      <c r="C2873" s="20" t="s">
        <v>4626</v>
      </c>
      <c r="D2873" s="21"/>
    </row>
    <row r="2874">
      <c r="A2874" s="19">
        <v>2873.0</v>
      </c>
      <c r="B2874" s="19">
        <v>66472.0</v>
      </c>
      <c r="C2874" s="20" t="s">
        <v>4627</v>
      </c>
      <c r="D2874" s="21"/>
    </row>
    <row r="2875">
      <c r="A2875" s="19">
        <v>2874.0</v>
      </c>
      <c r="B2875" s="19">
        <v>66442.0</v>
      </c>
      <c r="C2875" s="20" t="s">
        <v>4628</v>
      </c>
      <c r="D2875" s="21"/>
    </row>
    <row r="2876">
      <c r="A2876" s="19">
        <v>2875.0</v>
      </c>
      <c r="B2876" s="19">
        <v>66436.0</v>
      </c>
      <c r="C2876" s="20" t="s">
        <v>4629</v>
      </c>
      <c r="D2876" s="21"/>
    </row>
    <row r="2877">
      <c r="A2877" s="19">
        <v>2876.0</v>
      </c>
      <c r="B2877" s="19">
        <v>66368.0</v>
      </c>
      <c r="C2877" s="20" t="s">
        <v>4630</v>
      </c>
      <c r="D2877" s="21"/>
    </row>
    <row r="2878">
      <c r="A2878" s="19">
        <v>2877.0</v>
      </c>
      <c r="B2878" s="19">
        <v>66326.0</v>
      </c>
      <c r="C2878" s="22" t="s">
        <v>4631</v>
      </c>
      <c r="D2878" s="21"/>
    </row>
    <row r="2879">
      <c r="A2879" s="19">
        <v>2878.0</v>
      </c>
      <c r="B2879" s="19">
        <v>66318.0</v>
      </c>
      <c r="C2879" s="20" t="s">
        <v>4632</v>
      </c>
      <c r="D2879" s="21"/>
    </row>
    <row r="2880">
      <c r="A2880" s="19">
        <v>2879.0</v>
      </c>
      <c r="B2880" s="19">
        <v>66291.0</v>
      </c>
      <c r="C2880" s="22" t="s">
        <v>4633</v>
      </c>
      <c r="D2880" s="21"/>
    </row>
    <row r="2881">
      <c r="A2881" s="19">
        <v>2880.0</v>
      </c>
      <c r="B2881" s="19">
        <v>66224.0</v>
      </c>
      <c r="C2881" s="22" t="s">
        <v>4634</v>
      </c>
      <c r="D2881" s="21"/>
    </row>
    <row r="2882">
      <c r="A2882" s="19">
        <v>2881.0</v>
      </c>
      <c r="B2882" s="19">
        <v>66217.0</v>
      </c>
      <c r="C2882" s="20" t="s">
        <v>4635</v>
      </c>
      <c r="D2882" s="21"/>
    </row>
    <row r="2883">
      <c r="A2883" s="19">
        <v>2882.0</v>
      </c>
      <c r="B2883" s="19">
        <v>66217.0</v>
      </c>
      <c r="C2883" s="20" t="s">
        <v>4636</v>
      </c>
      <c r="D2883" s="21"/>
    </row>
    <row r="2884">
      <c r="A2884" s="19">
        <v>2883.0</v>
      </c>
      <c r="B2884" s="19">
        <v>66174.0</v>
      </c>
      <c r="C2884" s="20" t="s">
        <v>4637</v>
      </c>
      <c r="D2884" s="21"/>
    </row>
    <row r="2885">
      <c r="A2885" s="19">
        <v>2884.0</v>
      </c>
      <c r="B2885" s="19">
        <v>66165.0</v>
      </c>
      <c r="C2885" s="20" t="s">
        <v>4638</v>
      </c>
      <c r="D2885" s="21"/>
    </row>
    <row r="2886">
      <c r="A2886" s="19">
        <v>2885.0</v>
      </c>
      <c r="B2886" s="19">
        <v>66111.0</v>
      </c>
      <c r="C2886" s="20" t="s">
        <v>4639</v>
      </c>
      <c r="D2886" s="21"/>
    </row>
    <row r="2887">
      <c r="A2887" s="19">
        <v>2886.0</v>
      </c>
      <c r="B2887" s="19">
        <v>66103.0</v>
      </c>
      <c r="C2887" s="20" t="s">
        <v>4640</v>
      </c>
      <c r="D2887" s="21"/>
    </row>
    <row r="2888">
      <c r="A2888" s="19">
        <v>2887.0</v>
      </c>
      <c r="B2888" s="19">
        <v>66060.0</v>
      </c>
      <c r="C2888" s="20" t="s">
        <v>4641</v>
      </c>
      <c r="D2888" s="21"/>
    </row>
    <row r="2889">
      <c r="A2889" s="19">
        <v>2888.0</v>
      </c>
      <c r="B2889" s="19">
        <v>66041.0</v>
      </c>
      <c r="C2889" s="20" t="s">
        <v>4642</v>
      </c>
      <c r="D2889" s="21"/>
    </row>
    <row r="2890">
      <c r="A2890" s="19">
        <v>2889.0</v>
      </c>
      <c r="B2890" s="19">
        <v>66027.0</v>
      </c>
      <c r="C2890" s="20" t="s">
        <v>4643</v>
      </c>
      <c r="D2890" s="21"/>
    </row>
    <row r="2891">
      <c r="A2891" s="19">
        <v>2890.0</v>
      </c>
      <c r="B2891" s="19">
        <v>65995.0</v>
      </c>
      <c r="C2891" s="20" t="s">
        <v>4644</v>
      </c>
      <c r="D2891" s="21"/>
    </row>
    <row r="2892">
      <c r="A2892" s="19">
        <v>2891.0</v>
      </c>
      <c r="B2892" s="19">
        <v>65972.0</v>
      </c>
      <c r="C2892" s="20" t="s">
        <v>4645</v>
      </c>
      <c r="D2892" s="21"/>
    </row>
    <row r="2893">
      <c r="A2893" s="19">
        <v>2892.0</v>
      </c>
      <c r="B2893" s="19">
        <v>65969.0</v>
      </c>
      <c r="C2893" s="20" t="s">
        <v>4646</v>
      </c>
      <c r="D2893" s="21"/>
    </row>
    <row r="2894">
      <c r="A2894" s="19">
        <v>2893.0</v>
      </c>
      <c r="B2894" s="19">
        <v>65936.0</v>
      </c>
      <c r="C2894" s="20" t="s">
        <v>4647</v>
      </c>
      <c r="D2894" s="21"/>
    </row>
    <row r="2895">
      <c r="A2895" s="19">
        <v>2894.0</v>
      </c>
      <c r="B2895" s="19">
        <v>65919.0</v>
      </c>
      <c r="C2895" s="20" t="s">
        <v>4648</v>
      </c>
      <c r="D2895" s="21"/>
    </row>
    <row r="2896">
      <c r="A2896" s="19">
        <v>2895.0</v>
      </c>
      <c r="B2896" s="19">
        <v>65859.0</v>
      </c>
      <c r="C2896" s="20" t="s">
        <v>4649</v>
      </c>
      <c r="D2896" s="21"/>
    </row>
    <row r="2897">
      <c r="A2897" s="19">
        <v>2896.0</v>
      </c>
      <c r="B2897" s="19">
        <v>65849.0</v>
      </c>
      <c r="C2897" s="20" t="s">
        <v>4650</v>
      </c>
      <c r="D2897" s="21"/>
    </row>
    <row r="2898">
      <c r="A2898" s="19">
        <v>2897.0</v>
      </c>
      <c r="B2898" s="19">
        <v>65847.0</v>
      </c>
      <c r="C2898" s="20" t="s">
        <v>4651</v>
      </c>
      <c r="D2898" s="21"/>
    </row>
    <row r="2899">
      <c r="A2899" s="19">
        <v>2898.0</v>
      </c>
      <c r="B2899" s="19">
        <v>65836.0</v>
      </c>
      <c r="C2899" s="20" t="s">
        <v>4652</v>
      </c>
      <c r="D2899" s="21"/>
    </row>
    <row r="2900">
      <c r="A2900" s="19">
        <v>2899.0</v>
      </c>
      <c r="B2900" s="19">
        <v>65773.0</v>
      </c>
      <c r="C2900" s="22" t="s">
        <v>4653</v>
      </c>
      <c r="D2900" s="21"/>
    </row>
    <row r="2901">
      <c r="A2901" s="19">
        <v>2900.0</v>
      </c>
      <c r="B2901" s="19">
        <v>65768.0</v>
      </c>
      <c r="C2901" s="20" t="s">
        <v>4654</v>
      </c>
      <c r="D2901" s="21"/>
    </row>
    <row r="2902">
      <c r="A2902" s="19">
        <v>2901.0</v>
      </c>
      <c r="B2902" s="19">
        <v>65763.0</v>
      </c>
      <c r="C2902" s="20" t="s">
        <v>4655</v>
      </c>
      <c r="D2902" s="21"/>
    </row>
    <row r="2903">
      <c r="A2903" s="19">
        <v>2902.0</v>
      </c>
      <c r="B2903" s="19">
        <v>65756.0</v>
      </c>
      <c r="C2903" s="20" t="s">
        <v>4656</v>
      </c>
      <c r="D2903" s="21"/>
    </row>
    <row r="2904">
      <c r="A2904" s="19">
        <v>2903.0</v>
      </c>
      <c r="B2904" s="19">
        <v>65748.0</v>
      </c>
      <c r="C2904" s="20" t="s">
        <v>4657</v>
      </c>
      <c r="D2904" s="21"/>
    </row>
    <row r="2905">
      <c r="A2905" s="19">
        <v>2904.0</v>
      </c>
      <c r="B2905" s="19">
        <v>65745.0</v>
      </c>
      <c r="C2905" s="20" t="s">
        <v>4658</v>
      </c>
      <c r="D2905" s="21"/>
    </row>
    <row r="2906">
      <c r="A2906" s="19">
        <v>2905.0</v>
      </c>
      <c r="B2906" s="19">
        <v>65724.0</v>
      </c>
      <c r="C2906" s="20" t="s">
        <v>4659</v>
      </c>
      <c r="D2906" s="21"/>
    </row>
    <row r="2907">
      <c r="A2907" s="19">
        <v>2906.0</v>
      </c>
      <c r="B2907" s="19">
        <v>65695.0</v>
      </c>
      <c r="C2907" s="20" t="s">
        <v>4660</v>
      </c>
      <c r="D2907" s="21"/>
    </row>
    <row r="2908">
      <c r="A2908" s="19">
        <v>2907.0</v>
      </c>
      <c r="B2908" s="19">
        <v>65689.0</v>
      </c>
      <c r="C2908" s="20" t="s">
        <v>4661</v>
      </c>
      <c r="D2908" s="21"/>
    </row>
    <row r="2909">
      <c r="A2909" s="19">
        <v>2908.0</v>
      </c>
      <c r="B2909" s="19">
        <v>65626.0</v>
      </c>
      <c r="C2909" s="20" t="s">
        <v>4662</v>
      </c>
      <c r="D2909" s="21"/>
    </row>
    <row r="2910">
      <c r="A2910" s="19">
        <v>2909.0</v>
      </c>
      <c r="B2910" s="19">
        <v>65613.0</v>
      </c>
      <c r="C2910" s="20" t="s">
        <v>4663</v>
      </c>
      <c r="D2910" s="21"/>
    </row>
    <row r="2911">
      <c r="A2911" s="19">
        <v>2910.0</v>
      </c>
      <c r="B2911" s="19">
        <v>65601.0</v>
      </c>
      <c r="C2911" s="20" t="s">
        <v>4664</v>
      </c>
      <c r="D2911" s="21"/>
    </row>
    <row r="2912">
      <c r="A2912" s="19">
        <v>2911.0</v>
      </c>
      <c r="B2912" s="19">
        <v>65532.0</v>
      </c>
      <c r="C2912" s="20" t="s">
        <v>4665</v>
      </c>
      <c r="D2912" s="21"/>
    </row>
    <row r="2913">
      <c r="A2913" s="19">
        <v>2912.0</v>
      </c>
      <c r="B2913" s="19">
        <v>65517.0</v>
      </c>
      <c r="C2913" s="20" t="s">
        <v>4666</v>
      </c>
      <c r="D2913" s="21"/>
    </row>
    <row r="2914">
      <c r="A2914" s="19">
        <v>2913.0</v>
      </c>
      <c r="B2914" s="19">
        <v>65486.0</v>
      </c>
      <c r="C2914" s="20" t="s">
        <v>4667</v>
      </c>
      <c r="D2914" s="21"/>
    </row>
    <row r="2915">
      <c r="A2915" s="19">
        <v>2914.0</v>
      </c>
      <c r="B2915" s="19">
        <v>65461.0</v>
      </c>
      <c r="C2915" s="20" t="s">
        <v>4668</v>
      </c>
      <c r="D2915" s="21"/>
    </row>
    <row r="2916">
      <c r="A2916" s="19">
        <v>2915.0</v>
      </c>
      <c r="B2916" s="19">
        <v>65459.0</v>
      </c>
      <c r="C2916" s="20" t="s">
        <v>4669</v>
      </c>
      <c r="D2916" s="21"/>
    </row>
    <row r="2917">
      <c r="A2917" s="19">
        <v>2916.0</v>
      </c>
      <c r="B2917" s="19">
        <v>65449.0</v>
      </c>
      <c r="C2917" s="20" t="s">
        <v>4670</v>
      </c>
      <c r="D2917" s="21"/>
    </row>
    <row r="2918">
      <c r="A2918" s="19">
        <v>2917.0</v>
      </c>
      <c r="B2918" s="19">
        <v>65433.0</v>
      </c>
      <c r="C2918" s="20" t="s">
        <v>4671</v>
      </c>
      <c r="D2918" s="21"/>
    </row>
    <row r="2919">
      <c r="A2919" s="19">
        <v>2918.0</v>
      </c>
      <c r="B2919" s="19">
        <v>65433.0</v>
      </c>
      <c r="C2919" s="20" t="s">
        <v>4672</v>
      </c>
      <c r="D2919" s="21"/>
    </row>
    <row r="2920">
      <c r="A2920" s="19">
        <v>2919.0</v>
      </c>
      <c r="B2920" s="19">
        <v>65399.0</v>
      </c>
      <c r="C2920" s="20" t="s">
        <v>4673</v>
      </c>
      <c r="D2920" s="21"/>
    </row>
    <row r="2921">
      <c r="A2921" s="19">
        <v>2920.0</v>
      </c>
      <c r="B2921" s="19">
        <v>65368.0</v>
      </c>
      <c r="C2921" s="22" t="s">
        <v>4674</v>
      </c>
      <c r="D2921" s="21"/>
    </row>
    <row r="2922">
      <c r="A2922" s="19">
        <v>2921.0</v>
      </c>
      <c r="B2922" s="19">
        <v>65366.0</v>
      </c>
      <c r="C2922" s="20" t="s">
        <v>4675</v>
      </c>
      <c r="D2922" s="21"/>
    </row>
    <row r="2923">
      <c r="A2923" s="19">
        <v>2922.0</v>
      </c>
      <c r="B2923" s="19">
        <v>65309.0</v>
      </c>
      <c r="C2923" s="20" t="s">
        <v>4676</v>
      </c>
      <c r="D2923" s="21"/>
    </row>
    <row r="2924">
      <c r="A2924" s="19">
        <v>2923.0</v>
      </c>
      <c r="B2924" s="19">
        <v>65307.0</v>
      </c>
      <c r="C2924" s="20" t="s">
        <v>4677</v>
      </c>
      <c r="D2924" s="21"/>
    </row>
    <row r="2925">
      <c r="A2925" s="19">
        <v>2924.0</v>
      </c>
      <c r="B2925" s="19">
        <v>65294.0</v>
      </c>
      <c r="C2925" s="20" t="s">
        <v>4678</v>
      </c>
      <c r="D2925" s="21"/>
    </row>
    <row r="2926">
      <c r="A2926" s="19">
        <v>2925.0</v>
      </c>
      <c r="B2926" s="19">
        <v>65290.0</v>
      </c>
      <c r="C2926" s="22" t="s">
        <v>4679</v>
      </c>
      <c r="D2926" s="21"/>
    </row>
    <row r="2927">
      <c r="A2927" s="19">
        <v>2926.0</v>
      </c>
      <c r="B2927" s="19">
        <v>65265.0</v>
      </c>
      <c r="C2927" s="20" t="s">
        <v>4680</v>
      </c>
      <c r="D2927" s="21"/>
    </row>
    <row r="2928">
      <c r="A2928" s="19">
        <v>2927.0</v>
      </c>
      <c r="B2928" s="19">
        <v>65261.0</v>
      </c>
      <c r="C2928" s="20" t="s">
        <v>4681</v>
      </c>
      <c r="D2928" s="21"/>
    </row>
    <row r="2929">
      <c r="A2929" s="19">
        <v>2928.0</v>
      </c>
      <c r="B2929" s="19">
        <v>65195.0</v>
      </c>
      <c r="C2929" s="20" t="s">
        <v>4682</v>
      </c>
      <c r="D2929" s="21"/>
    </row>
    <row r="2930">
      <c r="A2930" s="19">
        <v>2929.0</v>
      </c>
      <c r="B2930" s="19">
        <v>65161.0</v>
      </c>
      <c r="C2930" s="20" t="s">
        <v>4683</v>
      </c>
      <c r="D2930" s="21"/>
    </row>
    <row r="2931">
      <c r="A2931" s="19">
        <v>2930.0</v>
      </c>
      <c r="B2931" s="19">
        <v>65148.0</v>
      </c>
      <c r="C2931" s="20" t="s">
        <v>4684</v>
      </c>
      <c r="D2931" s="21"/>
    </row>
    <row r="2932">
      <c r="A2932" s="19">
        <v>2931.0</v>
      </c>
      <c r="B2932" s="19">
        <v>65093.0</v>
      </c>
      <c r="C2932" s="20" t="s">
        <v>4685</v>
      </c>
      <c r="D2932" s="21"/>
    </row>
    <row r="2933">
      <c r="A2933" s="19">
        <v>2932.0</v>
      </c>
      <c r="B2933" s="19">
        <v>65087.0</v>
      </c>
      <c r="C2933" s="20" t="s">
        <v>4686</v>
      </c>
      <c r="D2933" s="21"/>
    </row>
    <row r="2934">
      <c r="A2934" s="19">
        <v>2933.0</v>
      </c>
      <c r="B2934" s="19">
        <v>65086.0</v>
      </c>
      <c r="C2934" s="20" t="s">
        <v>4687</v>
      </c>
      <c r="D2934" s="21"/>
    </row>
    <row r="2935">
      <c r="A2935" s="19">
        <v>2934.0</v>
      </c>
      <c r="B2935" s="19">
        <v>65061.0</v>
      </c>
      <c r="C2935" s="20" t="s">
        <v>4688</v>
      </c>
      <c r="D2935" s="21"/>
    </row>
    <row r="2936">
      <c r="A2936" s="19">
        <v>2935.0</v>
      </c>
      <c r="B2936" s="19">
        <v>65028.0</v>
      </c>
      <c r="C2936" s="20" t="s">
        <v>4689</v>
      </c>
      <c r="D2936" s="21"/>
    </row>
    <row r="2937">
      <c r="A2937" s="19">
        <v>2936.0</v>
      </c>
      <c r="B2937" s="19">
        <v>65000.0</v>
      </c>
      <c r="C2937" s="20" t="s">
        <v>4690</v>
      </c>
      <c r="D2937" s="21"/>
    </row>
    <row r="2938">
      <c r="A2938" s="19">
        <v>2937.0</v>
      </c>
      <c r="B2938" s="19">
        <v>64901.0</v>
      </c>
      <c r="C2938" s="20" t="s">
        <v>4691</v>
      </c>
      <c r="D2938" s="21"/>
    </row>
    <row r="2939">
      <c r="A2939" s="19">
        <v>2938.0</v>
      </c>
      <c r="B2939" s="19">
        <v>64884.0</v>
      </c>
      <c r="C2939" s="20" t="s">
        <v>4692</v>
      </c>
      <c r="D2939" s="21"/>
    </row>
    <row r="2940">
      <c r="A2940" s="19">
        <v>2939.0</v>
      </c>
      <c r="B2940" s="19">
        <v>64760.0</v>
      </c>
      <c r="C2940" s="20" t="s">
        <v>4693</v>
      </c>
      <c r="D2940" s="21"/>
    </row>
    <row r="2941">
      <c r="A2941" s="19">
        <v>2940.0</v>
      </c>
      <c r="B2941" s="19">
        <v>64742.0</v>
      </c>
      <c r="C2941" s="20" t="s">
        <v>4694</v>
      </c>
      <c r="D2941" s="21"/>
    </row>
    <row r="2942">
      <c r="A2942" s="19">
        <v>2941.0</v>
      </c>
      <c r="B2942" s="19">
        <v>64738.0</v>
      </c>
      <c r="C2942" s="20" t="s">
        <v>4695</v>
      </c>
      <c r="D2942" s="21"/>
    </row>
    <row r="2943">
      <c r="A2943" s="19">
        <v>2942.0</v>
      </c>
      <c r="B2943" s="19">
        <v>64728.0</v>
      </c>
      <c r="C2943" s="20" t="s">
        <v>4696</v>
      </c>
      <c r="D2943" s="21"/>
    </row>
    <row r="2944">
      <c r="A2944" s="19">
        <v>2943.0</v>
      </c>
      <c r="B2944" s="19">
        <v>64724.0</v>
      </c>
      <c r="C2944" s="20" t="s">
        <v>4697</v>
      </c>
      <c r="D2944" s="21"/>
    </row>
    <row r="2945">
      <c r="A2945" s="19">
        <v>2944.0</v>
      </c>
      <c r="B2945" s="19">
        <v>64711.0</v>
      </c>
      <c r="C2945" s="20" t="s">
        <v>4698</v>
      </c>
      <c r="D2945" s="21"/>
    </row>
    <row r="2946">
      <c r="A2946" s="19">
        <v>2945.0</v>
      </c>
      <c r="B2946" s="19">
        <v>64696.0</v>
      </c>
      <c r="C2946" s="20" t="s">
        <v>4699</v>
      </c>
      <c r="D2946" s="21"/>
    </row>
    <row r="2947">
      <c r="A2947" s="19">
        <v>2946.0</v>
      </c>
      <c r="B2947" s="19">
        <v>64668.0</v>
      </c>
      <c r="C2947" s="20" t="s">
        <v>4700</v>
      </c>
      <c r="D2947" s="21"/>
    </row>
    <row r="2948">
      <c r="A2948" s="19">
        <v>2947.0</v>
      </c>
      <c r="B2948" s="19">
        <v>64610.0</v>
      </c>
      <c r="C2948" s="20" t="s">
        <v>4701</v>
      </c>
      <c r="D2948" s="21"/>
    </row>
    <row r="2949">
      <c r="A2949" s="19">
        <v>2948.0</v>
      </c>
      <c r="B2949" s="19">
        <v>64608.0</v>
      </c>
      <c r="C2949" s="20" t="s">
        <v>4702</v>
      </c>
      <c r="D2949" s="21"/>
    </row>
    <row r="2950">
      <c r="A2950" s="19">
        <v>2949.0</v>
      </c>
      <c r="B2950" s="19">
        <v>64592.0</v>
      </c>
      <c r="C2950" s="20" t="s">
        <v>4703</v>
      </c>
      <c r="D2950" s="21"/>
    </row>
    <row r="2951">
      <c r="A2951" s="19">
        <v>2950.0</v>
      </c>
      <c r="B2951" s="19">
        <v>64589.0</v>
      </c>
      <c r="C2951" s="20" t="s">
        <v>4704</v>
      </c>
      <c r="D2951" s="21"/>
    </row>
    <row r="2952">
      <c r="A2952" s="19">
        <v>2951.0</v>
      </c>
      <c r="B2952" s="19">
        <v>64587.0</v>
      </c>
      <c r="C2952" s="22" t="s">
        <v>4705</v>
      </c>
      <c r="D2952" s="21"/>
    </row>
    <row r="2953">
      <c r="A2953" s="19">
        <v>2952.0</v>
      </c>
      <c r="B2953" s="19">
        <v>64554.0</v>
      </c>
      <c r="C2953" s="20" t="s">
        <v>4706</v>
      </c>
      <c r="D2953" s="21"/>
    </row>
    <row r="2954">
      <c r="A2954" s="19">
        <v>2953.0</v>
      </c>
      <c r="B2954" s="19">
        <v>64518.0</v>
      </c>
      <c r="C2954" s="20" t="s">
        <v>4707</v>
      </c>
      <c r="D2954" s="21"/>
    </row>
    <row r="2955">
      <c r="A2955" s="19">
        <v>2954.0</v>
      </c>
      <c r="B2955" s="19">
        <v>64504.0</v>
      </c>
      <c r="C2955" s="20" t="s">
        <v>4708</v>
      </c>
      <c r="D2955" s="21"/>
    </row>
    <row r="2956">
      <c r="A2956" s="19">
        <v>2955.0</v>
      </c>
      <c r="B2956" s="19">
        <v>64402.0</v>
      </c>
      <c r="C2956" s="20" t="s">
        <v>4709</v>
      </c>
      <c r="D2956" s="21"/>
    </row>
    <row r="2957">
      <c r="A2957" s="19">
        <v>2956.0</v>
      </c>
      <c r="B2957" s="19">
        <v>64387.0</v>
      </c>
      <c r="C2957" s="20" t="s">
        <v>4710</v>
      </c>
      <c r="D2957" s="21"/>
    </row>
    <row r="2958">
      <c r="A2958" s="19">
        <v>2957.0</v>
      </c>
      <c r="B2958" s="19">
        <v>64325.0</v>
      </c>
      <c r="C2958" s="20" t="s">
        <v>4711</v>
      </c>
      <c r="D2958" s="21"/>
    </row>
    <row r="2959">
      <c r="A2959" s="19">
        <v>2958.0</v>
      </c>
      <c r="B2959" s="19">
        <v>64319.0</v>
      </c>
      <c r="C2959" s="20" t="s">
        <v>4712</v>
      </c>
      <c r="D2959" s="21"/>
    </row>
    <row r="2960">
      <c r="A2960" s="19">
        <v>2959.0</v>
      </c>
      <c r="B2960" s="19">
        <v>64298.0</v>
      </c>
      <c r="C2960" s="20" t="s">
        <v>4713</v>
      </c>
      <c r="D2960" s="21"/>
    </row>
    <row r="2961">
      <c r="A2961" s="19">
        <v>2960.0</v>
      </c>
      <c r="B2961" s="19">
        <v>64277.0</v>
      </c>
      <c r="C2961" s="20" t="s">
        <v>4714</v>
      </c>
      <c r="D2961" s="21"/>
    </row>
    <row r="2962">
      <c r="A2962" s="19">
        <v>2961.0</v>
      </c>
      <c r="B2962" s="19">
        <v>64220.0</v>
      </c>
      <c r="C2962" s="20" t="s">
        <v>4715</v>
      </c>
      <c r="D2962" s="21"/>
    </row>
    <row r="2963">
      <c r="A2963" s="19">
        <v>2962.0</v>
      </c>
      <c r="B2963" s="19">
        <v>64152.0</v>
      </c>
      <c r="C2963" s="20" t="s">
        <v>4716</v>
      </c>
      <c r="D2963" s="21"/>
    </row>
    <row r="2964">
      <c r="A2964" s="19">
        <v>2963.0</v>
      </c>
      <c r="B2964" s="19">
        <v>64147.0</v>
      </c>
      <c r="C2964" s="20" t="s">
        <v>4717</v>
      </c>
      <c r="D2964" s="21"/>
    </row>
    <row r="2965">
      <c r="A2965" s="19">
        <v>2964.0</v>
      </c>
      <c r="B2965" s="19">
        <v>64127.0</v>
      </c>
      <c r="C2965" s="20" t="s">
        <v>4718</v>
      </c>
      <c r="D2965" s="21"/>
    </row>
    <row r="2966">
      <c r="A2966" s="19">
        <v>2965.0</v>
      </c>
      <c r="B2966" s="19">
        <v>64125.0</v>
      </c>
      <c r="C2966" s="20" t="s">
        <v>4719</v>
      </c>
      <c r="D2966" s="21"/>
    </row>
    <row r="2967">
      <c r="A2967" s="19">
        <v>2966.0</v>
      </c>
      <c r="B2967" s="19">
        <v>64099.0</v>
      </c>
      <c r="C2967" s="20" t="s">
        <v>4720</v>
      </c>
      <c r="D2967" s="21"/>
    </row>
    <row r="2968">
      <c r="A2968" s="19">
        <v>2967.0</v>
      </c>
      <c r="B2968" s="19">
        <v>64063.0</v>
      </c>
      <c r="C2968" s="20" t="s">
        <v>4721</v>
      </c>
      <c r="D2968" s="21"/>
    </row>
    <row r="2969">
      <c r="A2969" s="19">
        <v>2968.0</v>
      </c>
      <c r="B2969" s="19">
        <v>64037.0</v>
      </c>
      <c r="C2969" s="20" t="s">
        <v>4722</v>
      </c>
      <c r="D2969" s="21"/>
    </row>
    <row r="2970">
      <c r="A2970" s="19">
        <v>2969.0</v>
      </c>
      <c r="B2970" s="19">
        <v>63987.0</v>
      </c>
      <c r="C2970" s="20" t="s">
        <v>4723</v>
      </c>
      <c r="D2970" s="21"/>
    </row>
    <row r="2971">
      <c r="A2971" s="19">
        <v>2970.0</v>
      </c>
      <c r="B2971" s="19">
        <v>63975.0</v>
      </c>
      <c r="C2971" s="20" t="s">
        <v>4724</v>
      </c>
      <c r="D2971" s="21"/>
    </row>
    <row r="2972">
      <c r="A2972" s="19">
        <v>2971.0</v>
      </c>
      <c r="B2972" s="19">
        <v>63973.0</v>
      </c>
      <c r="C2972" s="20" t="s">
        <v>4725</v>
      </c>
      <c r="D2972" s="21"/>
    </row>
    <row r="2973">
      <c r="A2973" s="19">
        <v>2972.0</v>
      </c>
      <c r="B2973" s="19">
        <v>63912.0</v>
      </c>
      <c r="C2973" s="20" t="s">
        <v>4726</v>
      </c>
      <c r="D2973" s="21"/>
    </row>
    <row r="2974">
      <c r="A2974" s="19">
        <v>2973.0</v>
      </c>
      <c r="B2974" s="19">
        <v>63908.0</v>
      </c>
      <c r="C2974" s="20" t="s">
        <v>4727</v>
      </c>
      <c r="D2974" s="21"/>
    </row>
    <row r="2975">
      <c r="A2975" s="19">
        <v>2974.0</v>
      </c>
      <c r="B2975" s="19">
        <v>63906.0</v>
      </c>
      <c r="C2975" s="22" t="s">
        <v>4728</v>
      </c>
      <c r="D2975" s="21"/>
    </row>
    <row r="2976">
      <c r="A2976" s="19">
        <v>2975.0</v>
      </c>
      <c r="B2976" s="19">
        <v>63902.0</v>
      </c>
      <c r="C2976" s="20" t="s">
        <v>4729</v>
      </c>
      <c r="D2976" s="21"/>
    </row>
    <row r="2977">
      <c r="A2977" s="19">
        <v>2976.0</v>
      </c>
      <c r="B2977" s="19">
        <v>63826.0</v>
      </c>
      <c r="C2977" s="20" t="s">
        <v>4730</v>
      </c>
      <c r="D2977" s="21"/>
    </row>
    <row r="2978">
      <c r="A2978" s="19">
        <v>2977.0</v>
      </c>
      <c r="B2978" s="19">
        <v>63819.0</v>
      </c>
      <c r="C2978" s="20" t="s">
        <v>4731</v>
      </c>
      <c r="D2978" s="21"/>
    </row>
    <row r="2979">
      <c r="A2979" s="19">
        <v>2978.0</v>
      </c>
      <c r="B2979" s="19">
        <v>63763.0</v>
      </c>
      <c r="C2979" s="20" t="s">
        <v>4732</v>
      </c>
      <c r="D2979" s="21"/>
    </row>
    <row r="2980">
      <c r="A2980" s="19">
        <v>2979.0</v>
      </c>
      <c r="B2980" s="19">
        <v>63748.0</v>
      </c>
      <c r="C2980" s="22" t="s">
        <v>4733</v>
      </c>
      <c r="D2980" s="21"/>
    </row>
    <row r="2981">
      <c r="A2981" s="19">
        <v>2980.0</v>
      </c>
      <c r="B2981" s="19">
        <v>63743.0</v>
      </c>
      <c r="C2981" s="20" t="s">
        <v>4734</v>
      </c>
      <c r="D2981" s="21"/>
    </row>
    <row r="2982">
      <c r="A2982" s="19">
        <v>2981.0</v>
      </c>
      <c r="B2982" s="19">
        <v>63730.0</v>
      </c>
      <c r="C2982" s="20" t="s">
        <v>4735</v>
      </c>
      <c r="D2982" s="21"/>
    </row>
    <row r="2983">
      <c r="A2983" s="19">
        <v>2982.0</v>
      </c>
      <c r="B2983" s="19">
        <v>63730.0</v>
      </c>
      <c r="C2983" s="20" t="s">
        <v>4736</v>
      </c>
      <c r="D2983" s="21"/>
    </row>
    <row r="2984">
      <c r="A2984" s="19">
        <v>2983.0</v>
      </c>
      <c r="B2984" s="19">
        <v>63702.0</v>
      </c>
      <c r="C2984" s="20" t="s">
        <v>4737</v>
      </c>
      <c r="D2984" s="21"/>
    </row>
    <row r="2985">
      <c r="A2985" s="19">
        <v>2984.0</v>
      </c>
      <c r="B2985" s="19">
        <v>63686.0</v>
      </c>
      <c r="C2985" s="20" t="s">
        <v>4738</v>
      </c>
      <c r="D2985" s="21"/>
    </row>
    <row r="2986">
      <c r="A2986" s="19">
        <v>2985.0</v>
      </c>
      <c r="B2986" s="19">
        <v>63680.0</v>
      </c>
      <c r="C2986" s="20" t="s">
        <v>4739</v>
      </c>
      <c r="D2986" s="21"/>
    </row>
    <row r="2987">
      <c r="A2987" s="19">
        <v>2986.0</v>
      </c>
      <c r="B2987" s="19">
        <v>63676.0</v>
      </c>
      <c r="C2987" s="20" t="s">
        <v>4740</v>
      </c>
      <c r="D2987" s="21"/>
    </row>
    <row r="2988">
      <c r="A2988" s="19">
        <v>2987.0</v>
      </c>
      <c r="B2988" s="19">
        <v>63651.0</v>
      </c>
      <c r="C2988" s="22" t="s">
        <v>4741</v>
      </c>
      <c r="D2988" s="21"/>
    </row>
    <row r="2989">
      <c r="A2989" s="19">
        <v>2988.0</v>
      </c>
      <c r="B2989" s="19">
        <v>63611.0</v>
      </c>
      <c r="C2989" s="20" t="s">
        <v>4742</v>
      </c>
      <c r="D2989" s="21"/>
    </row>
    <row r="2990">
      <c r="A2990" s="19">
        <v>2989.0</v>
      </c>
      <c r="B2990" s="19">
        <v>63575.0</v>
      </c>
      <c r="C2990" s="20" t="s">
        <v>4743</v>
      </c>
      <c r="D2990" s="21"/>
    </row>
    <row r="2991">
      <c r="A2991" s="19">
        <v>2990.0</v>
      </c>
      <c r="B2991" s="19">
        <v>63438.0</v>
      </c>
      <c r="C2991" s="20" t="s">
        <v>4744</v>
      </c>
      <c r="D2991" s="21"/>
    </row>
    <row r="2992">
      <c r="A2992" s="19">
        <v>2991.0</v>
      </c>
      <c r="B2992" s="19">
        <v>63386.0</v>
      </c>
      <c r="C2992" s="20" t="s">
        <v>4745</v>
      </c>
      <c r="D2992" s="21"/>
    </row>
    <row r="2993">
      <c r="A2993" s="19">
        <v>2992.0</v>
      </c>
      <c r="B2993" s="19">
        <v>63318.0</v>
      </c>
      <c r="C2993" s="20" t="s">
        <v>4746</v>
      </c>
      <c r="D2993" s="21"/>
    </row>
    <row r="2994">
      <c r="A2994" s="19">
        <v>2993.0</v>
      </c>
      <c r="B2994" s="19">
        <v>63304.0</v>
      </c>
      <c r="C2994" s="20" t="s">
        <v>4747</v>
      </c>
      <c r="D2994" s="21"/>
    </row>
    <row r="2995">
      <c r="A2995" s="19">
        <v>2994.0</v>
      </c>
      <c r="B2995" s="19">
        <v>63279.0</v>
      </c>
      <c r="C2995" s="20" t="s">
        <v>4748</v>
      </c>
      <c r="D2995" s="21"/>
    </row>
    <row r="2996">
      <c r="A2996" s="19">
        <v>2995.0</v>
      </c>
      <c r="B2996" s="19">
        <v>63278.0</v>
      </c>
      <c r="C2996" s="20" t="s">
        <v>4749</v>
      </c>
      <c r="D2996" s="21"/>
    </row>
    <row r="2997">
      <c r="A2997" s="19">
        <v>2996.0</v>
      </c>
      <c r="B2997" s="19">
        <v>63272.0</v>
      </c>
      <c r="C2997" s="20" t="s">
        <v>4750</v>
      </c>
      <c r="D2997" s="21"/>
    </row>
    <row r="2998">
      <c r="A2998" s="19">
        <v>2997.0</v>
      </c>
      <c r="B2998" s="19">
        <v>63249.0</v>
      </c>
      <c r="C2998" s="20" t="s">
        <v>4751</v>
      </c>
      <c r="D2998" s="21"/>
    </row>
    <row r="2999">
      <c r="A2999" s="19">
        <v>2998.0</v>
      </c>
      <c r="B2999" s="19">
        <v>63236.0</v>
      </c>
      <c r="C2999" s="20" t="s">
        <v>4752</v>
      </c>
      <c r="D2999" s="21"/>
    </row>
    <row r="3000">
      <c r="A3000" s="19">
        <v>2999.0</v>
      </c>
      <c r="B3000" s="19">
        <v>63221.0</v>
      </c>
      <c r="C3000" s="20" t="s">
        <v>4753</v>
      </c>
      <c r="D3000" s="21"/>
    </row>
    <row r="3001">
      <c r="A3001" s="19">
        <v>3000.0</v>
      </c>
      <c r="B3001" s="19">
        <v>63206.0</v>
      </c>
      <c r="C3001" s="20" t="s">
        <v>4754</v>
      </c>
      <c r="D3001" s="21"/>
    </row>
    <row r="3002">
      <c r="A3002" s="19">
        <v>3001.0</v>
      </c>
      <c r="B3002" s="19">
        <v>63115.0</v>
      </c>
      <c r="C3002" s="20" t="s">
        <v>4755</v>
      </c>
      <c r="D3002" s="21"/>
    </row>
    <row r="3003">
      <c r="A3003" s="19">
        <v>3002.0</v>
      </c>
      <c r="B3003" s="19">
        <v>63101.0</v>
      </c>
      <c r="C3003" s="20" t="s">
        <v>4756</v>
      </c>
      <c r="D3003" s="21"/>
    </row>
    <row r="3004">
      <c r="A3004" s="19">
        <v>3003.0</v>
      </c>
      <c r="B3004" s="19">
        <v>63082.0</v>
      </c>
      <c r="C3004" s="20" t="s">
        <v>4757</v>
      </c>
      <c r="D3004" s="21"/>
    </row>
    <row r="3005">
      <c r="A3005" s="19">
        <v>3004.0</v>
      </c>
      <c r="B3005" s="19">
        <v>63081.0</v>
      </c>
      <c r="C3005" s="20" t="s">
        <v>4758</v>
      </c>
      <c r="D3005" s="21"/>
    </row>
    <row r="3006">
      <c r="A3006" s="19">
        <v>3005.0</v>
      </c>
      <c r="B3006" s="19">
        <v>63014.0</v>
      </c>
      <c r="C3006" s="20" t="s">
        <v>4759</v>
      </c>
      <c r="D3006" s="21"/>
    </row>
    <row r="3007">
      <c r="A3007" s="19">
        <v>3006.0</v>
      </c>
      <c r="B3007" s="19">
        <v>63001.0</v>
      </c>
      <c r="C3007" s="20" t="s">
        <v>4760</v>
      </c>
      <c r="D3007" s="21"/>
    </row>
    <row r="3008">
      <c r="A3008" s="19">
        <v>3007.0</v>
      </c>
      <c r="B3008" s="19">
        <v>62980.0</v>
      </c>
      <c r="C3008" s="20" t="s">
        <v>4761</v>
      </c>
      <c r="D3008" s="21"/>
    </row>
    <row r="3009">
      <c r="A3009" s="19">
        <v>3008.0</v>
      </c>
      <c r="B3009" s="19">
        <v>62980.0</v>
      </c>
      <c r="C3009" s="20" t="s">
        <v>4762</v>
      </c>
      <c r="D3009" s="21"/>
    </row>
    <row r="3010">
      <c r="A3010" s="19">
        <v>3009.0</v>
      </c>
      <c r="B3010" s="19">
        <v>62956.0</v>
      </c>
      <c r="C3010" s="22" t="s">
        <v>4763</v>
      </c>
      <c r="D3010" s="21"/>
    </row>
    <row r="3011">
      <c r="A3011" s="19">
        <v>3010.0</v>
      </c>
      <c r="B3011" s="19">
        <v>62942.0</v>
      </c>
      <c r="C3011" s="20" t="s">
        <v>4764</v>
      </c>
      <c r="D3011" s="21"/>
    </row>
    <row r="3012">
      <c r="A3012" s="19">
        <v>3011.0</v>
      </c>
      <c r="B3012" s="19">
        <v>62879.0</v>
      </c>
      <c r="C3012" s="20" t="s">
        <v>4765</v>
      </c>
      <c r="D3012" s="21"/>
    </row>
    <row r="3013">
      <c r="A3013" s="19">
        <v>3012.0</v>
      </c>
      <c r="B3013" s="19">
        <v>62840.0</v>
      </c>
      <c r="C3013" s="20" t="s">
        <v>4766</v>
      </c>
      <c r="D3013" s="21"/>
    </row>
    <row r="3014">
      <c r="A3014" s="19">
        <v>3013.0</v>
      </c>
      <c r="B3014" s="19">
        <v>62821.0</v>
      </c>
      <c r="C3014" s="22" t="s">
        <v>4767</v>
      </c>
      <c r="D3014" s="21"/>
    </row>
    <row r="3015">
      <c r="A3015" s="19">
        <v>3014.0</v>
      </c>
      <c r="B3015" s="19">
        <v>62782.0</v>
      </c>
      <c r="C3015" s="20" t="s">
        <v>4768</v>
      </c>
      <c r="D3015" s="21"/>
    </row>
    <row r="3016">
      <c r="A3016" s="19">
        <v>3015.0</v>
      </c>
      <c r="B3016" s="19">
        <v>62780.0</v>
      </c>
      <c r="C3016" s="20" t="s">
        <v>4769</v>
      </c>
      <c r="D3016" s="21"/>
    </row>
    <row r="3017">
      <c r="A3017" s="19">
        <v>3016.0</v>
      </c>
      <c r="B3017" s="19">
        <v>62776.0</v>
      </c>
      <c r="C3017" s="20" t="s">
        <v>4770</v>
      </c>
      <c r="D3017" s="21"/>
    </row>
    <row r="3018">
      <c r="A3018" s="19">
        <v>3017.0</v>
      </c>
      <c r="B3018" s="19">
        <v>62747.0</v>
      </c>
      <c r="C3018" s="20" t="s">
        <v>4771</v>
      </c>
      <c r="D3018" s="21"/>
    </row>
    <row r="3019">
      <c r="A3019" s="19">
        <v>3018.0</v>
      </c>
      <c r="B3019" s="19">
        <v>62711.0</v>
      </c>
      <c r="C3019" s="20" t="s">
        <v>4772</v>
      </c>
      <c r="D3019" s="21"/>
    </row>
    <row r="3020">
      <c r="A3020" s="19">
        <v>3019.0</v>
      </c>
      <c r="B3020" s="19">
        <v>62710.0</v>
      </c>
      <c r="C3020" s="22" t="s">
        <v>4773</v>
      </c>
      <c r="D3020" s="21"/>
    </row>
    <row r="3021">
      <c r="A3021" s="19">
        <v>3020.0</v>
      </c>
      <c r="B3021" s="19">
        <v>62630.0</v>
      </c>
      <c r="C3021" s="20" t="s">
        <v>4774</v>
      </c>
      <c r="D3021" s="21"/>
    </row>
    <row r="3022">
      <c r="A3022" s="19">
        <v>3021.0</v>
      </c>
      <c r="B3022" s="19">
        <v>62627.0</v>
      </c>
      <c r="C3022" s="20" t="s">
        <v>4775</v>
      </c>
      <c r="D3022" s="21"/>
    </row>
    <row r="3023">
      <c r="A3023" s="19">
        <v>3022.0</v>
      </c>
      <c r="B3023" s="19">
        <v>62625.0</v>
      </c>
      <c r="C3023" s="20" t="s">
        <v>4776</v>
      </c>
      <c r="D3023" s="21"/>
    </row>
    <row r="3024">
      <c r="A3024" s="19">
        <v>3023.0</v>
      </c>
      <c r="B3024" s="19">
        <v>62619.0</v>
      </c>
      <c r="C3024" s="20" t="s">
        <v>4777</v>
      </c>
      <c r="D3024" s="21"/>
    </row>
    <row r="3025">
      <c r="A3025" s="19">
        <v>3024.0</v>
      </c>
      <c r="B3025" s="19">
        <v>62604.0</v>
      </c>
      <c r="C3025" s="20" t="s">
        <v>4778</v>
      </c>
      <c r="D3025" s="21"/>
    </row>
    <row r="3026">
      <c r="A3026" s="19">
        <v>3025.0</v>
      </c>
      <c r="B3026" s="19">
        <v>62569.0</v>
      </c>
      <c r="C3026" s="20" t="s">
        <v>4779</v>
      </c>
      <c r="D3026" s="21"/>
    </row>
    <row r="3027">
      <c r="A3027" s="19">
        <v>3026.0</v>
      </c>
      <c r="B3027" s="19">
        <v>62555.0</v>
      </c>
      <c r="C3027" s="20" t="s">
        <v>4780</v>
      </c>
      <c r="D3027" s="21"/>
    </row>
    <row r="3028">
      <c r="A3028" s="19">
        <v>3027.0</v>
      </c>
      <c r="B3028" s="19">
        <v>62541.0</v>
      </c>
      <c r="C3028" s="20" t="s">
        <v>4781</v>
      </c>
      <c r="D3028" s="21"/>
    </row>
    <row r="3029">
      <c r="A3029" s="19">
        <v>3028.0</v>
      </c>
      <c r="B3029" s="19">
        <v>62430.0</v>
      </c>
      <c r="C3029" s="20" t="s">
        <v>4782</v>
      </c>
      <c r="D3029" s="21"/>
    </row>
    <row r="3030">
      <c r="A3030" s="19">
        <v>3029.0</v>
      </c>
      <c r="B3030" s="19">
        <v>62414.0</v>
      </c>
      <c r="C3030" s="20" t="s">
        <v>4783</v>
      </c>
      <c r="D3030" s="21"/>
    </row>
    <row r="3031">
      <c r="A3031" s="19">
        <v>3030.0</v>
      </c>
      <c r="B3031" s="19">
        <v>62410.0</v>
      </c>
      <c r="C3031" s="20" t="s">
        <v>4784</v>
      </c>
      <c r="D3031" s="21"/>
    </row>
    <row r="3032">
      <c r="A3032" s="19">
        <v>3031.0</v>
      </c>
      <c r="B3032" s="19">
        <v>62405.0</v>
      </c>
      <c r="C3032" s="20" t="s">
        <v>4785</v>
      </c>
      <c r="D3032" s="21"/>
    </row>
    <row r="3033">
      <c r="A3033" s="19">
        <v>3032.0</v>
      </c>
      <c r="B3033" s="19">
        <v>62405.0</v>
      </c>
      <c r="C3033" s="22" t="s">
        <v>4786</v>
      </c>
      <c r="D3033" s="21"/>
    </row>
    <row r="3034">
      <c r="A3034" s="19">
        <v>3033.0</v>
      </c>
      <c r="B3034" s="19">
        <v>62390.0</v>
      </c>
      <c r="C3034" s="20" t="s">
        <v>4787</v>
      </c>
      <c r="D3034" s="21"/>
    </row>
    <row r="3035">
      <c r="A3035" s="19">
        <v>3034.0</v>
      </c>
      <c r="B3035" s="19">
        <v>62374.0</v>
      </c>
      <c r="C3035" s="20" t="s">
        <v>4788</v>
      </c>
      <c r="D3035" s="21"/>
    </row>
    <row r="3036">
      <c r="A3036" s="19">
        <v>3035.0</v>
      </c>
      <c r="B3036" s="19">
        <v>62355.0</v>
      </c>
      <c r="C3036" s="20" t="s">
        <v>4789</v>
      </c>
      <c r="D3036" s="21"/>
    </row>
    <row r="3037">
      <c r="A3037" s="19">
        <v>3036.0</v>
      </c>
      <c r="B3037" s="19">
        <v>62333.0</v>
      </c>
      <c r="C3037" s="22" t="s">
        <v>4790</v>
      </c>
      <c r="D3037" s="21"/>
    </row>
    <row r="3038">
      <c r="A3038" s="19">
        <v>3037.0</v>
      </c>
      <c r="B3038" s="19">
        <v>62256.0</v>
      </c>
      <c r="C3038" s="20" t="s">
        <v>4791</v>
      </c>
      <c r="D3038" s="21"/>
    </row>
    <row r="3039">
      <c r="A3039" s="19">
        <v>3038.0</v>
      </c>
      <c r="B3039" s="19">
        <v>62247.0</v>
      </c>
      <c r="C3039" s="20" t="s">
        <v>4792</v>
      </c>
      <c r="D3039" s="21"/>
    </row>
    <row r="3040">
      <c r="A3040" s="19">
        <v>3039.0</v>
      </c>
      <c r="B3040" s="19">
        <v>62246.0</v>
      </c>
      <c r="C3040" s="20" t="s">
        <v>4793</v>
      </c>
      <c r="D3040" s="21"/>
    </row>
    <row r="3041">
      <c r="A3041" s="19">
        <v>3040.0</v>
      </c>
      <c r="B3041" s="19">
        <v>62241.0</v>
      </c>
      <c r="C3041" s="20" t="s">
        <v>4794</v>
      </c>
      <c r="D3041" s="21"/>
    </row>
    <row r="3042">
      <c r="A3042" s="19">
        <v>3041.0</v>
      </c>
      <c r="B3042" s="19">
        <v>62176.0</v>
      </c>
      <c r="C3042" s="20" t="s">
        <v>4795</v>
      </c>
      <c r="D3042" s="21"/>
    </row>
    <row r="3043">
      <c r="A3043" s="19">
        <v>3042.0</v>
      </c>
      <c r="B3043" s="19">
        <v>62154.0</v>
      </c>
      <c r="C3043" s="20" t="s">
        <v>4796</v>
      </c>
      <c r="D3043" s="21"/>
    </row>
    <row r="3044">
      <c r="A3044" s="19">
        <v>3043.0</v>
      </c>
      <c r="B3044" s="19">
        <v>62096.0</v>
      </c>
      <c r="C3044" s="20" t="s">
        <v>4797</v>
      </c>
      <c r="D3044" s="21"/>
    </row>
    <row r="3045">
      <c r="A3045" s="19">
        <v>3044.0</v>
      </c>
      <c r="B3045" s="19">
        <v>62092.0</v>
      </c>
      <c r="C3045" s="20" t="s">
        <v>4798</v>
      </c>
      <c r="D3045" s="21"/>
    </row>
    <row r="3046">
      <c r="A3046" s="19">
        <v>3045.0</v>
      </c>
      <c r="B3046" s="19">
        <v>62091.0</v>
      </c>
      <c r="C3046" s="20" t="s">
        <v>4799</v>
      </c>
      <c r="D3046" s="21"/>
    </row>
    <row r="3047">
      <c r="A3047" s="19">
        <v>3046.0</v>
      </c>
      <c r="B3047" s="19">
        <v>62064.0</v>
      </c>
      <c r="C3047" s="20" t="s">
        <v>4800</v>
      </c>
      <c r="D3047" s="21"/>
    </row>
    <row r="3048">
      <c r="A3048" s="19">
        <v>3047.0</v>
      </c>
      <c r="B3048" s="19">
        <v>62013.0</v>
      </c>
      <c r="C3048" s="20" t="s">
        <v>4801</v>
      </c>
      <c r="D3048" s="21"/>
    </row>
    <row r="3049">
      <c r="A3049" s="19">
        <v>3048.0</v>
      </c>
      <c r="B3049" s="19">
        <v>62003.0</v>
      </c>
      <c r="C3049" s="20" t="s">
        <v>4802</v>
      </c>
      <c r="D3049" s="21"/>
    </row>
    <row r="3050">
      <c r="A3050" s="19">
        <v>3049.0</v>
      </c>
      <c r="B3050" s="19">
        <v>61984.0</v>
      </c>
      <c r="C3050" s="20" t="s">
        <v>4803</v>
      </c>
      <c r="D3050" s="21"/>
    </row>
    <row r="3051">
      <c r="A3051" s="19">
        <v>3050.0</v>
      </c>
      <c r="B3051" s="19">
        <v>61978.0</v>
      </c>
      <c r="C3051" s="20" t="s">
        <v>4804</v>
      </c>
      <c r="D3051" s="21"/>
    </row>
    <row r="3052">
      <c r="A3052" s="19">
        <v>3051.0</v>
      </c>
      <c r="B3052" s="19">
        <v>61870.0</v>
      </c>
      <c r="C3052" s="20" t="s">
        <v>4805</v>
      </c>
      <c r="D3052" s="21"/>
    </row>
    <row r="3053">
      <c r="A3053" s="19">
        <v>3052.0</v>
      </c>
      <c r="B3053" s="19">
        <v>61845.0</v>
      </c>
      <c r="C3053" s="20" t="s">
        <v>4806</v>
      </c>
      <c r="D3053" s="21"/>
    </row>
    <row r="3054">
      <c r="A3054" s="19">
        <v>3053.0</v>
      </c>
      <c r="B3054" s="19">
        <v>61827.0</v>
      </c>
      <c r="C3054" s="20" t="s">
        <v>4807</v>
      </c>
      <c r="D3054" s="21"/>
    </row>
    <row r="3055">
      <c r="A3055" s="19">
        <v>3054.0</v>
      </c>
      <c r="B3055" s="19">
        <v>61819.0</v>
      </c>
      <c r="C3055" s="20" t="s">
        <v>4808</v>
      </c>
      <c r="D3055" s="21"/>
    </row>
    <row r="3056">
      <c r="A3056" s="19">
        <v>3055.0</v>
      </c>
      <c r="B3056" s="19">
        <v>61804.0</v>
      </c>
      <c r="C3056" s="20" t="s">
        <v>4809</v>
      </c>
      <c r="D3056" s="21"/>
    </row>
    <row r="3057">
      <c r="A3057" s="19">
        <v>3056.0</v>
      </c>
      <c r="B3057" s="19">
        <v>61801.0</v>
      </c>
      <c r="C3057" s="20" t="s">
        <v>4810</v>
      </c>
      <c r="D3057" s="21"/>
    </row>
    <row r="3058">
      <c r="A3058" s="19">
        <v>3057.0</v>
      </c>
      <c r="B3058" s="19">
        <v>61795.0</v>
      </c>
      <c r="C3058" s="20" t="s">
        <v>4811</v>
      </c>
      <c r="D3058" s="21"/>
    </row>
    <row r="3059">
      <c r="A3059" s="19">
        <v>3058.0</v>
      </c>
      <c r="B3059" s="19">
        <v>61764.0</v>
      </c>
      <c r="C3059" s="20" t="s">
        <v>4812</v>
      </c>
      <c r="D3059" s="21"/>
    </row>
    <row r="3060">
      <c r="A3060" s="19">
        <v>3059.0</v>
      </c>
      <c r="B3060" s="19">
        <v>61721.0</v>
      </c>
      <c r="C3060" s="20" t="s">
        <v>4813</v>
      </c>
      <c r="D3060" s="21"/>
    </row>
    <row r="3061">
      <c r="A3061" s="19">
        <v>3060.0</v>
      </c>
      <c r="B3061" s="19">
        <v>61717.0</v>
      </c>
      <c r="C3061" s="20" t="s">
        <v>4814</v>
      </c>
      <c r="D3061" s="21"/>
    </row>
    <row r="3062">
      <c r="A3062" s="19">
        <v>3061.0</v>
      </c>
      <c r="B3062" s="19">
        <v>61698.0</v>
      </c>
      <c r="C3062" s="22" t="s">
        <v>4815</v>
      </c>
      <c r="D3062" s="21"/>
    </row>
    <row r="3063">
      <c r="A3063" s="19">
        <v>3062.0</v>
      </c>
      <c r="B3063" s="19">
        <v>61690.0</v>
      </c>
      <c r="C3063" s="20" t="s">
        <v>4816</v>
      </c>
      <c r="D3063" s="21"/>
    </row>
    <row r="3064">
      <c r="A3064" s="19">
        <v>3063.0</v>
      </c>
      <c r="B3064" s="19">
        <v>61663.0</v>
      </c>
      <c r="C3064" s="20" t="s">
        <v>4817</v>
      </c>
      <c r="D3064" s="21"/>
    </row>
    <row r="3065">
      <c r="A3065" s="19">
        <v>3064.0</v>
      </c>
      <c r="B3065" s="19">
        <v>61663.0</v>
      </c>
      <c r="C3065" s="20" t="s">
        <v>4818</v>
      </c>
      <c r="D3065" s="21"/>
    </row>
    <row r="3066">
      <c r="A3066" s="19">
        <v>3065.0</v>
      </c>
      <c r="B3066" s="19">
        <v>61647.0</v>
      </c>
      <c r="C3066" s="20" t="s">
        <v>4819</v>
      </c>
      <c r="D3066" s="21"/>
    </row>
    <row r="3067">
      <c r="A3067" s="19">
        <v>3066.0</v>
      </c>
      <c r="B3067" s="19">
        <v>61643.0</v>
      </c>
      <c r="C3067" s="20" t="s">
        <v>4820</v>
      </c>
      <c r="D3067" s="21"/>
    </row>
    <row r="3068">
      <c r="A3068" s="19">
        <v>3067.0</v>
      </c>
      <c r="B3068" s="19">
        <v>61629.0</v>
      </c>
      <c r="C3068" s="20" t="s">
        <v>4821</v>
      </c>
      <c r="D3068" s="21"/>
    </row>
    <row r="3069">
      <c r="A3069" s="19">
        <v>3068.0</v>
      </c>
      <c r="B3069" s="19">
        <v>61606.0</v>
      </c>
      <c r="C3069" s="20" t="s">
        <v>4822</v>
      </c>
      <c r="D3069" s="21"/>
    </row>
    <row r="3070">
      <c r="A3070" s="19">
        <v>3069.0</v>
      </c>
      <c r="B3070" s="19">
        <v>61548.0</v>
      </c>
      <c r="C3070" s="20" t="s">
        <v>4823</v>
      </c>
      <c r="D3070" s="21"/>
    </row>
    <row r="3071">
      <c r="A3071" s="19">
        <v>3070.0</v>
      </c>
      <c r="B3071" s="19">
        <v>61539.0</v>
      </c>
      <c r="C3071" s="20" t="s">
        <v>4824</v>
      </c>
      <c r="D3071" s="21"/>
    </row>
    <row r="3072">
      <c r="A3072" s="19">
        <v>3071.0</v>
      </c>
      <c r="B3072" s="19">
        <v>61514.0</v>
      </c>
      <c r="C3072" s="22" t="s">
        <v>4825</v>
      </c>
      <c r="D3072" s="21"/>
    </row>
    <row r="3073">
      <c r="A3073" s="19">
        <v>3072.0</v>
      </c>
      <c r="B3073" s="19">
        <v>61511.0</v>
      </c>
      <c r="C3073" s="22" t="s">
        <v>4826</v>
      </c>
      <c r="D3073" s="21"/>
    </row>
    <row r="3074">
      <c r="A3074" s="19">
        <v>3073.0</v>
      </c>
      <c r="B3074" s="19">
        <v>61496.0</v>
      </c>
      <c r="C3074" s="20" t="s">
        <v>4827</v>
      </c>
      <c r="D3074" s="21"/>
    </row>
    <row r="3075">
      <c r="A3075" s="19">
        <v>3074.0</v>
      </c>
      <c r="B3075" s="19">
        <v>61493.0</v>
      </c>
      <c r="C3075" s="20" t="s">
        <v>4828</v>
      </c>
      <c r="D3075" s="21"/>
    </row>
    <row r="3076">
      <c r="A3076" s="19">
        <v>3075.0</v>
      </c>
      <c r="B3076" s="19">
        <v>61490.0</v>
      </c>
      <c r="C3076" s="20" t="s">
        <v>4829</v>
      </c>
      <c r="D3076" s="21"/>
    </row>
    <row r="3077">
      <c r="A3077" s="19">
        <v>3076.0</v>
      </c>
      <c r="B3077" s="19">
        <v>61483.0</v>
      </c>
      <c r="C3077" s="22" t="s">
        <v>4830</v>
      </c>
      <c r="D3077" s="21"/>
    </row>
    <row r="3078">
      <c r="A3078" s="19">
        <v>3077.0</v>
      </c>
      <c r="B3078" s="19">
        <v>61469.0</v>
      </c>
      <c r="C3078" s="20" t="s">
        <v>4831</v>
      </c>
      <c r="D3078" s="21"/>
    </row>
    <row r="3079">
      <c r="A3079" s="19">
        <v>3078.0</v>
      </c>
      <c r="B3079" s="19">
        <v>61448.0</v>
      </c>
      <c r="C3079" s="20" t="s">
        <v>4832</v>
      </c>
      <c r="D3079" s="21"/>
    </row>
    <row r="3080">
      <c r="A3080" s="19">
        <v>3079.0</v>
      </c>
      <c r="B3080" s="19">
        <v>61435.0</v>
      </c>
      <c r="C3080" s="20" t="s">
        <v>4833</v>
      </c>
      <c r="D3080" s="21"/>
    </row>
    <row r="3081">
      <c r="A3081" s="19">
        <v>3080.0</v>
      </c>
      <c r="B3081" s="19">
        <v>61425.0</v>
      </c>
      <c r="C3081" s="20" t="s">
        <v>4834</v>
      </c>
      <c r="D3081" s="21"/>
    </row>
    <row r="3082">
      <c r="A3082" s="19">
        <v>3081.0</v>
      </c>
      <c r="B3082" s="19">
        <v>61422.0</v>
      </c>
      <c r="C3082" s="20" t="s">
        <v>4835</v>
      </c>
      <c r="D3082" s="21"/>
    </row>
    <row r="3083">
      <c r="A3083" s="19">
        <v>3082.0</v>
      </c>
      <c r="B3083" s="19">
        <v>61398.0</v>
      </c>
      <c r="C3083" s="20" t="s">
        <v>4836</v>
      </c>
      <c r="D3083" s="21"/>
    </row>
    <row r="3084">
      <c r="A3084" s="19">
        <v>3083.0</v>
      </c>
      <c r="B3084" s="19">
        <v>61377.0</v>
      </c>
      <c r="C3084" s="20" t="s">
        <v>4837</v>
      </c>
      <c r="D3084" s="21"/>
    </row>
    <row r="3085">
      <c r="A3085" s="19">
        <v>3084.0</v>
      </c>
      <c r="B3085" s="19">
        <v>61339.0</v>
      </c>
      <c r="C3085" s="22" t="s">
        <v>4838</v>
      </c>
      <c r="D3085" s="21"/>
    </row>
    <row r="3086">
      <c r="A3086" s="19">
        <v>3085.0</v>
      </c>
      <c r="B3086" s="19">
        <v>61327.0</v>
      </c>
      <c r="C3086" s="20" t="s">
        <v>4839</v>
      </c>
      <c r="D3086" s="21"/>
    </row>
    <row r="3087">
      <c r="A3087" s="19">
        <v>3086.0</v>
      </c>
      <c r="B3087" s="19">
        <v>61317.0</v>
      </c>
      <c r="C3087" s="22" t="s">
        <v>4840</v>
      </c>
      <c r="D3087" s="21"/>
    </row>
    <row r="3088">
      <c r="A3088" s="19">
        <v>3087.0</v>
      </c>
      <c r="B3088" s="19">
        <v>61288.0</v>
      </c>
      <c r="C3088" s="20" t="s">
        <v>4841</v>
      </c>
      <c r="D3088" s="21"/>
    </row>
    <row r="3089">
      <c r="A3089" s="19">
        <v>3088.0</v>
      </c>
      <c r="B3089" s="19">
        <v>61283.0</v>
      </c>
      <c r="C3089" s="20" t="s">
        <v>4842</v>
      </c>
      <c r="D3089" s="21"/>
    </row>
    <row r="3090">
      <c r="A3090" s="19">
        <v>3089.0</v>
      </c>
      <c r="B3090" s="19">
        <v>61227.0</v>
      </c>
      <c r="C3090" s="20" t="s">
        <v>4843</v>
      </c>
      <c r="D3090" s="21"/>
    </row>
    <row r="3091">
      <c r="A3091" s="19">
        <v>3090.0</v>
      </c>
      <c r="B3091" s="19">
        <v>61183.0</v>
      </c>
      <c r="C3091" s="22" t="s">
        <v>4844</v>
      </c>
      <c r="D3091" s="21"/>
    </row>
    <row r="3092">
      <c r="A3092" s="19">
        <v>3091.0</v>
      </c>
      <c r="B3092" s="19">
        <v>61101.0</v>
      </c>
      <c r="C3092" s="20" t="s">
        <v>4845</v>
      </c>
      <c r="D3092" s="21"/>
    </row>
    <row r="3093">
      <c r="A3093" s="19">
        <v>3092.0</v>
      </c>
      <c r="B3093" s="19">
        <v>61098.0</v>
      </c>
      <c r="C3093" s="22" t="s">
        <v>4846</v>
      </c>
      <c r="D3093" s="21"/>
    </row>
    <row r="3094">
      <c r="A3094" s="19">
        <v>3093.0</v>
      </c>
      <c r="B3094" s="19">
        <v>61076.0</v>
      </c>
      <c r="C3094" s="20" t="s">
        <v>4847</v>
      </c>
      <c r="D3094" s="21"/>
    </row>
    <row r="3095">
      <c r="A3095" s="19">
        <v>3094.0</v>
      </c>
      <c r="B3095" s="19">
        <v>61067.0</v>
      </c>
      <c r="C3095" s="20" t="s">
        <v>4848</v>
      </c>
      <c r="D3095" s="21"/>
    </row>
    <row r="3096">
      <c r="A3096" s="19">
        <v>3095.0</v>
      </c>
      <c r="B3096" s="19">
        <v>61061.0</v>
      </c>
      <c r="C3096" s="20" t="s">
        <v>4849</v>
      </c>
      <c r="D3096" s="21"/>
    </row>
    <row r="3097">
      <c r="A3097" s="19">
        <v>3096.0</v>
      </c>
      <c r="B3097" s="19">
        <v>61027.0</v>
      </c>
      <c r="C3097" s="20" t="s">
        <v>4850</v>
      </c>
      <c r="D3097" s="21"/>
    </row>
    <row r="3098">
      <c r="A3098" s="19">
        <v>3097.0</v>
      </c>
      <c r="B3098" s="19">
        <v>60996.0</v>
      </c>
      <c r="C3098" s="20" t="s">
        <v>4851</v>
      </c>
      <c r="D3098" s="21"/>
    </row>
    <row r="3099">
      <c r="A3099" s="19">
        <v>3098.0</v>
      </c>
      <c r="B3099" s="19">
        <v>60982.0</v>
      </c>
      <c r="C3099" s="20" t="s">
        <v>4852</v>
      </c>
      <c r="D3099" s="21"/>
    </row>
    <row r="3100">
      <c r="A3100" s="19">
        <v>3099.0</v>
      </c>
      <c r="B3100" s="19">
        <v>60959.0</v>
      </c>
      <c r="C3100" s="20" t="s">
        <v>4853</v>
      </c>
      <c r="D3100" s="21"/>
    </row>
    <row r="3101">
      <c r="A3101" s="19">
        <v>3100.0</v>
      </c>
      <c r="B3101" s="19">
        <v>60924.0</v>
      </c>
      <c r="C3101" s="20" t="s">
        <v>4854</v>
      </c>
      <c r="D3101" s="21"/>
    </row>
    <row r="3102">
      <c r="A3102" s="19">
        <v>3101.0</v>
      </c>
      <c r="B3102" s="19">
        <v>60923.0</v>
      </c>
      <c r="C3102" s="22" t="s">
        <v>4855</v>
      </c>
      <c r="D3102" s="21"/>
    </row>
    <row r="3103">
      <c r="A3103" s="19">
        <v>3102.0</v>
      </c>
      <c r="B3103" s="19">
        <v>60882.0</v>
      </c>
      <c r="C3103" s="20" t="s">
        <v>4856</v>
      </c>
      <c r="D3103" s="21"/>
    </row>
    <row r="3104">
      <c r="A3104" s="19">
        <v>3103.0</v>
      </c>
      <c r="B3104" s="19">
        <v>60879.0</v>
      </c>
      <c r="C3104" s="20" t="s">
        <v>4857</v>
      </c>
      <c r="D3104" s="21"/>
    </row>
    <row r="3105">
      <c r="A3105" s="19">
        <v>3104.0</v>
      </c>
      <c r="B3105" s="19">
        <v>60822.0</v>
      </c>
      <c r="C3105" s="20" t="s">
        <v>4858</v>
      </c>
      <c r="D3105" s="21"/>
    </row>
    <row r="3106">
      <c r="A3106" s="19">
        <v>3105.0</v>
      </c>
      <c r="B3106" s="19">
        <v>60810.0</v>
      </c>
      <c r="C3106" s="20" t="s">
        <v>4859</v>
      </c>
      <c r="D3106" s="21"/>
    </row>
    <row r="3107">
      <c r="A3107" s="19">
        <v>3106.0</v>
      </c>
      <c r="B3107" s="19">
        <v>60792.0</v>
      </c>
      <c r="C3107" s="20" t="s">
        <v>4860</v>
      </c>
      <c r="D3107" s="21"/>
    </row>
    <row r="3108">
      <c r="A3108" s="19">
        <v>3107.0</v>
      </c>
      <c r="B3108" s="19">
        <v>60751.0</v>
      </c>
      <c r="C3108" s="20" t="s">
        <v>4861</v>
      </c>
      <c r="D3108" s="21"/>
    </row>
    <row r="3109">
      <c r="A3109" s="19">
        <v>3108.0</v>
      </c>
      <c r="B3109" s="19">
        <v>60724.0</v>
      </c>
      <c r="C3109" s="20" t="s">
        <v>4862</v>
      </c>
      <c r="D3109" s="21"/>
    </row>
    <row r="3110">
      <c r="A3110" s="19">
        <v>3109.0</v>
      </c>
      <c r="B3110" s="19">
        <v>60711.0</v>
      </c>
      <c r="C3110" s="20" t="s">
        <v>4863</v>
      </c>
      <c r="D3110" s="21"/>
    </row>
    <row r="3111">
      <c r="A3111" s="19">
        <v>3110.0</v>
      </c>
      <c r="B3111" s="19">
        <v>60709.0</v>
      </c>
      <c r="C3111" s="20" t="s">
        <v>4864</v>
      </c>
      <c r="D3111" s="21"/>
    </row>
    <row r="3112">
      <c r="A3112" s="19">
        <v>3111.0</v>
      </c>
      <c r="B3112" s="19">
        <v>60666.0</v>
      </c>
      <c r="C3112" s="20" t="s">
        <v>4865</v>
      </c>
      <c r="D3112" s="21"/>
    </row>
    <row r="3113">
      <c r="A3113" s="19">
        <v>3112.0</v>
      </c>
      <c r="B3113" s="19">
        <v>60635.0</v>
      </c>
      <c r="C3113" s="20" t="s">
        <v>4866</v>
      </c>
      <c r="D3113" s="21"/>
    </row>
    <row r="3114">
      <c r="A3114" s="19">
        <v>3113.0</v>
      </c>
      <c r="B3114" s="19">
        <v>60579.0</v>
      </c>
      <c r="C3114" s="20" t="s">
        <v>4867</v>
      </c>
      <c r="D3114" s="21"/>
    </row>
    <row r="3115">
      <c r="A3115" s="19">
        <v>3114.0</v>
      </c>
      <c r="B3115" s="19">
        <v>60579.0</v>
      </c>
      <c r="C3115" s="20" t="s">
        <v>4868</v>
      </c>
      <c r="D3115" s="21"/>
    </row>
    <row r="3116">
      <c r="A3116" s="19">
        <v>3115.0</v>
      </c>
      <c r="B3116" s="19">
        <v>60575.0</v>
      </c>
      <c r="C3116" s="20" t="s">
        <v>4869</v>
      </c>
      <c r="D3116" s="21"/>
    </row>
    <row r="3117">
      <c r="A3117" s="19">
        <v>3116.0</v>
      </c>
      <c r="B3117" s="19">
        <v>60572.0</v>
      </c>
      <c r="C3117" s="20" t="s">
        <v>4870</v>
      </c>
      <c r="D3117" s="21"/>
    </row>
    <row r="3118">
      <c r="A3118" s="19">
        <v>3117.0</v>
      </c>
      <c r="B3118" s="19">
        <v>60540.0</v>
      </c>
      <c r="C3118" s="20" t="s">
        <v>4871</v>
      </c>
      <c r="D3118" s="21"/>
    </row>
    <row r="3119">
      <c r="A3119" s="19">
        <v>3118.0</v>
      </c>
      <c r="B3119" s="19">
        <v>60502.0</v>
      </c>
      <c r="C3119" s="20" t="s">
        <v>4872</v>
      </c>
      <c r="D3119" s="21"/>
    </row>
    <row r="3120">
      <c r="A3120" s="19">
        <v>3119.0</v>
      </c>
      <c r="B3120" s="19">
        <v>60502.0</v>
      </c>
      <c r="C3120" s="22" t="s">
        <v>4873</v>
      </c>
      <c r="D3120" s="21"/>
    </row>
    <row r="3121">
      <c r="A3121" s="19">
        <v>3120.0</v>
      </c>
      <c r="B3121" s="19">
        <v>60489.0</v>
      </c>
      <c r="C3121" s="20" t="s">
        <v>4874</v>
      </c>
      <c r="D3121" s="21"/>
    </row>
    <row r="3122">
      <c r="A3122" s="19">
        <v>3121.0</v>
      </c>
      <c r="B3122" s="19">
        <v>60482.0</v>
      </c>
      <c r="C3122" s="20" t="s">
        <v>4875</v>
      </c>
      <c r="D3122" s="21"/>
    </row>
    <row r="3123">
      <c r="A3123" s="19">
        <v>3122.0</v>
      </c>
      <c r="B3123" s="19">
        <v>60463.0</v>
      </c>
      <c r="C3123" s="20" t="s">
        <v>4876</v>
      </c>
      <c r="D3123" s="21"/>
    </row>
    <row r="3124">
      <c r="A3124" s="19">
        <v>3123.0</v>
      </c>
      <c r="B3124" s="19">
        <v>60452.0</v>
      </c>
      <c r="C3124" s="20" t="s">
        <v>4877</v>
      </c>
      <c r="D3124" s="21"/>
    </row>
    <row r="3125">
      <c r="A3125" s="19">
        <v>3124.0</v>
      </c>
      <c r="B3125" s="19">
        <v>60445.0</v>
      </c>
      <c r="C3125" s="20" t="s">
        <v>4878</v>
      </c>
      <c r="D3125" s="21"/>
    </row>
    <row r="3126">
      <c r="A3126" s="19">
        <v>3125.0</v>
      </c>
      <c r="B3126" s="19">
        <v>60431.0</v>
      </c>
      <c r="C3126" s="22" t="s">
        <v>4879</v>
      </c>
      <c r="D3126" s="21"/>
    </row>
    <row r="3127">
      <c r="A3127" s="19">
        <v>3126.0</v>
      </c>
      <c r="B3127" s="19">
        <v>60425.0</v>
      </c>
      <c r="C3127" s="20" t="s">
        <v>4880</v>
      </c>
      <c r="D3127" s="21"/>
    </row>
    <row r="3128">
      <c r="A3128" s="19">
        <v>3127.0</v>
      </c>
      <c r="B3128" s="19">
        <v>60397.0</v>
      </c>
      <c r="C3128" s="20" t="s">
        <v>4881</v>
      </c>
      <c r="D3128" s="21"/>
    </row>
    <row r="3129">
      <c r="A3129" s="19">
        <v>3128.0</v>
      </c>
      <c r="B3129" s="19">
        <v>60389.0</v>
      </c>
      <c r="C3129" s="20" t="s">
        <v>4882</v>
      </c>
      <c r="D3129" s="21"/>
    </row>
    <row r="3130">
      <c r="A3130" s="19">
        <v>3129.0</v>
      </c>
      <c r="B3130" s="19">
        <v>60364.0</v>
      </c>
      <c r="C3130" s="20" t="s">
        <v>4883</v>
      </c>
      <c r="D3130" s="21"/>
    </row>
    <row r="3131">
      <c r="A3131" s="19">
        <v>3130.0</v>
      </c>
      <c r="B3131" s="19">
        <v>60340.0</v>
      </c>
      <c r="C3131" s="20" t="s">
        <v>4884</v>
      </c>
      <c r="D3131" s="21"/>
    </row>
    <row r="3132">
      <c r="A3132" s="19">
        <v>3131.0</v>
      </c>
      <c r="B3132" s="19">
        <v>60319.0</v>
      </c>
      <c r="C3132" s="20" t="s">
        <v>4885</v>
      </c>
      <c r="D3132" s="21"/>
    </row>
    <row r="3133">
      <c r="A3133" s="19">
        <v>3132.0</v>
      </c>
      <c r="B3133" s="19">
        <v>60298.0</v>
      </c>
      <c r="C3133" s="20" t="s">
        <v>4886</v>
      </c>
      <c r="D3133" s="21"/>
    </row>
    <row r="3134">
      <c r="A3134" s="19">
        <v>3133.0</v>
      </c>
      <c r="B3134" s="19">
        <v>60270.0</v>
      </c>
      <c r="C3134" s="20" t="s">
        <v>4887</v>
      </c>
      <c r="D3134" s="21"/>
    </row>
    <row r="3135">
      <c r="A3135" s="19">
        <v>3134.0</v>
      </c>
      <c r="B3135" s="19">
        <v>60261.0</v>
      </c>
      <c r="C3135" s="20" t="s">
        <v>4888</v>
      </c>
      <c r="D3135" s="21"/>
    </row>
    <row r="3136">
      <c r="A3136" s="19">
        <v>3135.0</v>
      </c>
      <c r="B3136" s="19">
        <v>60238.0</v>
      </c>
      <c r="C3136" s="20" t="s">
        <v>4889</v>
      </c>
      <c r="D3136" s="21"/>
    </row>
    <row r="3137">
      <c r="A3137" s="19">
        <v>3136.0</v>
      </c>
      <c r="B3137" s="19">
        <v>60203.0</v>
      </c>
      <c r="C3137" s="20" t="s">
        <v>4890</v>
      </c>
      <c r="D3137" s="21"/>
    </row>
    <row r="3138">
      <c r="A3138" s="19">
        <v>3137.0</v>
      </c>
      <c r="B3138" s="19">
        <v>60176.0</v>
      </c>
      <c r="C3138" s="20" t="s">
        <v>4891</v>
      </c>
      <c r="D3138" s="21"/>
    </row>
    <row r="3139">
      <c r="A3139" s="19">
        <v>3138.0</v>
      </c>
      <c r="B3139" s="19">
        <v>60155.0</v>
      </c>
      <c r="C3139" s="20" t="s">
        <v>4892</v>
      </c>
      <c r="D3139" s="21"/>
    </row>
    <row r="3140">
      <c r="A3140" s="19">
        <v>3139.0</v>
      </c>
      <c r="B3140" s="19">
        <v>60153.0</v>
      </c>
      <c r="C3140" s="20" t="s">
        <v>4893</v>
      </c>
      <c r="D3140" s="21"/>
    </row>
    <row r="3141">
      <c r="A3141" s="19">
        <v>3140.0</v>
      </c>
      <c r="B3141" s="19">
        <v>60137.0</v>
      </c>
      <c r="C3141" s="20" t="s">
        <v>4894</v>
      </c>
      <c r="D3141" s="21"/>
    </row>
    <row r="3142">
      <c r="A3142" s="19">
        <v>3141.0</v>
      </c>
      <c r="B3142" s="19">
        <v>60119.0</v>
      </c>
      <c r="C3142" s="20" t="s">
        <v>4895</v>
      </c>
      <c r="D3142" s="21"/>
    </row>
    <row r="3143">
      <c r="A3143" s="19">
        <v>3142.0</v>
      </c>
      <c r="B3143" s="19">
        <v>60084.0</v>
      </c>
      <c r="C3143" s="20" t="s">
        <v>4896</v>
      </c>
      <c r="D3143" s="21"/>
    </row>
    <row r="3144">
      <c r="A3144" s="19">
        <v>3143.0</v>
      </c>
      <c r="B3144" s="19">
        <v>59943.0</v>
      </c>
      <c r="C3144" s="20" t="s">
        <v>4897</v>
      </c>
      <c r="D3144" s="21"/>
    </row>
    <row r="3145">
      <c r="A3145" s="19">
        <v>3144.0</v>
      </c>
      <c r="B3145" s="19">
        <v>59937.0</v>
      </c>
      <c r="C3145" s="20" t="s">
        <v>4898</v>
      </c>
      <c r="D3145" s="21"/>
    </row>
    <row r="3146">
      <c r="A3146" s="19">
        <v>3145.0</v>
      </c>
      <c r="B3146" s="19">
        <v>59899.0</v>
      </c>
      <c r="C3146" s="20" t="s">
        <v>4899</v>
      </c>
      <c r="D3146" s="21"/>
    </row>
    <row r="3147">
      <c r="A3147" s="19">
        <v>3146.0</v>
      </c>
      <c r="B3147" s="19">
        <v>59867.0</v>
      </c>
      <c r="C3147" s="20" t="s">
        <v>4900</v>
      </c>
      <c r="D3147" s="21"/>
    </row>
    <row r="3148">
      <c r="A3148" s="19">
        <v>3147.0</v>
      </c>
      <c r="B3148" s="19">
        <v>59854.0</v>
      </c>
      <c r="C3148" s="20" t="s">
        <v>4901</v>
      </c>
      <c r="D3148" s="21"/>
    </row>
    <row r="3149">
      <c r="A3149" s="19">
        <v>3148.0</v>
      </c>
      <c r="B3149" s="19">
        <v>59852.0</v>
      </c>
      <c r="C3149" s="22" t="s">
        <v>4902</v>
      </c>
      <c r="D3149" s="21"/>
    </row>
    <row r="3150">
      <c r="A3150" s="19">
        <v>3149.0</v>
      </c>
      <c r="B3150" s="19">
        <v>59791.0</v>
      </c>
      <c r="C3150" s="20" t="s">
        <v>4903</v>
      </c>
      <c r="D3150" s="21"/>
    </row>
    <row r="3151">
      <c r="A3151" s="19">
        <v>3150.0</v>
      </c>
      <c r="B3151" s="19">
        <v>59778.0</v>
      </c>
      <c r="C3151" s="20" t="s">
        <v>4904</v>
      </c>
      <c r="D3151" s="21"/>
    </row>
    <row r="3152">
      <c r="A3152" s="19">
        <v>3151.0</v>
      </c>
      <c r="B3152" s="19">
        <v>59750.0</v>
      </c>
      <c r="C3152" s="20" t="s">
        <v>4905</v>
      </c>
      <c r="D3152" s="21"/>
    </row>
    <row r="3153">
      <c r="A3153" s="19">
        <v>3152.0</v>
      </c>
      <c r="B3153" s="19">
        <v>59746.0</v>
      </c>
      <c r="C3153" s="20" t="s">
        <v>4906</v>
      </c>
      <c r="D3153" s="21"/>
    </row>
    <row r="3154">
      <c r="A3154" s="19">
        <v>3153.0</v>
      </c>
      <c r="B3154" s="19">
        <v>59707.0</v>
      </c>
      <c r="C3154" s="20" t="s">
        <v>4907</v>
      </c>
      <c r="D3154" s="21"/>
    </row>
    <row r="3155">
      <c r="A3155" s="19">
        <v>3154.0</v>
      </c>
      <c r="B3155" s="19">
        <v>59679.0</v>
      </c>
      <c r="C3155" s="20" t="s">
        <v>4908</v>
      </c>
      <c r="D3155" s="21"/>
    </row>
    <row r="3156">
      <c r="A3156" s="19">
        <v>3155.0</v>
      </c>
      <c r="B3156" s="19">
        <v>59632.0</v>
      </c>
      <c r="C3156" s="20" t="s">
        <v>4909</v>
      </c>
      <c r="D3156" s="21"/>
    </row>
    <row r="3157">
      <c r="A3157" s="19">
        <v>3156.0</v>
      </c>
      <c r="B3157" s="19">
        <v>59606.0</v>
      </c>
      <c r="C3157" s="20" t="s">
        <v>4910</v>
      </c>
      <c r="D3157" s="21"/>
    </row>
    <row r="3158">
      <c r="A3158" s="19">
        <v>3157.0</v>
      </c>
      <c r="B3158" s="19">
        <v>59564.0</v>
      </c>
      <c r="C3158" s="20" t="s">
        <v>4911</v>
      </c>
      <c r="D3158" s="21"/>
    </row>
    <row r="3159">
      <c r="A3159" s="19">
        <v>3158.0</v>
      </c>
      <c r="B3159" s="19">
        <v>59456.0</v>
      </c>
      <c r="C3159" s="20" t="s">
        <v>4912</v>
      </c>
      <c r="D3159" s="21"/>
    </row>
    <row r="3160">
      <c r="A3160" s="19">
        <v>3159.0</v>
      </c>
      <c r="B3160" s="19">
        <v>59440.0</v>
      </c>
      <c r="C3160" s="20" t="s">
        <v>4913</v>
      </c>
      <c r="D3160" s="21"/>
    </row>
    <row r="3161">
      <c r="A3161" s="19">
        <v>3160.0</v>
      </c>
      <c r="B3161" s="19">
        <v>59397.0</v>
      </c>
      <c r="C3161" s="20" t="s">
        <v>4914</v>
      </c>
      <c r="D3161" s="21"/>
    </row>
    <row r="3162">
      <c r="A3162" s="19">
        <v>3161.0</v>
      </c>
      <c r="B3162" s="19">
        <v>59395.0</v>
      </c>
      <c r="C3162" s="20" t="s">
        <v>4915</v>
      </c>
      <c r="D3162" s="21"/>
    </row>
    <row r="3163">
      <c r="A3163" s="19">
        <v>3162.0</v>
      </c>
      <c r="B3163" s="19">
        <v>59357.0</v>
      </c>
      <c r="C3163" s="20" t="s">
        <v>4916</v>
      </c>
      <c r="D3163" s="21"/>
    </row>
    <row r="3164">
      <c r="A3164" s="19">
        <v>3163.0</v>
      </c>
      <c r="B3164" s="19">
        <v>59352.0</v>
      </c>
      <c r="C3164" s="20" t="s">
        <v>4917</v>
      </c>
      <c r="D3164" s="21"/>
    </row>
    <row r="3165">
      <c r="A3165" s="19">
        <v>3164.0</v>
      </c>
      <c r="B3165" s="19">
        <v>59280.0</v>
      </c>
      <c r="C3165" s="20" t="s">
        <v>4918</v>
      </c>
      <c r="D3165" s="21"/>
    </row>
    <row r="3166">
      <c r="A3166" s="19">
        <v>3165.0</v>
      </c>
      <c r="B3166" s="19">
        <v>59270.0</v>
      </c>
      <c r="C3166" s="20" t="s">
        <v>4919</v>
      </c>
      <c r="D3166" s="21"/>
    </row>
    <row r="3167">
      <c r="A3167" s="19">
        <v>3166.0</v>
      </c>
      <c r="B3167" s="19">
        <v>59202.0</v>
      </c>
      <c r="C3167" s="20" t="s">
        <v>4920</v>
      </c>
      <c r="D3167" s="21"/>
    </row>
    <row r="3168">
      <c r="A3168" s="19">
        <v>3167.0</v>
      </c>
      <c r="B3168" s="19">
        <v>59201.0</v>
      </c>
      <c r="C3168" s="20" t="s">
        <v>4921</v>
      </c>
      <c r="D3168" s="21"/>
    </row>
    <row r="3169">
      <c r="A3169" s="19">
        <v>3168.0</v>
      </c>
      <c r="B3169" s="19">
        <v>59194.0</v>
      </c>
      <c r="C3169" s="20" t="s">
        <v>4922</v>
      </c>
      <c r="D3169" s="21"/>
    </row>
    <row r="3170">
      <c r="A3170" s="19">
        <v>3169.0</v>
      </c>
      <c r="B3170" s="19">
        <v>59192.0</v>
      </c>
      <c r="C3170" s="20" t="s">
        <v>4923</v>
      </c>
      <c r="D3170" s="21"/>
    </row>
    <row r="3171">
      <c r="A3171" s="19">
        <v>3170.0</v>
      </c>
      <c r="B3171" s="19">
        <v>59169.0</v>
      </c>
      <c r="C3171" s="20" t="s">
        <v>4924</v>
      </c>
      <c r="D3171" s="21"/>
    </row>
    <row r="3172">
      <c r="A3172" s="19">
        <v>3171.0</v>
      </c>
      <c r="B3172" s="19">
        <v>59131.0</v>
      </c>
      <c r="C3172" s="22" t="s">
        <v>4925</v>
      </c>
      <c r="D3172" s="21"/>
    </row>
    <row r="3173">
      <c r="A3173" s="19">
        <v>3172.0</v>
      </c>
      <c r="B3173" s="19">
        <v>59130.0</v>
      </c>
      <c r="C3173" s="20" t="s">
        <v>4926</v>
      </c>
      <c r="D3173" s="21"/>
    </row>
    <row r="3174">
      <c r="A3174" s="19">
        <v>3173.0</v>
      </c>
      <c r="B3174" s="19">
        <v>59088.0</v>
      </c>
      <c r="C3174" s="22" t="s">
        <v>4927</v>
      </c>
      <c r="D3174" s="21"/>
    </row>
    <row r="3175">
      <c r="A3175" s="19">
        <v>3174.0</v>
      </c>
      <c r="B3175" s="19">
        <v>59067.0</v>
      </c>
      <c r="C3175" s="20" t="s">
        <v>4928</v>
      </c>
      <c r="D3175" s="21"/>
    </row>
    <row r="3176">
      <c r="A3176" s="19">
        <v>3175.0</v>
      </c>
      <c r="B3176" s="19">
        <v>59056.0</v>
      </c>
      <c r="C3176" s="20" t="s">
        <v>4929</v>
      </c>
      <c r="D3176" s="21"/>
    </row>
    <row r="3177">
      <c r="A3177" s="19">
        <v>3176.0</v>
      </c>
      <c r="B3177" s="19">
        <v>59050.0</v>
      </c>
      <c r="C3177" s="20" t="s">
        <v>4930</v>
      </c>
      <c r="D3177" s="21"/>
    </row>
    <row r="3178">
      <c r="A3178" s="19">
        <v>3177.0</v>
      </c>
      <c r="B3178" s="19">
        <v>58983.0</v>
      </c>
      <c r="C3178" s="22" t="s">
        <v>4931</v>
      </c>
      <c r="D3178" s="21"/>
    </row>
    <row r="3179">
      <c r="A3179" s="19">
        <v>3178.0</v>
      </c>
      <c r="B3179" s="19">
        <v>58924.0</v>
      </c>
      <c r="C3179" s="20" t="s">
        <v>4932</v>
      </c>
      <c r="D3179" s="21"/>
    </row>
    <row r="3180">
      <c r="A3180" s="19">
        <v>3179.0</v>
      </c>
      <c r="B3180" s="19">
        <v>58859.0</v>
      </c>
      <c r="C3180" s="20" t="s">
        <v>4933</v>
      </c>
      <c r="D3180" s="21"/>
    </row>
    <row r="3181">
      <c r="A3181" s="19">
        <v>3180.0</v>
      </c>
      <c r="B3181" s="19">
        <v>58856.0</v>
      </c>
      <c r="C3181" s="20" t="s">
        <v>4934</v>
      </c>
      <c r="D3181" s="21"/>
    </row>
    <row r="3182">
      <c r="A3182" s="19">
        <v>3181.0</v>
      </c>
      <c r="B3182" s="19">
        <v>58813.0</v>
      </c>
      <c r="C3182" s="20" t="s">
        <v>4935</v>
      </c>
      <c r="D3182" s="21"/>
    </row>
    <row r="3183">
      <c r="A3183" s="19">
        <v>3182.0</v>
      </c>
      <c r="B3183" s="19">
        <v>58813.0</v>
      </c>
      <c r="C3183" s="20" t="s">
        <v>4936</v>
      </c>
      <c r="D3183" s="21"/>
    </row>
    <row r="3184">
      <c r="A3184" s="19">
        <v>3183.0</v>
      </c>
      <c r="B3184" s="19">
        <v>58795.0</v>
      </c>
      <c r="C3184" s="20" t="s">
        <v>4937</v>
      </c>
      <c r="D3184" s="21"/>
    </row>
    <row r="3185">
      <c r="A3185" s="19">
        <v>3184.0</v>
      </c>
      <c r="B3185" s="19">
        <v>58791.0</v>
      </c>
      <c r="C3185" s="20" t="s">
        <v>4938</v>
      </c>
      <c r="D3185" s="21"/>
    </row>
    <row r="3186">
      <c r="A3186" s="19">
        <v>3185.0</v>
      </c>
      <c r="B3186" s="19">
        <v>58700.0</v>
      </c>
      <c r="C3186" s="20" t="s">
        <v>4939</v>
      </c>
      <c r="D3186" s="21"/>
    </row>
    <row r="3187">
      <c r="A3187" s="19">
        <v>3186.0</v>
      </c>
      <c r="B3187" s="19">
        <v>58690.0</v>
      </c>
      <c r="C3187" s="20" t="s">
        <v>4940</v>
      </c>
      <c r="D3187" s="21"/>
    </row>
    <row r="3188">
      <c r="A3188" s="19">
        <v>3187.0</v>
      </c>
      <c r="B3188" s="19">
        <v>58681.0</v>
      </c>
      <c r="C3188" s="20" t="s">
        <v>4941</v>
      </c>
      <c r="D3188" s="21"/>
    </row>
    <row r="3189">
      <c r="A3189" s="19">
        <v>3188.0</v>
      </c>
      <c r="B3189" s="19">
        <v>58650.0</v>
      </c>
      <c r="C3189" s="20" t="s">
        <v>4942</v>
      </c>
      <c r="D3189" s="21"/>
    </row>
    <row r="3190">
      <c r="A3190" s="19">
        <v>3189.0</v>
      </c>
      <c r="B3190" s="19">
        <v>58637.0</v>
      </c>
      <c r="C3190" s="20" t="s">
        <v>4943</v>
      </c>
      <c r="D3190" s="21"/>
    </row>
    <row r="3191">
      <c r="A3191" s="19">
        <v>3190.0</v>
      </c>
      <c r="B3191" s="19">
        <v>58627.0</v>
      </c>
      <c r="C3191" s="20" t="s">
        <v>4944</v>
      </c>
      <c r="D3191" s="21"/>
    </row>
    <row r="3192">
      <c r="A3192" s="19">
        <v>3191.0</v>
      </c>
      <c r="B3192" s="19">
        <v>58622.0</v>
      </c>
      <c r="C3192" s="20" t="s">
        <v>4945</v>
      </c>
      <c r="D3192" s="21"/>
    </row>
    <row r="3193">
      <c r="A3193" s="19">
        <v>3192.0</v>
      </c>
      <c r="B3193" s="19">
        <v>58617.0</v>
      </c>
      <c r="C3193" s="20" t="s">
        <v>4946</v>
      </c>
      <c r="D3193" s="21"/>
    </row>
    <row r="3194">
      <c r="A3194" s="19">
        <v>3193.0</v>
      </c>
      <c r="B3194" s="19">
        <v>58575.0</v>
      </c>
      <c r="C3194" s="20" t="s">
        <v>4947</v>
      </c>
      <c r="D3194" s="21"/>
    </row>
    <row r="3195">
      <c r="A3195" s="19">
        <v>3194.0</v>
      </c>
      <c r="B3195" s="19">
        <v>58565.0</v>
      </c>
      <c r="C3195" s="20" t="s">
        <v>4948</v>
      </c>
      <c r="D3195" s="21"/>
    </row>
    <row r="3196">
      <c r="A3196" s="19">
        <v>3195.0</v>
      </c>
      <c r="B3196" s="19">
        <v>58557.0</v>
      </c>
      <c r="C3196" s="20" t="s">
        <v>4949</v>
      </c>
      <c r="D3196" s="21"/>
    </row>
    <row r="3197">
      <c r="A3197" s="19">
        <v>3196.0</v>
      </c>
      <c r="B3197" s="19">
        <v>58538.0</v>
      </c>
      <c r="C3197" s="20" t="s">
        <v>4950</v>
      </c>
      <c r="D3197" s="21"/>
    </row>
    <row r="3198">
      <c r="A3198" s="19">
        <v>3197.0</v>
      </c>
      <c r="B3198" s="19">
        <v>58517.0</v>
      </c>
      <c r="C3198" s="20" t="s">
        <v>4951</v>
      </c>
      <c r="D3198" s="21"/>
    </row>
    <row r="3199">
      <c r="A3199" s="19">
        <v>3198.0</v>
      </c>
      <c r="B3199" s="19">
        <v>58509.0</v>
      </c>
      <c r="C3199" s="20" t="s">
        <v>4952</v>
      </c>
      <c r="D3199" s="21"/>
    </row>
    <row r="3200">
      <c r="A3200" s="19">
        <v>3199.0</v>
      </c>
      <c r="B3200" s="19">
        <v>58498.0</v>
      </c>
      <c r="C3200" s="20" t="s">
        <v>4953</v>
      </c>
      <c r="D3200" s="21"/>
    </row>
    <row r="3201">
      <c r="A3201" s="19">
        <v>3200.0</v>
      </c>
      <c r="B3201" s="19">
        <v>58472.0</v>
      </c>
      <c r="C3201" s="20" t="s">
        <v>4954</v>
      </c>
      <c r="D3201" s="21"/>
    </row>
    <row r="3202">
      <c r="A3202" s="19">
        <v>3201.0</v>
      </c>
      <c r="B3202" s="19">
        <v>58427.0</v>
      </c>
      <c r="C3202" s="20" t="s">
        <v>4955</v>
      </c>
      <c r="D3202" s="21"/>
    </row>
    <row r="3203">
      <c r="A3203" s="19">
        <v>3202.0</v>
      </c>
      <c r="B3203" s="19">
        <v>58406.0</v>
      </c>
      <c r="C3203" s="20" t="s">
        <v>4956</v>
      </c>
      <c r="D3203" s="21"/>
    </row>
    <row r="3204">
      <c r="A3204" s="19">
        <v>3203.0</v>
      </c>
      <c r="B3204" s="19">
        <v>58406.0</v>
      </c>
      <c r="C3204" s="20" t="s">
        <v>4957</v>
      </c>
      <c r="D3204" s="21"/>
    </row>
    <row r="3205">
      <c r="A3205" s="19">
        <v>3204.0</v>
      </c>
      <c r="B3205" s="19">
        <v>58389.0</v>
      </c>
      <c r="C3205" s="20" t="s">
        <v>4958</v>
      </c>
      <c r="D3205" s="21"/>
    </row>
    <row r="3206">
      <c r="A3206" s="19">
        <v>3205.0</v>
      </c>
      <c r="B3206" s="19">
        <v>58377.0</v>
      </c>
      <c r="C3206" s="20" t="s">
        <v>4959</v>
      </c>
      <c r="D3206" s="21"/>
    </row>
    <row r="3207">
      <c r="A3207" s="19">
        <v>3206.0</v>
      </c>
      <c r="B3207" s="19">
        <v>58373.0</v>
      </c>
      <c r="C3207" s="20" t="s">
        <v>4960</v>
      </c>
      <c r="D3207" s="21"/>
    </row>
    <row r="3208">
      <c r="A3208" s="19">
        <v>3207.0</v>
      </c>
      <c r="B3208" s="19">
        <v>58363.0</v>
      </c>
      <c r="C3208" s="20" t="s">
        <v>4961</v>
      </c>
      <c r="D3208" s="21"/>
    </row>
    <row r="3209">
      <c r="A3209" s="19">
        <v>3208.0</v>
      </c>
      <c r="B3209" s="19">
        <v>58279.0</v>
      </c>
      <c r="C3209" s="20" t="s">
        <v>4962</v>
      </c>
      <c r="D3209" s="21"/>
    </row>
    <row r="3210">
      <c r="A3210" s="19">
        <v>3209.0</v>
      </c>
      <c r="B3210" s="19">
        <v>58270.0</v>
      </c>
      <c r="C3210" s="20" t="s">
        <v>4963</v>
      </c>
      <c r="D3210" s="21"/>
    </row>
    <row r="3211">
      <c r="A3211" s="19">
        <v>3210.0</v>
      </c>
      <c r="B3211" s="19">
        <v>58261.0</v>
      </c>
      <c r="C3211" s="20" t="s">
        <v>4964</v>
      </c>
      <c r="D3211" s="21"/>
    </row>
    <row r="3212">
      <c r="A3212" s="19">
        <v>3211.0</v>
      </c>
      <c r="B3212" s="19">
        <v>58243.0</v>
      </c>
      <c r="C3212" s="20" t="s">
        <v>4965</v>
      </c>
      <c r="D3212" s="21"/>
    </row>
    <row r="3213">
      <c r="A3213" s="19">
        <v>3212.0</v>
      </c>
      <c r="B3213" s="19">
        <v>58237.0</v>
      </c>
      <c r="C3213" s="20" t="s">
        <v>4966</v>
      </c>
      <c r="D3213" s="21"/>
    </row>
    <row r="3214">
      <c r="A3214" s="19">
        <v>3213.0</v>
      </c>
      <c r="B3214" s="19">
        <v>58224.0</v>
      </c>
      <c r="C3214" s="20" t="s">
        <v>4967</v>
      </c>
      <c r="D3214" s="21"/>
    </row>
    <row r="3215">
      <c r="A3215" s="19">
        <v>3214.0</v>
      </c>
      <c r="B3215" s="19">
        <v>58207.0</v>
      </c>
      <c r="C3215" s="20" t="s">
        <v>4968</v>
      </c>
      <c r="D3215" s="21"/>
    </row>
    <row r="3216">
      <c r="A3216" s="19">
        <v>3215.0</v>
      </c>
      <c r="B3216" s="19">
        <v>58174.0</v>
      </c>
      <c r="C3216" s="22" t="s">
        <v>4969</v>
      </c>
      <c r="D3216" s="21"/>
    </row>
    <row r="3217">
      <c r="A3217" s="19">
        <v>3216.0</v>
      </c>
      <c r="B3217" s="19">
        <v>58153.0</v>
      </c>
      <c r="C3217" s="20" t="s">
        <v>4970</v>
      </c>
      <c r="D3217" s="21"/>
    </row>
    <row r="3218">
      <c r="A3218" s="19">
        <v>3217.0</v>
      </c>
      <c r="B3218" s="19">
        <v>58147.0</v>
      </c>
      <c r="C3218" s="20" t="s">
        <v>4971</v>
      </c>
      <c r="D3218" s="21"/>
    </row>
    <row r="3219">
      <c r="A3219" s="19">
        <v>3218.0</v>
      </c>
      <c r="B3219" s="19">
        <v>58134.0</v>
      </c>
      <c r="C3219" s="20" t="s">
        <v>4972</v>
      </c>
      <c r="D3219" s="21"/>
    </row>
    <row r="3220">
      <c r="A3220" s="19">
        <v>3219.0</v>
      </c>
      <c r="B3220" s="19">
        <v>58116.0</v>
      </c>
      <c r="C3220" s="20" t="s">
        <v>4973</v>
      </c>
      <c r="D3220" s="21"/>
    </row>
    <row r="3221">
      <c r="A3221" s="19">
        <v>3220.0</v>
      </c>
      <c r="B3221" s="19">
        <v>58092.0</v>
      </c>
      <c r="C3221" s="20" t="s">
        <v>4974</v>
      </c>
      <c r="D3221" s="21"/>
    </row>
    <row r="3222">
      <c r="A3222" s="19">
        <v>3221.0</v>
      </c>
      <c r="B3222" s="19">
        <v>58083.0</v>
      </c>
      <c r="C3222" s="20" t="s">
        <v>4975</v>
      </c>
      <c r="D3222" s="21"/>
    </row>
    <row r="3223">
      <c r="A3223" s="19">
        <v>3222.0</v>
      </c>
      <c r="B3223" s="19">
        <v>58046.0</v>
      </c>
      <c r="C3223" s="20" t="s">
        <v>4976</v>
      </c>
      <c r="D3223" s="21"/>
    </row>
    <row r="3224">
      <c r="A3224" s="19">
        <v>3223.0</v>
      </c>
      <c r="B3224" s="19">
        <v>58017.0</v>
      </c>
      <c r="C3224" s="20" t="s">
        <v>4977</v>
      </c>
      <c r="D3224" s="21"/>
    </row>
    <row r="3225">
      <c r="A3225" s="19">
        <v>3224.0</v>
      </c>
      <c r="B3225" s="19">
        <v>58017.0</v>
      </c>
      <c r="C3225" s="20" t="s">
        <v>4978</v>
      </c>
      <c r="D3225" s="21"/>
    </row>
    <row r="3226">
      <c r="A3226" s="19">
        <v>3225.0</v>
      </c>
      <c r="B3226" s="19">
        <v>57992.0</v>
      </c>
      <c r="C3226" s="20" t="s">
        <v>4979</v>
      </c>
      <c r="D3226" s="21"/>
    </row>
    <row r="3227">
      <c r="A3227" s="19">
        <v>3226.0</v>
      </c>
      <c r="B3227" s="19">
        <v>57984.0</v>
      </c>
      <c r="C3227" s="20" t="s">
        <v>4980</v>
      </c>
      <c r="D3227" s="21"/>
    </row>
    <row r="3228">
      <c r="A3228" s="19">
        <v>3227.0</v>
      </c>
      <c r="B3228" s="19">
        <v>57973.0</v>
      </c>
      <c r="C3228" s="20" t="s">
        <v>4981</v>
      </c>
      <c r="D3228" s="21"/>
    </row>
    <row r="3229">
      <c r="A3229" s="19">
        <v>3228.0</v>
      </c>
      <c r="B3229" s="19">
        <v>57968.0</v>
      </c>
      <c r="C3229" s="20" t="s">
        <v>4982</v>
      </c>
      <c r="D3229" s="21"/>
    </row>
    <row r="3230">
      <c r="A3230" s="19">
        <v>3229.0</v>
      </c>
      <c r="B3230" s="19">
        <v>57942.0</v>
      </c>
      <c r="C3230" s="20" t="s">
        <v>4983</v>
      </c>
      <c r="D3230" s="21"/>
    </row>
    <row r="3231">
      <c r="A3231" s="19">
        <v>3230.0</v>
      </c>
      <c r="B3231" s="19">
        <v>57934.0</v>
      </c>
      <c r="C3231" s="20" t="s">
        <v>4984</v>
      </c>
      <c r="D3231" s="21"/>
    </row>
    <row r="3232">
      <c r="A3232" s="19">
        <v>3231.0</v>
      </c>
      <c r="B3232" s="19">
        <v>57910.0</v>
      </c>
      <c r="C3232" s="20" t="s">
        <v>4985</v>
      </c>
      <c r="D3232" s="21"/>
    </row>
    <row r="3233">
      <c r="A3233" s="19">
        <v>3232.0</v>
      </c>
      <c r="B3233" s="19">
        <v>57870.0</v>
      </c>
      <c r="C3233" s="20" t="s">
        <v>4986</v>
      </c>
      <c r="D3233" s="21"/>
    </row>
    <row r="3234">
      <c r="A3234" s="19">
        <v>3233.0</v>
      </c>
      <c r="B3234" s="19">
        <v>57860.0</v>
      </c>
      <c r="C3234" s="20" t="s">
        <v>4987</v>
      </c>
      <c r="D3234" s="21"/>
    </row>
    <row r="3235">
      <c r="A3235" s="19">
        <v>3234.0</v>
      </c>
      <c r="B3235" s="19">
        <v>57858.0</v>
      </c>
      <c r="C3235" s="20" t="s">
        <v>4988</v>
      </c>
      <c r="D3235" s="21"/>
    </row>
    <row r="3236">
      <c r="A3236" s="19">
        <v>3235.0</v>
      </c>
      <c r="B3236" s="19">
        <v>57844.0</v>
      </c>
      <c r="C3236" s="20" t="s">
        <v>4989</v>
      </c>
      <c r="D3236" s="21"/>
    </row>
    <row r="3237">
      <c r="A3237" s="19">
        <v>3236.0</v>
      </c>
      <c r="B3237" s="19">
        <v>57825.0</v>
      </c>
      <c r="C3237" s="20" t="s">
        <v>4990</v>
      </c>
      <c r="D3237" s="21"/>
    </row>
    <row r="3238">
      <c r="A3238" s="19">
        <v>3237.0</v>
      </c>
      <c r="B3238" s="19">
        <v>57818.0</v>
      </c>
      <c r="C3238" s="20" t="s">
        <v>4991</v>
      </c>
      <c r="D3238" s="21"/>
    </row>
    <row r="3239">
      <c r="A3239" s="19">
        <v>3238.0</v>
      </c>
      <c r="B3239" s="19">
        <v>57818.0</v>
      </c>
      <c r="C3239" s="20" t="s">
        <v>4992</v>
      </c>
      <c r="D3239" s="21"/>
    </row>
    <row r="3240">
      <c r="A3240" s="19">
        <v>3239.0</v>
      </c>
      <c r="B3240" s="19">
        <v>57815.0</v>
      </c>
      <c r="C3240" s="20" t="s">
        <v>4993</v>
      </c>
      <c r="D3240" s="21"/>
    </row>
    <row r="3241">
      <c r="A3241" s="19">
        <v>3240.0</v>
      </c>
      <c r="B3241" s="19">
        <v>57798.0</v>
      </c>
      <c r="C3241" s="20" t="s">
        <v>4994</v>
      </c>
      <c r="D3241" s="21"/>
    </row>
    <row r="3242">
      <c r="A3242" s="19">
        <v>3241.0</v>
      </c>
      <c r="B3242" s="19">
        <v>57793.0</v>
      </c>
      <c r="C3242" s="22" t="s">
        <v>4995</v>
      </c>
      <c r="D3242" s="21"/>
    </row>
    <row r="3243">
      <c r="A3243" s="19">
        <v>3242.0</v>
      </c>
      <c r="B3243" s="19">
        <v>57784.0</v>
      </c>
      <c r="C3243" s="20" t="s">
        <v>4996</v>
      </c>
      <c r="D3243" s="21"/>
    </row>
    <row r="3244">
      <c r="A3244" s="19">
        <v>3243.0</v>
      </c>
      <c r="B3244" s="19">
        <v>57740.0</v>
      </c>
      <c r="C3244" s="20" t="s">
        <v>4997</v>
      </c>
      <c r="D3244" s="21"/>
    </row>
    <row r="3245">
      <c r="A3245" s="19">
        <v>3244.0</v>
      </c>
      <c r="B3245" s="19">
        <v>57725.0</v>
      </c>
      <c r="C3245" s="20" t="s">
        <v>4998</v>
      </c>
      <c r="D3245" s="21"/>
    </row>
    <row r="3246">
      <c r="A3246" s="19">
        <v>3245.0</v>
      </c>
      <c r="B3246" s="19">
        <v>57717.0</v>
      </c>
      <c r="C3246" s="20" t="s">
        <v>4999</v>
      </c>
      <c r="D3246" s="21"/>
    </row>
    <row r="3247">
      <c r="A3247" s="19">
        <v>3246.0</v>
      </c>
      <c r="B3247" s="19">
        <v>57713.0</v>
      </c>
      <c r="C3247" s="20" t="s">
        <v>5000</v>
      </c>
      <c r="D3247" s="21"/>
    </row>
    <row r="3248">
      <c r="A3248" s="19">
        <v>3247.0</v>
      </c>
      <c r="B3248" s="19">
        <v>57696.0</v>
      </c>
      <c r="C3248" s="20" t="s">
        <v>5001</v>
      </c>
      <c r="D3248" s="21"/>
    </row>
    <row r="3249">
      <c r="A3249" s="19">
        <v>3248.0</v>
      </c>
      <c r="B3249" s="19">
        <v>57663.0</v>
      </c>
      <c r="C3249" s="20" t="s">
        <v>5002</v>
      </c>
      <c r="D3249" s="21"/>
    </row>
    <row r="3250">
      <c r="A3250" s="19">
        <v>3249.0</v>
      </c>
      <c r="B3250" s="19">
        <v>57611.0</v>
      </c>
      <c r="C3250" s="20" t="s">
        <v>5003</v>
      </c>
      <c r="D3250" s="21"/>
    </row>
    <row r="3251">
      <c r="A3251" s="19">
        <v>3250.0</v>
      </c>
      <c r="B3251" s="19">
        <v>57585.0</v>
      </c>
      <c r="C3251" s="20" t="s">
        <v>5004</v>
      </c>
      <c r="D3251" s="21"/>
    </row>
    <row r="3252">
      <c r="A3252" s="19">
        <v>3251.0</v>
      </c>
      <c r="B3252" s="19">
        <v>57585.0</v>
      </c>
      <c r="C3252" s="20" t="s">
        <v>5005</v>
      </c>
      <c r="D3252" s="21"/>
    </row>
    <row r="3253">
      <c r="A3253" s="19">
        <v>3252.0</v>
      </c>
      <c r="B3253" s="19">
        <v>57582.0</v>
      </c>
      <c r="C3253" s="20" t="s">
        <v>5006</v>
      </c>
      <c r="D3253" s="21"/>
    </row>
    <row r="3254">
      <c r="A3254" s="19">
        <v>3253.0</v>
      </c>
      <c r="B3254" s="19">
        <v>57554.0</v>
      </c>
      <c r="C3254" s="20" t="s">
        <v>5007</v>
      </c>
      <c r="D3254" s="21"/>
    </row>
    <row r="3255">
      <c r="A3255" s="19">
        <v>3254.0</v>
      </c>
      <c r="B3255" s="19">
        <v>57540.0</v>
      </c>
      <c r="C3255" s="20" t="s">
        <v>5008</v>
      </c>
      <c r="D3255" s="21"/>
    </row>
    <row r="3256">
      <c r="A3256" s="19">
        <v>3255.0</v>
      </c>
      <c r="B3256" s="19">
        <v>57466.0</v>
      </c>
      <c r="C3256" s="20" t="s">
        <v>5009</v>
      </c>
      <c r="D3256" s="21"/>
    </row>
    <row r="3257">
      <c r="A3257" s="19">
        <v>3256.0</v>
      </c>
      <c r="B3257" s="19">
        <v>57448.0</v>
      </c>
      <c r="C3257" s="20" t="s">
        <v>5010</v>
      </c>
      <c r="D3257" s="21"/>
    </row>
    <row r="3258">
      <c r="A3258" s="19">
        <v>3257.0</v>
      </c>
      <c r="B3258" s="19">
        <v>57423.0</v>
      </c>
      <c r="C3258" s="20" t="s">
        <v>5011</v>
      </c>
      <c r="D3258" s="21"/>
    </row>
    <row r="3259">
      <c r="A3259" s="19">
        <v>3258.0</v>
      </c>
      <c r="B3259" s="19">
        <v>57400.0</v>
      </c>
      <c r="C3259" s="20" t="s">
        <v>5012</v>
      </c>
      <c r="D3259" s="21"/>
    </row>
    <row r="3260">
      <c r="A3260" s="19">
        <v>3259.0</v>
      </c>
      <c r="B3260" s="19">
        <v>57377.0</v>
      </c>
      <c r="C3260" s="20" t="s">
        <v>5013</v>
      </c>
      <c r="D3260" s="21"/>
    </row>
    <row r="3261">
      <c r="A3261" s="19">
        <v>3260.0</v>
      </c>
      <c r="B3261" s="19">
        <v>57341.0</v>
      </c>
      <c r="C3261" s="20" t="s">
        <v>5014</v>
      </c>
      <c r="D3261" s="21"/>
    </row>
    <row r="3262">
      <c r="A3262" s="19">
        <v>3261.0</v>
      </c>
      <c r="B3262" s="19">
        <v>57334.0</v>
      </c>
      <c r="C3262" s="20" t="s">
        <v>5015</v>
      </c>
      <c r="D3262" s="21"/>
    </row>
    <row r="3263">
      <c r="A3263" s="19">
        <v>3262.0</v>
      </c>
      <c r="B3263" s="19">
        <v>57293.0</v>
      </c>
      <c r="C3263" s="20" t="s">
        <v>5016</v>
      </c>
      <c r="D3263" s="21"/>
    </row>
    <row r="3264">
      <c r="A3264" s="19">
        <v>3263.0</v>
      </c>
      <c r="B3264" s="19">
        <v>57288.0</v>
      </c>
      <c r="C3264" s="20" t="s">
        <v>5017</v>
      </c>
      <c r="D3264" s="21"/>
    </row>
    <row r="3265">
      <c r="A3265" s="19">
        <v>3264.0</v>
      </c>
      <c r="B3265" s="19">
        <v>57244.0</v>
      </c>
      <c r="C3265" s="20" t="s">
        <v>5018</v>
      </c>
      <c r="D3265" s="21"/>
    </row>
    <row r="3266">
      <c r="A3266" s="19">
        <v>3265.0</v>
      </c>
      <c r="B3266" s="19">
        <v>57229.0</v>
      </c>
      <c r="C3266" s="20" t="s">
        <v>5019</v>
      </c>
      <c r="D3266" s="21"/>
    </row>
    <row r="3267">
      <c r="A3267" s="19">
        <v>3266.0</v>
      </c>
      <c r="B3267" s="19">
        <v>57222.0</v>
      </c>
      <c r="C3267" s="22" t="s">
        <v>5020</v>
      </c>
      <c r="D3267" s="21"/>
    </row>
    <row r="3268">
      <c r="A3268" s="19">
        <v>3267.0</v>
      </c>
      <c r="B3268" s="19">
        <v>57204.0</v>
      </c>
      <c r="C3268" s="20" t="s">
        <v>5021</v>
      </c>
      <c r="D3268" s="21"/>
    </row>
    <row r="3269">
      <c r="A3269" s="19">
        <v>3268.0</v>
      </c>
      <c r="B3269" s="19">
        <v>57146.0</v>
      </c>
      <c r="C3269" s="20" t="s">
        <v>5022</v>
      </c>
      <c r="D3269" s="21"/>
    </row>
    <row r="3270">
      <c r="A3270" s="19">
        <v>3269.0</v>
      </c>
      <c r="B3270" s="19">
        <v>57137.0</v>
      </c>
      <c r="C3270" s="20" t="s">
        <v>5023</v>
      </c>
      <c r="D3270" s="21"/>
    </row>
    <row r="3271">
      <c r="A3271" s="19">
        <v>3270.0</v>
      </c>
      <c r="B3271" s="19">
        <v>57116.0</v>
      </c>
      <c r="C3271" s="20" t="s">
        <v>5024</v>
      </c>
      <c r="D3271" s="21"/>
    </row>
    <row r="3272">
      <c r="A3272" s="19">
        <v>3271.0</v>
      </c>
      <c r="B3272" s="19">
        <v>57114.0</v>
      </c>
      <c r="C3272" s="20" t="s">
        <v>5025</v>
      </c>
      <c r="D3272" s="21"/>
    </row>
    <row r="3273">
      <c r="A3273" s="19">
        <v>3272.0</v>
      </c>
      <c r="B3273" s="19">
        <v>57106.0</v>
      </c>
      <c r="C3273" s="20" t="s">
        <v>5026</v>
      </c>
      <c r="D3273" s="21"/>
    </row>
    <row r="3274">
      <c r="A3274" s="19">
        <v>3273.0</v>
      </c>
      <c r="B3274" s="19">
        <v>57073.0</v>
      </c>
      <c r="C3274" s="20" t="s">
        <v>5027</v>
      </c>
      <c r="D3274" s="21"/>
    </row>
    <row r="3275">
      <c r="A3275" s="19">
        <v>3274.0</v>
      </c>
      <c r="B3275" s="19">
        <v>57073.0</v>
      </c>
      <c r="C3275" s="20" t="s">
        <v>5028</v>
      </c>
      <c r="D3275" s="21"/>
    </row>
    <row r="3276">
      <c r="A3276" s="19">
        <v>3275.0</v>
      </c>
      <c r="B3276" s="19">
        <v>57059.0</v>
      </c>
      <c r="C3276" s="20" t="s">
        <v>5029</v>
      </c>
      <c r="D3276" s="21"/>
    </row>
    <row r="3277">
      <c r="A3277" s="19">
        <v>3276.0</v>
      </c>
      <c r="B3277" s="19">
        <v>57039.0</v>
      </c>
      <c r="C3277" s="20" t="s">
        <v>5030</v>
      </c>
      <c r="D3277" s="21"/>
    </row>
    <row r="3278">
      <c r="A3278" s="19">
        <v>3277.0</v>
      </c>
      <c r="B3278" s="19">
        <v>57016.0</v>
      </c>
      <c r="C3278" s="22" t="s">
        <v>5031</v>
      </c>
      <c r="D3278" s="21"/>
    </row>
    <row r="3279">
      <c r="A3279" s="19">
        <v>3278.0</v>
      </c>
      <c r="B3279" s="19">
        <v>57011.0</v>
      </c>
      <c r="C3279" s="20" t="s">
        <v>5032</v>
      </c>
      <c r="D3279" s="21"/>
    </row>
    <row r="3280">
      <c r="A3280" s="19">
        <v>3279.0</v>
      </c>
      <c r="B3280" s="19">
        <v>56985.0</v>
      </c>
      <c r="C3280" s="20" t="s">
        <v>5033</v>
      </c>
      <c r="D3280" s="21"/>
    </row>
    <row r="3281">
      <c r="A3281" s="19">
        <v>3280.0</v>
      </c>
      <c r="B3281" s="19">
        <v>56941.0</v>
      </c>
      <c r="C3281" s="20" t="s">
        <v>5034</v>
      </c>
      <c r="D3281" s="21"/>
    </row>
    <row r="3282">
      <c r="A3282" s="19">
        <v>3281.0</v>
      </c>
      <c r="B3282" s="19">
        <v>56909.0</v>
      </c>
      <c r="C3282" s="20" t="s">
        <v>5035</v>
      </c>
      <c r="D3282" s="21"/>
    </row>
    <row r="3283">
      <c r="A3283" s="19">
        <v>3282.0</v>
      </c>
      <c r="B3283" s="19">
        <v>56907.0</v>
      </c>
      <c r="C3283" s="20" t="s">
        <v>5036</v>
      </c>
      <c r="D3283" s="21"/>
    </row>
    <row r="3284">
      <c r="A3284" s="19">
        <v>3283.0</v>
      </c>
      <c r="B3284" s="19">
        <v>56900.0</v>
      </c>
      <c r="C3284" s="20" t="s">
        <v>5037</v>
      </c>
      <c r="D3284" s="21"/>
    </row>
    <row r="3285">
      <c r="A3285" s="19">
        <v>3284.0</v>
      </c>
      <c r="B3285" s="19">
        <v>56900.0</v>
      </c>
      <c r="C3285" s="20" t="s">
        <v>5038</v>
      </c>
      <c r="D3285" s="21"/>
    </row>
    <row r="3286">
      <c r="A3286" s="19">
        <v>3285.0</v>
      </c>
      <c r="B3286" s="19">
        <v>56833.0</v>
      </c>
      <c r="C3286" s="20" t="s">
        <v>5039</v>
      </c>
      <c r="D3286" s="21"/>
    </row>
    <row r="3287">
      <c r="A3287" s="19">
        <v>3286.0</v>
      </c>
      <c r="B3287" s="19">
        <v>56824.0</v>
      </c>
      <c r="C3287" s="20" t="s">
        <v>5040</v>
      </c>
      <c r="D3287" s="21"/>
    </row>
    <row r="3288">
      <c r="A3288" s="19">
        <v>3287.0</v>
      </c>
      <c r="B3288" s="19">
        <v>56823.0</v>
      </c>
      <c r="C3288" s="20" t="s">
        <v>5041</v>
      </c>
      <c r="D3288" s="21"/>
    </row>
    <row r="3289">
      <c r="A3289" s="19">
        <v>3288.0</v>
      </c>
      <c r="B3289" s="19">
        <v>56812.0</v>
      </c>
      <c r="C3289" s="20" t="s">
        <v>5042</v>
      </c>
      <c r="D3289" s="21"/>
    </row>
    <row r="3290">
      <c r="A3290" s="19">
        <v>3289.0</v>
      </c>
      <c r="B3290" s="19">
        <v>56752.0</v>
      </c>
      <c r="C3290" s="20" t="s">
        <v>5043</v>
      </c>
      <c r="D3290" s="21"/>
    </row>
    <row r="3291">
      <c r="A3291" s="19">
        <v>3290.0</v>
      </c>
      <c r="B3291" s="19">
        <v>56736.0</v>
      </c>
      <c r="C3291" s="20" t="s">
        <v>5044</v>
      </c>
      <c r="D3291" s="21"/>
    </row>
    <row r="3292">
      <c r="A3292" s="19">
        <v>3291.0</v>
      </c>
      <c r="B3292" s="19">
        <v>56721.0</v>
      </c>
      <c r="C3292" s="20" t="s">
        <v>5045</v>
      </c>
      <c r="D3292" s="21"/>
    </row>
    <row r="3293">
      <c r="A3293" s="19">
        <v>3292.0</v>
      </c>
      <c r="B3293" s="19">
        <v>56711.0</v>
      </c>
      <c r="C3293" s="20" t="s">
        <v>5046</v>
      </c>
      <c r="D3293" s="21"/>
    </row>
    <row r="3294">
      <c r="A3294" s="19">
        <v>3293.0</v>
      </c>
      <c r="B3294" s="19">
        <v>56710.0</v>
      </c>
      <c r="C3294" s="20" t="s">
        <v>5047</v>
      </c>
      <c r="D3294" s="21"/>
    </row>
    <row r="3295">
      <c r="A3295" s="19">
        <v>3294.0</v>
      </c>
      <c r="B3295" s="19">
        <v>56679.0</v>
      </c>
      <c r="C3295" s="20" t="s">
        <v>5048</v>
      </c>
      <c r="D3295" s="21"/>
    </row>
    <row r="3296">
      <c r="A3296" s="19">
        <v>3295.0</v>
      </c>
      <c r="B3296" s="19">
        <v>56670.0</v>
      </c>
      <c r="C3296" s="20" t="s">
        <v>5049</v>
      </c>
      <c r="D3296" s="21"/>
    </row>
    <row r="3297">
      <c r="A3297" s="19">
        <v>3296.0</v>
      </c>
      <c r="B3297" s="19">
        <v>56663.0</v>
      </c>
      <c r="C3297" s="20" t="s">
        <v>5050</v>
      </c>
      <c r="D3297" s="21"/>
    </row>
    <row r="3298">
      <c r="A3298" s="19">
        <v>3297.0</v>
      </c>
      <c r="B3298" s="19">
        <v>56655.0</v>
      </c>
      <c r="C3298" s="20" t="s">
        <v>5051</v>
      </c>
      <c r="D3298" s="21"/>
    </row>
    <row r="3299">
      <c r="A3299" s="19">
        <v>3298.0</v>
      </c>
      <c r="B3299" s="19">
        <v>56641.0</v>
      </c>
      <c r="C3299" s="20" t="s">
        <v>5052</v>
      </c>
      <c r="D3299" s="21"/>
    </row>
    <row r="3300">
      <c r="A3300" s="19">
        <v>3299.0</v>
      </c>
      <c r="B3300" s="19">
        <v>56623.0</v>
      </c>
      <c r="C3300" s="20" t="s">
        <v>5053</v>
      </c>
      <c r="D3300" s="21"/>
    </row>
    <row r="3301">
      <c r="A3301" s="19">
        <v>3300.0</v>
      </c>
      <c r="B3301" s="19">
        <v>56581.0</v>
      </c>
      <c r="C3301" s="22" t="s">
        <v>5054</v>
      </c>
      <c r="D3301" s="21"/>
    </row>
    <row r="3302">
      <c r="A3302" s="19">
        <v>3301.0</v>
      </c>
      <c r="B3302" s="19">
        <v>56568.0</v>
      </c>
      <c r="C3302" s="20" t="s">
        <v>5055</v>
      </c>
      <c r="D3302" s="21"/>
    </row>
    <row r="3303">
      <c r="A3303" s="19">
        <v>3302.0</v>
      </c>
      <c r="B3303" s="19">
        <v>56539.0</v>
      </c>
      <c r="C3303" s="20" t="s">
        <v>5056</v>
      </c>
      <c r="D3303" s="21"/>
    </row>
    <row r="3304">
      <c r="A3304" s="19">
        <v>3303.0</v>
      </c>
      <c r="B3304" s="19">
        <v>56482.0</v>
      </c>
      <c r="C3304" s="20" t="s">
        <v>5057</v>
      </c>
      <c r="D3304" s="21"/>
    </row>
    <row r="3305">
      <c r="A3305" s="19">
        <v>3304.0</v>
      </c>
      <c r="B3305" s="19">
        <v>56473.0</v>
      </c>
      <c r="C3305" s="20" t="s">
        <v>5058</v>
      </c>
      <c r="D3305" s="21"/>
    </row>
    <row r="3306">
      <c r="A3306" s="19">
        <v>3305.0</v>
      </c>
      <c r="B3306" s="19">
        <v>56470.0</v>
      </c>
      <c r="C3306" s="20" t="s">
        <v>5059</v>
      </c>
      <c r="D3306" s="21"/>
    </row>
    <row r="3307">
      <c r="A3307" s="19">
        <v>3306.0</v>
      </c>
      <c r="B3307" s="19">
        <v>56396.0</v>
      </c>
      <c r="C3307" s="20" t="s">
        <v>5060</v>
      </c>
      <c r="D3307" s="21"/>
    </row>
    <row r="3308">
      <c r="A3308" s="19">
        <v>3307.0</v>
      </c>
      <c r="B3308" s="19">
        <v>56360.0</v>
      </c>
      <c r="C3308" s="20" t="s">
        <v>5061</v>
      </c>
      <c r="D3308" s="21"/>
    </row>
    <row r="3309">
      <c r="A3309" s="19">
        <v>3308.0</v>
      </c>
      <c r="B3309" s="19">
        <v>56348.0</v>
      </c>
      <c r="C3309" s="20" t="s">
        <v>5062</v>
      </c>
      <c r="D3309" s="21"/>
    </row>
    <row r="3310">
      <c r="A3310" s="19">
        <v>3309.0</v>
      </c>
      <c r="B3310" s="19">
        <v>56327.0</v>
      </c>
      <c r="C3310" s="22" t="s">
        <v>5063</v>
      </c>
      <c r="D3310" s="21"/>
    </row>
    <row r="3311">
      <c r="A3311" s="19">
        <v>3310.0</v>
      </c>
      <c r="B3311" s="19">
        <v>56297.0</v>
      </c>
      <c r="C3311" s="20" t="s">
        <v>5064</v>
      </c>
      <c r="D3311" s="21"/>
    </row>
    <row r="3312">
      <c r="A3312" s="19">
        <v>3311.0</v>
      </c>
      <c r="B3312" s="19">
        <v>56281.0</v>
      </c>
      <c r="C3312" s="20" t="s">
        <v>5065</v>
      </c>
      <c r="D3312" s="21"/>
    </row>
    <row r="3313">
      <c r="A3313" s="19">
        <v>3312.0</v>
      </c>
      <c r="B3313" s="19">
        <v>56248.0</v>
      </c>
      <c r="C3313" s="20" t="s">
        <v>5066</v>
      </c>
      <c r="D3313" s="21"/>
    </row>
    <row r="3314">
      <c r="A3314" s="19">
        <v>3313.0</v>
      </c>
      <c r="B3314" s="19">
        <v>56237.0</v>
      </c>
      <c r="C3314" s="22" t="s">
        <v>5067</v>
      </c>
      <c r="D3314" s="21"/>
    </row>
    <row r="3315">
      <c r="A3315" s="19">
        <v>3314.0</v>
      </c>
      <c r="B3315" s="19">
        <v>56237.0</v>
      </c>
      <c r="C3315" s="20" t="s">
        <v>5068</v>
      </c>
      <c r="D3315" s="21"/>
    </row>
    <row r="3316">
      <c r="A3316" s="19">
        <v>3315.0</v>
      </c>
      <c r="B3316" s="19">
        <v>56197.0</v>
      </c>
      <c r="C3316" s="20" t="s">
        <v>5069</v>
      </c>
      <c r="D3316" s="21"/>
    </row>
    <row r="3317">
      <c r="A3317" s="19">
        <v>3316.0</v>
      </c>
      <c r="B3317" s="19">
        <v>56158.0</v>
      </c>
      <c r="C3317" s="20" t="s">
        <v>5070</v>
      </c>
      <c r="D3317" s="21"/>
    </row>
    <row r="3318">
      <c r="A3318" s="19">
        <v>3317.0</v>
      </c>
      <c r="B3318" s="19">
        <v>56154.0</v>
      </c>
      <c r="C3318" s="20" t="s">
        <v>5071</v>
      </c>
      <c r="D3318" s="21"/>
    </row>
    <row r="3319">
      <c r="A3319" s="19">
        <v>3318.0</v>
      </c>
      <c r="B3319" s="19">
        <v>56144.0</v>
      </c>
      <c r="C3319" s="20" t="s">
        <v>5072</v>
      </c>
      <c r="D3319" s="21"/>
    </row>
    <row r="3320">
      <c r="A3320" s="19">
        <v>3319.0</v>
      </c>
      <c r="B3320" s="19">
        <v>56091.0</v>
      </c>
      <c r="C3320" s="20" t="s">
        <v>5073</v>
      </c>
      <c r="D3320" s="21"/>
    </row>
    <row r="3321">
      <c r="A3321" s="19">
        <v>3320.0</v>
      </c>
      <c r="B3321" s="19">
        <v>56067.0</v>
      </c>
      <c r="C3321" s="20" t="s">
        <v>5074</v>
      </c>
      <c r="D3321" s="21"/>
    </row>
    <row r="3322">
      <c r="A3322" s="19">
        <v>3321.0</v>
      </c>
      <c r="B3322" s="19">
        <v>56041.0</v>
      </c>
      <c r="C3322" s="20" t="s">
        <v>5075</v>
      </c>
      <c r="D3322" s="21"/>
    </row>
    <row r="3323">
      <c r="A3323" s="19">
        <v>3322.0</v>
      </c>
      <c r="B3323" s="19">
        <v>56032.0</v>
      </c>
      <c r="C3323" s="20" t="s">
        <v>5076</v>
      </c>
      <c r="D3323" s="21"/>
    </row>
    <row r="3324">
      <c r="A3324" s="19">
        <v>3323.0</v>
      </c>
      <c r="B3324" s="19">
        <v>56016.0</v>
      </c>
      <c r="C3324" s="20" t="s">
        <v>5077</v>
      </c>
      <c r="D3324" s="21"/>
    </row>
    <row r="3325">
      <c r="A3325" s="19">
        <v>3324.0</v>
      </c>
      <c r="B3325" s="19">
        <v>55992.0</v>
      </c>
      <c r="C3325" s="20" t="s">
        <v>5078</v>
      </c>
      <c r="D3325" s="21"/>
    </row>
    <row r="3326">
      <c r="A3326" s="19">
        <v>3325.0</v>
      </c>
      <c r="B3326" s="19">
        <v>55933.0</v>
      </c>
      <c r="C3326" s="20" t="s">
        <v>5079</v>
      </c>
      <c r="D3326" s="21"/>
    </row>
    <row r="3327">
      <c r="A3327" s="19">
        <v>3326.0</v>
      </c>
      <c r="B3327" s="19">
        <v>55924.0</v>
      </c>
      <c r="C3327" s="20" t="s">
        <v>5080</v>
      </c>
      <c r="D3327" s="21"/>
    </row>
    <row r="3328">
      <c r="A3328" s="19">
        <v>3327.0</v>
      </c>
      <c r="B3328" s="19">
        <v>55923.0</v>
      </c>
      <c r="C3328" s="20" t="s">
        <v>5081</v>
      </c>
      <c r="D3328" s="21"/>
    </row>
    <row r="3329">
      <c r="A3329" s="19">
        <v>3328.0</v>
      </c>
      <c r="B3329" s="19">
        <v>55909.0</v>
      </c>
      <c r="C3329" s="20" t="s">
        <v>5082</v>
      </c>
      <c r="D3329" s="21"/>
    </row>
    <row r="3330">
      <c r="A3330" s="19">
        <v>3329.0</v>
      </c>
      <c r="B3330" s="19">
        <v>55865.0</v>
      </c>
      <c r="C3330" s="20" t="s">
        <v>5083</v>
      </c>
      <c r="D3330" s="21"/>
    </row>
    <row r="3331">
      <c r="A3331" s="19">
        <v>3330.0</v>
      </c>
      <c r="B3331" s="19">
        <v>55815.0</v>
      </c>
      <c r="C3331" s="20" t="s">
        <v>5084</v>
      </c>
      <c r="D3331" s="21"/>
    </row>
    <row r="3332">
      <c r="A3332" s="19">
        <v>3331.0</v>
      </c>
      <c r="B3332" s="19">
        <v>55806.0</v>
      </c>
      <c r="C3332" s="20" t="s">
        <v>5085</v>
      </c>
      <c r="D3332" s="21"/>
    </row>
    <row r="3333">
      <c r="A3333" s="19">
        <v>3332.0</v>
      </c>
      <c r="B3333" s="19">
        <v>55794.0</v>
      </c>
      <c r="C3333" s="20" t="s">
        <v>5086</v>
      </c>
      <c r="D3333" s="21"/>
    </row>
    <row r="3334">
      <c r="A3334" s="19">
        <v>3333.0</v>
      </c>
      <c r="B3334" s="19">
        <v>55757.0</v>
      </c>
      <c r="C3334" s="20" t="s">
        <v>5087</v>
      </c>
      <c r="D3334" s="21"/>
    </row>
    <row r="3335">
      <c r="A3335" s="19">
        <v>3334.0</v>
      </c>
      <c r="B3335" s="19">
        <v>55757.0</v>
      </c>
      <c r="C3335" s="20" t="s">
        <v>5088</v>
      </c>
      <c r="D3335" s="21"/>
    </row>
    <row r="3336">
      <c r="A3336" s="19">
        <v>3335.0</v>
      </c>
      <c r="B3336" s="19">
        <v>55741.0</v>
      </c>
      <c r="C3336" s="20" t="s">
        <v>5089</v>
      </c>
      <c r="D3336" s="21"/>
    </row>
    <row r="3337">
      <c r="A3337" s="19">
        <v>3336.0</v>
      </c>
      <c r="B3337" s="19">
        <v>55686.0</v>
      </c>
      <c r="C3337" s="20" t="s">
        <v>5090</v>
      </c>
      <c r="D3337" s="21"/>
    </row>
    <row r="3338">
      <c r="A3338" s="19">
        <v>3337.0</v>
      </c>
      <c r="B3338" s="19">
        <v>55663.0</v>
      </c>
      <c r="C3338" s="20" t="s">
        <v>5091</v>
      </c>
      <c r="D3338" s="21"/>
    </row>
    <row r="3339">
      <c r="A3339" s="19">
        <v>3338.0</v>
      </c>
      <c r="B3339" s="19">
        <v>55600.0</v>
      </c>
      <c r="C3339" s="20" t="s">
        <v>5092</v>
      </c>
      <c r="D3339" s="21"/>
    </row>
    <row r="3340">
      <c r="A3340" s="19">
        <v>3339.0</v>
      </c>
      <c r="B3340" s="19">
        <v>55598.0</v>
      </c>
      <c r="C3340" s="20" t="s">
        <v>5093</v>
      </c>
      <c r="D3340" s="21"/>
    </row>
    <row r="3341">
      <c r="A3341" s="19">
        <v>3340.0</v>
      </c>
      <c r="B3341" s="19">
        <v>55585.0</v>
      </c>
      <c r="C3341" s="20" t="s">
        <v>5094</v>
      </c>
      <c r="D3341" s="21"/>
    </row>
    <row r="3342">
      <c r="A3342" s="19">
        <v>3341.0</v>
      </c>
      <c r="B3342" s="19">
        <v>55560.0</v>
      </c>
      <c r="C3342" s="20" t="s">
        <v>5095</v>
      </c>
      <c r="D3342" s="21"/>
    </row>
    <row r="3343">
      <c r="A3343" s="19">
        <v>3342.0</v>
      </c>
      <c r="B3343" s="19">
        <v>55550.0</v>
      </c>
      <c r="C3343" s="22" t="s">
        <v>5096</v>
      </c>
      <c r="D3343" s="21"/>
    </row>
    <row r="3344">
      <c r="A3344" s="19">
        <v>3343.0</v>
      </c>
      <c r="B3344" s="19">
        <v>55535.0</v>
      </c>
      <c r="C3344" s="20" t="s">
        <v>5097</v>
      </c>
      <c r="D3344" s="21"/>
    </row>
    <row r="3345">
      <c r="A3345" s="19">
        <v>3344.0</v>
      </c>
      <c r="B3345" s="19">
        <v>55531.0</v>
      </c>
      <c r="C3345" s="20" t="s">
        <v>5098</v>
      </c>
      <c r="D3345" s="21"/>
    </row>
    <row r="3346">
      <c r="A3346" s="19">
        <v>3345.0</v>
      </c>
      <c r="B3346" s="19">
        <v>55512.0</v>
      </c>
      <c r="C3346" s="20" t="s">
        <v>5099</v>
      </c>
      <c r="D3346" s="21"/>
    </row>
    <row r="3347">
      <c r="A3347" s="19">
        <v>3346.0</v>
      </c>
      <c r="B3347" s="19">
        <v>55508.0</v>
      </c>
      <c r="C3347" s="20" t="s">
        <v>5100</v>
      </c>
      <c r="D3347" s="21"/>
    </row>
    <row r="3348">
      <c r="A3348" s="19">
        <v>3347.0</v>
      </c>
      <c r="B3348" s="19">
        <v>55475.0</v>
      </c>
      <c r="C3348" s="20" t="s">
        <v>5101</v>
      </c>
      <c r="D3348" s="21"/>
    </row>
    <row r="3349">
      <c r="A3349" s="19">
        <v>3348.0</v>
      </c>
      <c r="B3349" s="19">
        <v>55457.0</v>
      </c>
      <c r="C3349" s="20" t="s">
        <v>5102</v>
      </c>
      <c r="D3349" s="21"/>
    </row>
    <row r="3350">
      <c r="A3350" s="19">
        <v>3349.0</v>
      </c>
      <c r="B3350" s="19">
        <v>55383.0</v>
      </c>
      <c r="C3350" s="20" t="s">
        <v>5103</v>
      </c>
      <c r="D3350" s="21"/>
    </row>
    <row r="3351">
      <c r="A3351" s="19">
        <v>3350.0</v>
      </c>
      <c r="B3351" s="19">
        <v>55342.0</v>
      </c>
      <c r="C3351" s="22" t="s">
        <v>5104</v>
      </c>
      <c r="D3351" s="21"/>
    </row>
    <row r="3352">
      <c r="A3352" s="19">
        <v>3351.0</v>
      </c>
      <c r="B3352" s="19">
        <v>55327.0</v>
      </c>
      <c r="C3352" s="20" t="s">
        <v>5105</v>
      </c>
      <c r="D3352" s="21"/>
    </row>
    <row r="3353">
      <c r="A3353" s="19">
        <v>3352.0</v>
      </c>
      <c r="B3353" s="19">
        <v>55323.0</v>
      </c>
      <c r="C3353" s="20" t="s">
        <v>5106</v>
      </c>
      <c r="D3353" s="21"/>
    </row>
    <row r="3354">
      <c r="A3354" s="19">
        <v>3353.0</v>
      </c>
      <c r="B3354" s="19">
        <v>55267.0</v>
      </c>
      <c r="C3354" s="20" t="s">
        <v>5107</v>
      </c>
      <c r="D3354" s="21"/>
    </row>
    <row r="3355">
      <c r="A3355" s="19">
        <v>3354.0</v>
      </c>
      <c r="B3355" s="19">
        <v>55214.0</v>
      </c>
      <c r="C3355" s="20" t="s">
        <v>5108</v>
      </c>
      <c r="D3355" s="21"/>
    </row>
    <row r="3356">
      <c r="A3356" s="19">
        <v>3355.0</v>
      </c>
      <c r="B3356" s="19">
        <v>55161.0</v>
      </c>
      <c r="C3356" s="20" t="s">
        <v>5109</v>
      </c>
      <c r="D3356" s="21"/>
    </row>
    <row r="3357">
      <c r="A3357" s="19">
        <v>3356.0</v>
      </c>
      <c r="B3357" s="19">
        <v>55154.0</v>
      </c>
      <c r="C3357" s="20" t="s">
        <v>5110</v>
      </c>
      <c r="D3357" s="21"/>
    </row>
    <row r="3358">
      <c r="A3358" s="19">
        <v>3357.0</v>
      </c>
      <c r="B3358" s="19">
        <v>55143.0</v>
      </c>
      <c r="C3358" s="20" t="s">
        <v>5111</v>
      </c>
      <c r="D3358" s="21"/>
    </row>
    <row r="3359">
      <c r="A3359" s="19">
        <v>3358.0</v>
      </c>
      <c r="B3359" s="19">
        <v>55121.0</v>
      </c>
      <c r="C3359" s="22" t="s">
        <v>5112</v>
      </c>
      <c r="D3359" s="21"/>
    </row>
    <row r="3360">
      <c r="A3360" s="19">
        <v>3359.0</v>
      </c>
      <c r="B3360" s="19">
        <v>55094.0</v>
      </c>
      <c r="C3360" s="20" t="s">
        <v>5113</v>
      </c>
      <c r="D3360" s="21"/>
    </row>
    <row r="3361">
      <c r="A3361" s="19">
        <v>3360.0</v>
      </c>
      <c r="B3361" s="19">
        <v>55027.0</v>
      </c>
      <c r="C3361" s="20" t="s">
        <v>5114</v>
      </c>
      <c r="D3361" s="21"/>
    </row>
    <row r="3362">
      <c r="A3362" s="19">
        <v>3361.0</v>
      </c>
      <c r="B3362" s="19">
        <v>55024.0</v>
      </c>
      <c r="C3362" s="20" t="s">
        <v>5115</v>
      </c>
      <c r="D3362" s="21"/>
    </row>
    <row r="3363">
      <c r="A3363" s="19">
        <v>3362.0</v>
      </c>
      <c r="B3363" s="19">
        <v>54969.0</v>
      </c>
      <c r="C3363" s="20" t="s">
        <v>5116</v>
      </c>
      <c r="D3363" s="21"/>
    </row>
    <row r="3364">
      <c r="A3364" s="19">
        <v>3363.0</v>
      </c>
      <c r="B3364" s="19">
        <v>54968.0</v>
      </c>
      <c r="C3364" s="20" t="s">
        <v>5117</v>
      </c>
      <c r="D3364" s="21"/>
    </row>
    <row r="3365">
      <c r="A3365" s="19">
        <v>3364.0</v>
      </c>
      <c r="B3365" s="19">
        <v>54966.0</v>
      </c>
      <c r="C3365" s="20" t="s">
        <v>5118</v>
      </c>
      <c r="D3365" s="21"/>
    </row>
    <row r="3366">
      <c r="A3366" s="19">
        <v>3365.0</v>
      </c>
      <c r="B3366" s="19">
        <v>54953.0</v>
      </c>
      <c r="C3366" s="20" t="s">
        <v>5119</v>
      </c>
      <c r="D3366" s="21"/>
    </row>
    <row r="3367">
      <c r="A3367" s="19">
        <v>3366.0</v>
      </c>
      <c r="B3367" s="19">
        <v>54949.0</v>
      </c>
      <c r="C3367" s="20" t="s">
        <v>5120</v>
      </c>
      <c r="D3367" s="21"/>
    </row>
    <row r="3368">
      <c r="A3368" s="19">
        <v>3367.0</v>
      </c>
      <c r="B3368" s="19">
        <v>54926.0</v>
      </c>
      <c r="C3368" s="20" t="s">
        <v>5121</v>
      </c>
      <c r="D3368" s="21"/>
    </row>
    <row r="3369">
      <c r="A3369" s="19">
        <v>3368.0</v>
      </c>
      <c r="B3369" s="19">
        <v>54917.0</v>
      </c>
      <c r="C3369" s="20" t="s">
        <v>5122</v>
      </c>
      <c r="D3369" s="21"/>
    </row>
    <row r="3370">
      <c r="A3370" s="19">
        <v>3369.0</v>
      </c>
      <c r="B3370" s="19">
        <v>54862.0</v>
      </c>
      <c r="C3370" s="20" t="s">
        <v>5123</v>
      </c>
      <c r="D3370" s="21"/>
    </row>
    <row r="3371">
      <c r="A3371" s="19">
        <v>3370.0</v>
      </c>
      <c r="B3371" s="19">
        <v>54859.0</v>
      </c>
      <c r="C3371" s="20" t="s">
        <v>5124</v>
      </c>
      <c r="D3371" s="21"/>
    </row>
    <row r="3372">
      <c r="A3372" s="19">
        <v>3371.0</v>
      </c>
      <c r="B3372" s="19">
        <v>54844.0</v>
      </c>
      <c r="C3372" s="20" t="s">
        <v>5125</v>
      </c>
      <c r="D3372" s="21"/>
    </row>
    <row r="3373">
      <c r="A3373" s="19">
        <v>3372.0</v>
      </c>
      <c r="B3373" s="19">
        <v>54842.0</v>
      </c>
      <c r="C3373" s="22" t="s">
        <v>5126</v>
      </c>
      <c r="D3373" s="21"/>
    </row>
    <row r="3374">
      <c r="A3374" s="19">
        <v>3373.0</v>
      </c>
      <c r="B3374" s="19">
        <v>54806.0</v>
      </c>
      <c r="C3374" s="20" t="s">
        <v>5127</v>
      </c>
      <c r="D3374" s="21"/>
    </row>
    <row r="3375">
      <c r="A3375" s="19">
        <v>3374.0</v>
      </c>
      <c r="B3375" s="19">
        <v>54775.0</v>
      </c>
      <c r="C3375" s="20" t="s">
        <v>5128</v>
      </c>
      <c r="D3375" s="21"/>
    </row>
    <row r="3376">
      <c r="A3376" s="19">
        <v>3375.0</v>
      </c>
      <c r="B3376" s="19">
        <v>54761.0</v>
      </c>
      <c r="C3376" s="20" t="s">
        <v>5129</v>
      </c>
      <c r="D3376" s="21"/>
    </row>
    <row r="3377">
      <c r="A3377" s="19">
        <v>3376.0</v>
      </c>
      <c r="B3377" s="19">
        <v>54745.0</v>
      </c>
      <c r="C3377" s="20" t="s">
        <v>5130</v>
      </c>
      <c r="D3377" s="21"/>
    </row>
    <row r="3378">
      <c r="A3378" s="19">
        <v>3377.0</v>
      </c>
      <c r="B3378" s="19">
        <v>54744.0</v>
      </c>
      <c r="C3378" s="20" t="s">
        <v>5131</v>
      </c>
      <c r="D3378" s="21"/>
    </row>
    <row r="3379">
      <c r="A3379" s="19">
        <v>3378.0</v>
      </c>
      <c r="B3379" s="19">
        <v>54701.0</v>
      </c>
      <c r="C3379" s="20" t="s">
        <v>5132</v>
      </c>
      <c r="D3379" s="21"/>
    </row>
    <row r="3380">
      <c r="A3380" s="19">
        <v>3379.0</v>
      </c>
      <c r="B3380" s="19">
        <v>54683.0</v>
      </c>
      <c r="C3380" s="20" t="s">
        <v>5133</v>
      </c>
      <c r="D3380" s="21"/>
    </row>
    <row r="3381">
      <c r="A3381" s="19">
        <v>3380.0</v>
      </c>
      <c r="B3381" s="19">
        <v>54673.0</v>
      </c>
      <c r="C3381" s="20" t="s">
        <v>5134</v>
      </c>
      <c r="D3381" s="21"/>
    </row>
    <row r="3382">
      <c r="A3382" s="19">
        <v>3381.0</v>
      </c>
      <c r="B3382" s="19">
        <v>54646.0</v>
      </c>
      <c r="C3382" s="20" t="s">
        <v>5135</v>
      </c>
      <c r="D3382" s="21"/>
    </row>
    <row r="3383">
      <c r="A3383" s="19">
        <v>3382.0</v>
      </c>
      <c r="B3383" s="19">
        <v>54634.0</v>
      </c>
      <c r="C3383" s="20" t="s">
        <v>5136</v>
      </c>
      <c r="D3383" s="21"/>
    </row>
    <row r="3384">
      <c r="A3384" s="19">
        <v>3383.0</v>
      </c>
      <c r="B3384" s="19">
        <v>54568.0</v>
      </c>
      <c r="C3384" s="22" t="s">
        <v>5137</v>
      </c>
      <c r="D3384" s="21"/>
    </row>
    <row r="3385">
      <c r="A3385" s="19">
        <v>3384.0</v>
      </c>
      <c r="B3385" s="19">
        <v>54533.0</v>
      </c>
      <c r="C3385" s="20" t="s">
        <v>5138</v>
      </c>
      <c r="D3385" s="21"/>
    </row>
    <row r="3386">
      <c r="A3386" s="19">
        <v>3385.0</v>
      </c>
      <c r="B3386" s="19">
        <v>54528.0</v>
      </c>
      <c r="C3386" s="20" t="s">
        <v>5139</v>
      </c>
      <c r="D3386" s="21"/>
    </row>
    <row r="3387">
      <c r="A3387" s="19">
        <v>3386.0</v>
      </c>
      <c r="B3387" s="19">
        <v>54525.0</v>
      </c>
      <c r="C3387" s="20" t="s">
        <v>5140</v>
      </c>
      <c r="D3387" s="21"/>
    </row>
    <row r="3388">
      <c r="A3388" s="19">
        <v>3387.0</v>
      </c>
      <c r="B3388" s="19">
        <v>54517.0</v>
      </c>
      <c r="C3388" s="20" t="s">
        <v>5141</v>
      </c>
      <c r="D3388" s="21"/>
    </row>
    <row r="3389">
      <c r="A3389" s="19">
        <v>3388.0</v>
      </c>
      <c r="B3389" s="19">
        <v>54514.0</v>
      </c>
      <c r="C3389" s="20" t="s">
        <v>5142</v>
      </c>
      <c r="D3389" s="21"/>
    </row>
    <row r="3390">
      <c r="A3390" s="19">
        <v>3389.0</v>
      </c>
      <c r="B3390" s="19">
        <v>54513.0</v>
      </c>
      <c r="C3390" s="20" t="s">
        <v>5143</v>
      </c>
      <c r="D3390" s="21"/>
    </row>
    <row r="3391">
      <c r="A3391" s="19">
        <v>3390.0</v>
      </c>
      <c r="B3391" s="19">
        <v>54506.0</v>
      </c>
      <c r="C3391" s="20" t="s">
        <v>5144</v>
      </c>
      <c r="D3391" s="21"/>
    </row>
    <row r="3392">
      <c r="A3392" s="19">
        <v>3391.0</v>
      </c>
      <c r="B3392" s="19">
        <v>54502.0</v>
      </c>
      <c r="C3392" s="20" t="s">
        <v>5145</v>
      </c>
      <c r="D3392" s="21"/>
    </row>
    <row r="3393">
      <c r="A3393" s="19">
        <v>3392.0</v>
      </c>
      <c r="B3393" s="19">
        <v>54496.0</v>
      </c>
      <c r="C3393" s="20" t="s">
        <v>5146</v>
      </c>
      <c r="D3393" s="21"/>
    </row>
    <row r="3394">
      <c r="A3394" s="19">
        <v>3393.0</v>
      </c>
      <c r="B3394" s="19">
        <v>54466.0</v>
      </c>
      <c r="C3394" s="20" t="s">
        <v>5147</v>
      </c>
      <c r="D3394" s="21"/>
    </row>
    <row r="3395">
      <c r="A3395" s="19">
        <v>3394.0</v>
      </c>
      <c r="B3395" s="19">
        <v>54461.0</v>
      </c>
      <c r="C3395" s="20" t="s">
        <v>5148</v>
      </c>
      <c r="D3395" s="21"/>
    </row>
    <row r="3396">
      <c r="A3396" s="19">
        <v>3395.0</v>
      </c>
      <c r="B3396" s="19">
        <v>54460.0</v>
      </c>
      <c r="C3396" s="20" t="s">
        <v>5149</v>
      </c>
      <c r="D3396" s="21"/>
    </row>
    <row r="3397">
      <c r="A3397" s="19">
        <v>3396.0</v>
      </c>
      <c r="B3397" s="19">
        <v>54456.0</v>
      </c>
      <c r="C3397" s="22" t="s">
        <v>5150</v>
      </c>
      <c r="D3397" s="21"/>
    </row>
    <row r="3398">
      <c r="A3398" s="19">
        <v>3397.0</v>
      </c>
      <c r="B3398" s="19">
        <v>54397.0</v>
      </c>
      <c r="C3398" s="20" t="s">
        <v>5151</v>
      </c>
      <c r="D3398" s="21"/>
    </row>
    <row r="3399">
      <c r="A3399" s="19">
        <v>3398.0</v>
      </c>
      <c r="B3399" s="19">
        <v>54378.0</v>
      </c>
      <c r="C3399" s="20" t="s">
        <v>5152</v>
      </c>
      <c r="D3399" s="21"/>
    </row>
    <row r="3400">
      <c r="A3400" s="19">
        <v>3399.0</v>
      </c>
      <c r="B3400" s="19">
        <v>54378.0</v>
      </c>
      <c r="C3400" s="20" t="s">
        <v>5153</v>
      </c>
      <c r="D3400" s="21"/>
    </row>
    <row r="3401">
      <c r="A3401" s="19">
        <v>3400.0</v>
      </c>
      <c r="B3401" s="19">
        <v>54364.0</v>
      </c>
      <c r="C3401" s="20" t="s">
        <v>5154</v>
      </c>
      <c r="D3401" s="21"/>
    </row>
    <row r="3402">
      <c r="A3402" s="19">
        <v>3401.0</v>
      </c>
      <c r="B3402" s="19">
        <v>54351.0</v>
      </c>
      <c r="C3402" s="20" t="s">
        <v>5155</v>
      </c>
      <c r="D3402" s="21"/>
    </row>
    <row r="3403">
      <c r="A3403" s="19">
        <v>3402.0</v>
      </c>
      <c r="B3403" s="19">
        <v>54350.0</v>
      </c>
      <c r="C3403" s="20" t="s">
        <v>5156</v>
      </c>
      <c r="D3403" s="21"/>
    </row>
    <row r="3404">
      <c r="A3404" s="19">
        <v>3403.0</v>
      </c>
      <c r="B3404" s="19">
        <v>54347.0</v>
      </c>
      <c r="C3404" s="20" t="s">
        <v>5157</v>
      </c>
      <c r="D3404" s="21"/>
    </row>
    <row r="3405">
      <c r="A3405" s="19">
        <v>3404.0</v>
      </c>
      <c r="B3405" s="19">
        <v>54294.0</v>
      </c>
      <c r="C3405" s="20" t="s">
        <v>5158</v>
      </c>
      <c r="D3405" s="21"/>
    </row>
    <row r="3406">
      <c r="A3406" s="19">
        <v>3405.0</v>
      </c>
      <c r="B3406" s="19">
        <v>54282.0</v>
      </c>
      <c r="C3406" s="20" t="s">
        <v>5159</v>
      </c>
      <c r="D3406" s="21"/>
    </row>
    <row r="3407">
      <c r="A3407" s="19">
        <v>3406.0</v>
      </c>
      <c r="B3407" s="19">
        <v>54252.0</v>
      </c>
      <c r="C3407" s="20" t="s">
        <v>5160</v>
      </c>
      <c r="D3407" s="21"/>
    </row>
    <row r="3408">
      <c r="A3408" s="19">
        <v>3407.0</v>
      </c>
      <c r="B3408" s="19">
        <v>54238.0</v>
      </c>
      <c r="C3408" s="20" t="s">
        <v>5161</v>
      </c>
      <c r="D3408" s="21"/>
    </row>
    <row r="3409">
      <c r="A3409" s="19">
        <v>3408.0</v>
      </c>
      <c r="B3409" s="19">
        <v>54233.0</v>
      </c>
      <c r="C3409" s="20" t="s">
        <v>5162</v>
      </c>
      <c r="D3409" s="21"/>
    </row>
    <row r="3410">
      <c r="A3410" s="19">
        <v>3409.0</v>
      </c>
      <c r="B3410" s="19">
        <v>54222.0</v>
      </c>
      <c r="C3410" s="20" t="s">
        <v>5163</v>
      </c>
      <c r="D3410" s="21"/>
    </row>
    <row r="3411">
      <c r="A3411" s="19">
        <v>3410.0</v>
      </c>
      <c r="B3411" s="19">
        <v>54213.0</v>
      </c>
      <c r="C3411" s="20" t="s">
        <v>5164</v>
      </c>
      <c r="D3411" s="21"/>
    </row>
    <row r="3412">
      <c r="A3412" s="19">
        <v>3411.0</v>
      </c>
      <c r="B3412" s="19">
        <v>54211.0</v>
      </c>
      <c r="C3412" s="20" t="s">
        <v>5165</v>
      </c>
      <c r="D3412" s="21"/>
    </row>
    <row r="3413">
      <c r="A3413" s="19">
        <v>3412.0</v>
      </c>
      <c r="B3413" s="19">
        <v>54207.0</v>
      </c>
      <c r="C3413" s="20" t="s">
        <v>5166</v>
      </c>
      <c r="D3413" s="21"/>
    </row>
    <row r="3414">
      <c r="A3414" s="19">
        <v>3413.0</v>
      </c>
      <c r="B3414" s="19">
        <v>54202.0</v>
      </c>
      <c r="C3414" s="20" t="s">
        <v>5167</v>
      </c>
      <c r="D3414" s="21"/>
    </row>
    <row r="3415">
      <c r="A3415" s="19">
        <v>3414.0</v>
      </c>
      <c r="B3415" s="19">
        <v>54198.0</v>
      </c>
      <c r="C3415" s="20" t="s">
        <v>5168</v>
      </c>
      <c r="D3415" s="21"/>
    </row>
    <row r="3416">
      <c r="A3416" s="19">
        <v>3415.0</v>
      </c>
      <c r="B3416" s="19">
        <v>54197.0</v>
      </c>
      <c r="C3416" s="20" t="s">
        <v>5169</v>
      </c>
      <c r="D3416" s="21"/>
    </row>
    <row r="3417">
      <c r="A3417" s="19">
        <v>3416.0</v>
      </c>
      <c r="B3417" s="19">
        <v>54180.0</v>
      </c>
      <c r="C3417" s="20" t="s">
        <v>5170</v>
      </c>
      <c r="D3417" s="21"/>
    </row>
    <row r="3418">
      <c r="A3418" s="19">
        <v>3417.0</v>
      </c>
      <c r="B3418" s="19">
        <v>54156.0</v>
      </c>
      <c r="C3418" s="20" t="s">
        <v>5171</v>
      </c>
      <c r="D3418" s="21"/>
    </row>
    <row r="3419">
      <c r="A3419" s="19">
        <v>3418.0</v>
      </c>
      <c r="B3419" s="19">
        <v>54133.0</v>
      </c>
      <c r="C3419" s="20" t="s">
        <v>5172</v>
      </c>
      <c r="D3419" s="21"/>
    </row>
    <row r="3420">
      <c r="A3420" s="19">
        <v>3419.0</v>
      </c>
      <c r="B3420" s="19">
        <v>54102.0</v>
      </c>
      <c r="C3420" s="20" t="s">
        <v>5173</v>
      </c>
      <c r="D3420" s="21"/>
    </row>
    <row r="3421">
      <c r="A3421" s="19">
        <v>3420.0</v>
      </c>
      <c r="B3421" s="19">
        <v>54097.0</v>
      </c>
      <c r="C3421" s="20" t="s">
        <v>5174</v>
      </c>
      <c r="D3421" s="21"/>
    </row>
    <row r="3422">
      <c r="A3422" s="19">
        <v>3421.0</v>
      </c>
      <c r="B3422" s="19">
        <v>54095.0</v>
      </c>
      <c r="C3422" s="20" t="s">
        <v>5175</v>
      </c>
      <c r="D3422" s="21"/>
    </row>
    <row r="3423">
      <c r="A3423" s="19">
        <v>3422.0</v>
      </c>
      <c r="B3423" s="19">
        <v>54085.0</v>
      </c>
      <c r="C3423" s="20" t="s">
        <v>5176</v>
      </c>
      <c r="D3423" s="21"/>
    </row>
    <row r="3424">
      <c r="A3424" s="19">
        <v>3423.0</v>
      </c>
      <c r="B3424" s="19">
        <v>54054.0</v>
      </c>
      <c r="C3424" s="20" t="s">
        <v>5177</v>
      </c>
      <c r="D3424" s="21"/>
    </row>
    <row r="3425">
      <c r="A3425" s="19">
        <v>3424.0</v>
      </c>
      <c r="B3425" s="19">
        <v>54050.0</v>
      </c>
      <c r="C3425" s="20" t="s">
        <v>5178</v>
      </c>
      <c r="D3425" s="21"/>
    </row>
    <row r="3426">
      <c r="A3426" s="19">
        <v>3425.0</v>
      </c>
      <c r="B3426" s="19">
        <v>54039.0</v>
      </c>
      <c r="C3426" s="20" t="s">
        <v>5179</v>
      </c>
      <c r="D3426" s="21"/>
    </row>
    <row r="3427">
      <c r="A3427" s="19">
        <v>3426.0</v>
      </c>
      <c r="B3427" s="19">
        <v>54033.0</v>
      </c>
      <c r="C3427" s="20" t="s">
        <v>5180</v>
      </c>
      <c r="D3427" s="21"/>
    </row>
    <row r="3428">
      <c r="A3428" s="19">
        <v>3427.0</v>
      </c>
      <c r="B3428" s="19">
        <v>54024.0</v>
      </c>
      <c r="C3428" s="20" t="s">
        <v>5181</v>
      </c>
      <c r="D3428" s="21"/>
    </row>
    <row r="3429">
      <c r="A3429" s="19">
        <v>3428.0</v>
      </c>
      <c r="B3429" s="19">
        <v>53988.0</v>
      </c>
      <c r="C3429" s="20" t="s">
        <v>5182</v>
      </c>
      <c r="D3429" s="21"/>
    </row>
    <row r="3430">
      <c r="A3430" s="19">
        <v>3429.0</v>
      </c>
      <c r="B3430" s="19">
        <v>53950.0</v>
      </c>
      <c r="C3430" s="20" t="s">
        <v>5183</v>
      </c>
      <c r="D3430" s="21"/>
    </row>
    <row r="3431">
      <c r="A3431" s="19">
        <v>3430.0</v>
      </c>
      <c r="B3431" s="19">
        <v>53934.0</v>
      </c>
      <c r="C3431" s="20" t="s">
        <v>5184</v>
      </c>
      <c r="D3431" s="21"/>
    </row>
    <row r="3432">
      <c r="A3432" s="19">
        <v>3431.0</v>
      </c>
      <c r="B3432" s="19">
        <v>53910.0</v>
      </c>
      <c r="C3432" s="20" t="s">
        <v>5185</v>
      </c>
      <c r="D3432" s="21"/>
    </row>
    <row r="3433">
      <c r="A3433" s="19">
        <v>3432.0</v>
      </c>
      <c r="B3433" s="19">
        <v>53871.0</v>
      </c>
      <c r="C3433" s="20" t="s">
        <v>5186</v>
      </c>
      <c r="D3433" s="21"/>
    </row>
    <row r="3434">
      <c r="A3434" s="19">
        <v>3433.0</v>
      </c>
      <c r="B3434" s="19">
        <v>53826.0</v>
      </c>
      <c r="C3434" s="20" t="s">
        <v>5187</v>
      </c>
      <c r="D3434" s="21"/>
    </row>
    <row r="3435">
      <c r="A3435" s="19">
        <v>3434.0</v>
      </c>
      <c r="B3435" s="19">
        <v>53802.0</v>
      </c>
      <c r="C3435" s="20" t="s">
        <v>5188</v>
      </c>
      <c r="D3435" s="21"/>
    </row>
    <row r="3436">
      <c r="A3436" s="19">
        <v>3435.0</v>
      </c>
      <c r="B3436" s="19">
        <v>53799.0</v>
      </c>
      <c r="C3436" s="20" t="s">
        <v>5189</v>
      </c>
      <c r="D3436" s="21"/>
    </row>
    <row r="3437">
      <c r="A3437" s="19">
        <v>3436.0</v>
      </c>
      <c r="B3437" s="19">
        <v>53789.0</v>
      </c>
      <c r="C3437" s="20" t="s">
        <v>5190</v>
      </c>
      <c r="D3437" s="21"/>
    </row>
    <row r="3438">
      <c r="A3438" s="19">
        <v>3437.0</v>
      </c>
      <c r="B3438" s="19">
        <v>53783.0</v>
      </c>
      <c r="C3438" s="22" t="s">
        <v>5191</v>
      </c>
      <c r="D3438" s="21"/>
    </row>
    <row r="3439">
      <c r="A3439" s="19">
        <v>3438.0</v>
      </c>
      <c r="B3439" s="19">
        <v>53780.0</v>
      </c>
      <c r="C3439" s="20" t="s">
        <v>5192</v>
      </c>
      <c r="D3439" s="21"/>
    </row>
    <row r="3440">
      <c r="A3440" s="19">
        <v>3439.0</v>
      </c>
      <c r="B3440" s="19">
        <v>53758.0</v>
      </c>
      <c r="C3440" s="20" t="s">
        <v>5193</v>
      </c>
      <c r="D3440" s="21"/>
    </row>
    <row r="3441">
      <c r="A3441" s="19">
        <v>3440.0</v>
      </c>
      <c r="B3441" s="19">
        <v>53743.0</v>
      </c>
      <c r="C3441" s="20" t="s">
        <v>5194</v>
      </c>
      <c r="D3441" s="21"/>
    </row>
    <row r="3442">
      <c r="A3442" s="19">
        <v>3441.0</v>
      </c>
      <c r="B3442" s="19">
        <v>53741.0</v>
      </c>
      <c r="C3442" s="20" t="s">
        <v>5195</v>
      </c>
      <c r="D3442" s="21"/>
    </row>
    <row r="3443">
      <c r="A3443" s="19">
        <v>3442.0</v>
      </c>
      <c r="B3443" s="19">
        <v>53731.0</v>
      </c>
      <c r="C3443" s="20" t="s">
        <v>5196</v>
      </c>
      <c r="D3443" s="21"/>
    </row>
    <row r="3444">
      <c r="A3444" s="19">
        <v>3443.0</v>
      </c>
      <c r="B3444" s="19">
        <v>53730.0</v>
      </c>
      <c r="C3444" s="20" t="s">
        <v>5197</v>
      </c>
      <c r="D3444" s="21"/>
    </row>
    <row r="3445">
      <c r="A3445" s="19">
        <v>3444.0</v>
      </c>
      <c r="B3445" s="19">
        <v>53730.0</v>
      </c>
      <c r="C3445" s="20" t="s">
        <v>5198</v>
      </c>
      <c r="D3445" s="21"/>
    </row>
    <row r="3446">
      <c r="A3446" s="19">
        <v>3445.0</v>
      </c>
      <c r="B3446" s="19">
        <v>53680.0</v>
      </c>
      <c r="C3446" s="20" t="s">
        <v>5199</v>
      </c>
      <c r="D3446" s="21"/>
    </row>
    <row r="3447">
      <c r="A3447" s="19">
        <v>3446.0</v>
      </c>
      <c r="B3447" s="19">
        <v>53604.0</v>
      </c>
      <c r="C3447" s="22" t="s">
        <v>5200</v>
      </c>
      <c r="D3447" s="21"/>
    </row>
    <row r="3448">
      <c r="A3448" s="19">
        <v>3447.0</v>
      </c>
      <c r="B3448" s="19">
        <v>53534.0</v>
      </c>
      <c r="C3448" s="20" t="s">
        <v>5201</v>
      </c>
      <c r="D3448" s="21"/>
    </row>
    <row r="3449">
      <c r="A3449" s="19">
        <v>3448.0</v>
      </c>
      <c r="B3449" s="19">
        <v>53533.0</v>
      </c>
      <c r="C3449" s="20" t="s">
        <v>5202</v>
      </c>
      <c r="D3449" s="21"/>
    </row>
    <row r="3450">
      <c r="A3450" s="19">
        <v>3449.0</v>
      </c>
      <c r="B3450" s="19">
        <v>53521.0</v>
      </c>
      <c r="C3450" s="20" t="s">
        <v>5203</v>
      </c>
      <c r="D3450" s="21"/>
    </row>
    <row r="3451">
      <c r="A3451" s="19">
        <v>3450.0</v>
      </c>
      <c r="B3451" s="19">
        <v>53521.0</v>
      </c>
      <c r="C3451" s="20" t="s">
        <v>5204</v>
      </c>
      <c r="D3451" s="21"/>
    </row>
    <row r="3452">
      <c r="A3452" s="19">
        <v>3451.0</v>
      </c>
      <c r="B3452" s="19">
        <v>53508.0</v>
      </c>
      <c r="C3452" s="20" t="s">
        <v>5205</v>
      </c>
      <c r="D3452" s="21"/>
    </row>
    <row r="3453">
      <c r="A3453" s="19">
        <v>3452.0</v>
      </c>
      <c r="B3453" s="19">
        <v>53493.0</v>
      </c>
      <c r="C3453" s="20" t="s">
        <v>5206</v>
      </c>
      <c r="D3453" s="21"/>
    </row>
    <row r="3454">
      <c r="A3454" s="19">
        <v>3453.0</v>
      </c>
      <c r="B3454" s="19">
        <v>53490.0</v>
      </c>
      <c r="C3454" s="20" t="s">
        <v>5207</v>
      </c>
      <c r="D3454" s="21"/>
    </row>
    <row r="3455">
      <c r="A3455" s="19">
        <v>3454.0</v>
      </c>
      <c r="B3455" s="19">
        <v>53473.0</v>
      </c>
      <c r="C3455" s="20" t="s">
        <v>5208</v>
      </c>
      <c r="D3455" s="21"/>
    </row>
    <row r="3456">
      <c r="A3456" s="19">
        <v>3455.0</v>
      </c>
      <c r="B3456" s="19">
        <v>53465.0</v>
      </c>
      <c r="C3456" s="20" t="s">
        <v>5209</v>
      </c>
      <c r="D3456" s="21"/>
    </row>
    <row r="3457">
      <c r="A3457" s="19">
        <v>3456.0</v>
      </c>
      <c r="B3457" s="19">
        <v>53456.0</v>
      </c>
      <c r="C3457" s="20" t="s">
        <v>5210</v>
      </c>
      <c r="D3457" s="21"/>
    </row>
    <row r="3458">
      <c r="A3458" s="19">
        <v>3457.0</v>
      </c>
      <c r="B3458" s="19">
        <v>53443.0</v>
      </c>
      <c r="C3458" s="20" t="s">
        <v>5211</v>
      </c>
      <c r="D3458" s="21"/>
    </row>
    <row r="3459">
      <c r="A3459" s="19">
        <v>3458.0</v>
      </c>
      <c r="B3459" s="19">
        <v>53433.0</v>
      </c>
      <c r="C3459" s="20" t="s">
        <v>5212</v>
      </c>
      <c r="D3459" s="21"/>
    </row>
    <row r="3460">
      <c r="A3460" s="19">
        <v>3459.0</v>
      </c>
      <c r="B3460" s="19">
        <v>53392.0</v>
      </c>
      <c r="C3460" s="20" t="s">
        <v>5213</v>
      </c>
      <c r="D3460" s="21"/>
    </row>
    <row r="3461">
      <c r="A3461" s="19">
        <v>3460.0</v>
      </c>
      <c r="B3461" s="19">
        <v>53392.0</v>
      </c>
      <c r="C3461" s="20" t="s">
        <v>5214</v>
      </c>
      <c r="D3461" s="21"/>
    </row>
    <row r="3462">
      <c r="A3462" s="19">
        <v>3461.0</v>
      </c>
      <c r="B3462" s="19">
        <v>53382.0</v>
      </c>
      <c r="C3462" s="20" t="s">
        <v>5215</v>
      </c>
      <c r="D3462" s="21"/>
    </row>
    <row r="3463">
      <c r="A3463" s="19">
        <v>3462.0</v>
      </c>
      <c r="B3463" s="19">
        <v>53372.0</v>
      </c>
      <c r="C3463" s="22" t="s">
        <v>5216</v>
      </c>
      <c r="D3463" s="21"/>
    </row>
    <row r="3464">
      <c r="A3464" s="19">
        <v>3463.0</v>
      </c>
      <c r="B3464" s="19">
        <v>53339.0</v>
      </c>
      <c r="C3464" s="20" t="s">
        <v>5217</v>
      </c>
      <c r="D3464" s="21"/>
    </row>
    <row r="3465">
      <c r="A3465" s="19">
        <v>3464.0</v>
      </c>
      <c r="B3465" s="19">
        <v>53326.0</v>
      </c>
      <c r="C3465" s="20" t="s">
        <v>5218</v>
      </c>
      <c r="D3465" s="21"/>
    </row>
    <row r="3466">
      <c r="A3466" s="19">
        <v>3465.0</v>
      </c>
      <c r="B3466" s="19">
        <v>53324.0</v>
      </c>
      <c r="C3466" s="20" t="s">
        <v>5219</v>
      </c>
      <c r="D3466" s="21"/>
    </row>
    <row r="3467">
      <c r="A3467" s="19">
        <v>3466.0</v>
      </c>
      <c r="B3467" s="19">
        <v>53312.0</v>
      </c>
      <c r="C3467" s="20" t="s">
        <v>5220</v>
      </c>
      <c r="D3467" s="21"/>
    </row>
    <row r="3468">
      <c r="A3468" s="19">
        <v>3467.0</v>
      </c>
      <c r="B3468" s="19">
        <v>53298.0</v>
      </c>
      <c r="C3468" s="20" t="s">
        <v>5221</v>
      </c>
      <c r="D3468" s="21"/>
    </row>
    <row r="3469">
      <c r="A3469" s="19">
        <v>3468.0</v>
      </c>
      <c r="B3469" s="19">
        <v>53284.0</v>
      </c>
      <c r="C3469" s="20" t="s">
        <v>5222</v>
      </c>
      <c r="D3469" s="21"/>
    </row>
    <row r="3470">
      <c r="A3470" s="19">
        <v>3469.0</v>
      </c>
      <c r="B3470" s="19">
        <v>53282.0</v>
      </c>
      <c r="C3470" s="20" t="s">
        <v>5223</v>
      </c>
      <c r="D3470" s="21"/>
    </row>
    <row r="3471">
      <c r="A3471" s="19">
        <v>3470.0</v>
      </c>
      <c r="B3471" s="19">
        <v>53242.0</v>
      </c>
      <c r="C3471" s="20" t="s">
        <v>5224</v>
      </c>
      <c r="D3471" s="21"/>
    </row>
    <row r="3472">
      <c r="A3472" s="19">
        <v>3471.0</v>
      </c>
      <c r="B3472" s="19">
        <v>53237.0</v>
      </c>
      <c r="C3472" s="20" t="s">
        <v>5225</v>
      </c>
      <c r="D3472" s="21"/>
    </row>
    <row r="3473">
      <c r="A3473" s="19">
        <v>3472.0</v>
      </c>
      <c r="B3473" s="19">
        <v>53234.0</v>
      </c>
      <c r="C3473" s="20" t="s">
        <v>5226</v>
      </c>
      <c r="D3473" s="21"/>
    </row>
    <row r="3474">
      <c r="A3474" s="19">
        <v>3473.0</v>
      </c>
      <c r="B3474" s="19">
        <v>53190.0</v>
      </c>
      <c r="C3474" s="22" t="s">
        <v>5227</v>
      </c>
      <c r="D3474" s="21"/>
    </row>
    <row r="3475">
      <c r="A3475" s="19">
        <v>3474.0</v>
      </c>
      <c r="B3475" s="19">
        <v>53161.0</v>
      </c>
      <c r="C3475" s="20" t="s">
        <v>5228</v>
      </c>
      <c r="D3475" s="21"/>
    </row>
    <row r="3476">
      <c r="A3476" s="19">
        <v>3475.0</v>
      </c>
      <c r="B3476" s="19">
        <v>53153.0</v>
      </c>
      <c r="C3476" s="20" t="s">
        <v>5229</v>
      </c>
      <c r="D3476" s="21"/>
    </row>
    <row r="3477">
      <c r="A3477" s="19">
        <v>3476.0</v>
      </c>
      <c r="B3477" s="19">
        <v>53145.0</v>
      </c>
      <c r="C3477" s="20" t="s">
        <v>5230</v>
      </c>
      <c r="D3477" s="21"/>
    </row>
    <row r="3478">
      <c r="A3478" s="19">
        <v>3477.0</v>
      </c>
      <c r="B3478" s="19">
        <v>53140.0</v>
      </c>
      <c r="C3478" s="20" t="s">
        <v>5231</v>
      </c>
      <c r="D3478" s="21"/>
    </row>
    <row r="3479">
      <c r="A3479" s="19">
        <v>3478.0</v>
      </c>
      <c r="B3479" s="19">
        <v>53140.0</v>
      </c>
      <c r="C3479" s="20" t="s">
        <v>5232</v>
      </c>
      <c r="D3479" s="21"/>
    </row>
    <row r="3480">
      <c r="A3480" s="19">
        <v>3479.0</v>
      </c>
      <c r="B3480" s="19">
        <v>53085.0</v>
      </c>
      <c r="C3480" s="22" t="s">
        <v>5233</v>
      </c>
      <c r="D3480" s="21"/>
    </row>
    <row r="3481">
      <c r="A3481" s="19">
        <v>3480.0</v>
      </c>
      <c r="B3481" s="19">
        <v>53073.0</v>
      </c>
      <c r="C3481" s="20" t="s">
        <v>5234</v>
      </c>
      <c r="D3481" s="21"/>
    </row>
    <row r="3482">
      <c r="A3482" s="19">
        <v>3481.0</v>
      </c>
      <c r="B3482" s="19">
        <v>53030.0</v>
      </c>
      <c r="C3482" s="20" t="s">
        <v>5235</v>
      </c>
      <c r="D3482" s="21"/>
    </row>
    <row r="3483">
      <c r="A3483" s="19">
        <v>3482.0</v>
      </c>
      <c r="B3483" s="19">
        <v>53002.0</v>
      </c>
      <c r="C3483" s="20" t="s">
        <v>5236</v>
      </c>
      <c r="D3483" s="21"/>
    </row>
    <row r="3484">
      <c r="A3484" s="19">
        <v>3483.0</v>
      </c>
      <c r="B3484" s="19">
        <v>52992.0</v>
      </c>
      <c r="C3484" s="20" t="s">
        <v>5237</v>
      </c>
      <c r="D3484" s="21"/>
    </row>
    <row r="3485">
      <c r="A3485" s="19">
        <v>3484.0</v>
      </c>
      <c r="B3485" s="19">
        <v>52981.0</v>
      </c>
      <c r="C3485" s="20" t="s">
        <v>5238</v>
      </c>
      <c r="D3485" s="21"/>
    </row>
    <row r="3486">
      <c r="A3486" s="19">
        <v>3485.0</v>
      </c>
      <c r="B3486" s="19">
        <v>52963.0</v>
      </c>
      <c r="C3486" s="20" t="s">
        <v>5239</v>
      </c>
      <c r="D3486" s="21"/>
    </row>
    <row r="3487">
      <c r="A3487" s="19">
        <v>3486.0</v>
      </c>
      <c r="B3487" s="19">
        <v>52948.0</v>
      </c>
      <c r="C3487" s="20" t="s">
        <v>5240</v>
      </c>
      <c r="D3487" s="21"/>
    </row>
    <row r="3488">
      <c r="A3488" s="19">
        <v>3487.0</v>
      </c>
      <c r="B3488" s="19">
        <v>52907.0</v>
      </c>
      <c r="C3488" s="20" t="s">
        <v>5241</v>
      </c>
      <c r="D3488" s="21"/>
    </row>
    <row r="3489">
      <c r="A3489" s="19">
        <v>3488.0</v>
      </c>
      <c r="B3489" s="19">
        <v>52896.0</v>
      </c>
      <c r="C3489" s="20" t="s">
        <v>5242</v>
      </c>
      <c r="D3489" s="21"/>
    </row>
    <row r="3490">
      <c r="A3490" s="19">
        <v>3489.0</v>
      </c>
      <c r="B3490" s="19">
        <v>52879.0</v>
      </c>
      <c r="C3490" s="20" t="s">
        <v>5243</v>
      </c>
      <c r="D3490" s="21"/>
    </row>
    <row r="3491">
      <c r="A3491" s="19">
        <v>3490.0</v>
      </c>
      <c r="B3491" s="19">
        <v>52856.0</v>
      </c>
      <c r="C3491" s="20" t="s">
        <v>5244</v>
      </c>
      <c r="D3491" s="21"/>
    </row>
    <row r="3492">
      <c r="A3492" s="19">
        <v>3491.0</v>
      </c>
      <c r="B3492" s="19">
        <v>52851.0</v>
      </c>
      <c r="C3492" s="20" t="s">
        <v>5245</v>
      </c>
      <c r="D3492" s="21"/>
    </row>
    <row r="3493">
      <c r="A3493" s="19">
        <v>3492.0</v>
      </c>
      <c r="B3493" s="19">
        <v>52850.0</v>
      </c>
      <c r="C3493" s="20" t="s">
        <v>5246</v>
      </c>
      <c r="D3493" s="21"/>
    </row>
    <row r="3494">
      <c r="A3494" s="19">
        <v>3493.0</v>
      </c>
      <c r="B3494" s="19">
        <v>52837.0</v>
      </c>
      <c r="C3494" s="20" t="s">
        <v>5247</v>
      </c>
      <c r="D3494" s="21"/>
    </row>
    <row r="3495">
      <c r="A3495" s="19">
        <v>3494.0</v>
      </c>
      <c r="B3495" s="19">
        <v>52837.0</v>
      </c>
      <c r="C3495" s="22" t="s">
        <v>5248</v>
      </c>
      <c r="D3495" s="21"/>
    </row>
    <row r="3496">
      <c r="A3496" s="19">
        <v>3495.0</v>
      </c>
      <c r="B3496" s="19">
        <v>52829.0</v>
      </c>
      <c r="C3496" s="20" t="s">
        <v>5249</v>
      </c>
      <c r="D3496" s="21"/>
    </row>
    <row r="3497">
      <c r="A3497" s="19">
        <v>3496.0</v>
      </c>
      <c r="B3497" s="19">
        <v>52826.0</v>
      </c>
      <c r="C3497" s="20" t="s">
        <v>5250</v>
      </c>
      <c r="D3497" s="21"/>
    </row>
    <row r="3498">
      <c r="A3498" s="19">
        <v>3497.0</v>
      </c>
      <c r="B3498" s="19">
        <v>52821.0</v>
      </c>
      <c r="C3498" s="20" t="s">
        <v>5251</v>
      </c>
      <c r="D3498" s="21"/>
    </row>
    <row r="3499">
      <c r="A3499" s="19">
        <v>3498.0</v>
      </c>
      <c r="B3499" s="19">
        <v>52786.0</v>
      </c>
      <c r="C3499" s="20" t="s">
        <v>5252</v>
      </c>
      <c r="D3499" s="21"/>
    </row>
    <row r="3500">
      <c r="A3500" s="19">
        <v>3499.0</v>
      </c>
      <c r="B3500" s="19">
        <v>52781.0</v>
      </c>
      <c r="C3500" s="20" t="s">
        <v>5253</v>
      </c>
      <c r="D3500" s="21"/>
    </row>
    <row r="3501">
      <c r="A3501" s="19">
        <v>3500.0</v>
      </c>
      <c r="B3501" s="19">
        <v>52777.0</v>
      </c>
      <c r="C3501" s="20" t="s">
        <v>5254</v>
      </c>
      <c r="D3501" s="21"/>
    </row>
    <row r="3502">
      <c r="A3502" s="19">
        <v>3501.0</v>
      </c>
      <c r="B3502" s="19">
        <v>52772.0</v>
      </c>
      <c r="C3502" s="20" t="s">
        <v>5255</v>
      </c>
      <c r="D3502" s="21"/>
    </row>
    <row r="3503">
      <c r="A3503" s="19">
        <v>3502.0</v>
      </c>
      <c r="B3503" s="19">
        <v>52732.0</v>
      </c>
      <c r="C3503" s="20" t="s">
        <v>5256</v>
      </c>
      <c r="D3503" s="21"/>
    </row>
    <row r="3504">
      <c r="A3504" s="19">
        <v>3503.0</v>
      </c>
      <c r="B3504" s="19">
        <v>52698.0</v>
      </c>
      <c r="C3504" s="20" t="s">
        <v>5257</v>
      </c>
      <c r="D3504" s="21"/>
    </row>
    <row r="3505">
      <c r="A3505" s="19">
        <v>3504.0</v>
      </c>
      <c r="B3505" s="19">
        <v>52652.0</v>
      </c>
      <c r="C3505" s="20" t="s">
        <v>5258</v>
      </c>
      <c r="D3505" s="21"/>
    </row>
    <row r="3506">
      <c r="A3506" s="19">
        <v>3505.0</v>
      </c>
      <c r="B3506" s="19">
        <v>52639.0</v>
      </c>
      <c r="C3506" s="20" t="s">
        <v>5259</v>
      </c>
      <c r="D3506" s="21"/>
    </row>
    <row r="3507">
      <c r="A3507" s="19">
        <v>3506.0</v>
      </c>
      <c r="B3507" s="19">
        <v>52631.0</v>
      </c>
      <c r="C3507" s="20" t="s">
        <v>5260</v>
      </c>
      <c r="D3507" s="21"/>
    </row>
    <row r="3508">
      <c r="A3508" s="19">
        <v>3507.0</v>
      </c>
      <c r="B3508" s="19">
        <v>52622.0</v>
      </c>
      <c r="C3508" s="20" t="s">
        <v>5261</v>
      </c>
      <c r="D3508" s="21"/>
    </row>
    <row r="3509">
      <c r="A3509" s="19">
        <v>3508.0</v>
      </c>
      <c r="B3509" s="19">
        <v>52587.0</v>
      </c>
      <c r="C3509" s="20" t="s">
        <v>5262</v>
      </c>
      <c r="D3509" s="21"/>
    </row>
    <row r="3510">
      <c r="A3510" s="19">
        <v>3509.0</v>
      </c>
      <c r="B3510" s="19">
        <v>52586.0</v>
      </c>
      <c r="C3510" s="20" t="s">
        <v>5263</v>
      </c>
      <c r="D3510" s="21"/>
    </row>
    <row r="3511">
      <c r="A3511" s="19">
        <v>3510.0</v>
      </c>
      <c r="B3511" s="19">
        <v>52551.0</v>
      </c>
      <c r="C3511" s="20" t="s">
        <v>5264</v>
      </c>
      <c r="D3511" s="21"/>
    </row>
    <row r="3512">
      <c r="A3512" s="19">
        <v>3511.0</v>
      </c>
      <c r="B3512" s="19">
        <v>52548.0</v>
      </c>
      <c r="C3512" s="20" t="s">
        <v>5265</v>
      </c>
      <c r="D3512" s="21"/>
    </row>
    <row r="3513">
      <c r="A3513" s="19">
        <v>3512.0</v>
      </c>
      <c r="B3513" s="19">
        <v>52523.0</v>
      </c>
      <c r="C3513" s="20" t="s">
        <v>5266</v>
      </c>
      <c r="D3513" s="21"/>
    </row>
    <row r="3514">
      <c r="A3514" s="19">
        <v>3513.0</v>
      </c>
      <c r="B3514" s="19">
        <v>52509.0</v>
      </c>
      <c r="C3514" s="20" t="s">
        <v>5267</v>
      </c>
      <c r="D3514" s="21"/>
    </row>
    <row r="3515">
      <c r="A3515" s="19">
        <v>3514.0</v>
      </c>
      <c r="B3515" s="19">
        <v>52506.0</v>
      </c>
      <c r="C3515" s="20" t="s">
        <v>5268</v>
      </c>
      <c r="D3515" s="21"/>
    </row>
    <row r="3516">
      <c r="A3516" s="19">
        <v>3515.0</v>
      </c>
      <c r="B3516" s="19">
        <v>52502.0</v>
      </c>
      <c r="C3516" s="20" t="s">
        <v>5269</v>
      </c>
      <c r="D3516" s="21"/>
    </row>
    <row r="3517">
      <c r="A3517" s="19">
        <v>3516.0</v>
      </c>
      <c r="B3517" s="19">
        <v>52493.0</v>
      </c>
      <c r="C3517" s="20" t="s">
        <v>5270</v>
      </c>
      <c r="D3517" s="21"/>
    </row>
    <row r="3518">
      <c r="A3518" s="19">
        <v>3517.0</v>
      </c>
      <c r="B3518" s="19">
        <v>52489.0</v>
      </c>
      <c r="C3518" s="20" t="s">
        <v>5271</v>
      </c>
      <c r="D3518" s="21"/>
    </row>
    <row r="3519">
      <c r="A3519" s="19">
        <v>3518.0</v>
      </c>
      <c r="B3519" s="19">
        <v>52451.0</v>
      </c>
      <c r="C3519" s="20" t="s">
        <v>5272</v>
      </c>
      <c r="D3519" s="21"/>
    </row>
    <row r="3520">
      <c r="A3520" s="19">
        <v>3519.0</v>
      </c>
      <c r="B3520" s="19">
        <v>52446.0</v>
      </c>
      <c r="C3520" s="20" t="s">
        <v>5273</v>
      </c>
      <c r="D3520" s="21"/>
    </row>
    <row r="3521">
      <c r="A3521" s="19">
        <v>3520.0</v>
      </c>
      <c r="B3521" s="19">
        <v>52418.0</v>
      </c>
      <c r="C3521" s="22" t="s">
        <v>5274</v>
      </c>
      <c r="D3521" s="21"/>
    </row>
    <row r="3522">
      <c r="A3522" s="19">
        <v>3521.0</v>
      </c>
      <c r="B3522" s="19">
        <v>52396.0</v>
      </c>
      <c r="C3522" s="20" t="s">
        <v>5275</v>
      </c>
      <c r="D3522" s="21"/>
    </row>
    <row r="3523">
      <c r="A3523" s="19">
        <v>3522.0</v>
      </c>
      <c r="B3523" s="19">
        <v>52396.0</v>
      </c>
      <c r="C3523" s="20" t="s">
        <v>5276</v>
      </c>
      <c r="D3523" s="21"/>
    </row>
    <row r="3524">
      <c r="A3524" s="19">
        <v>3523.0</v>
      </c>
      <c r="B3524" s="19">
        <v>52338.0</v>
      </c>
      <c r="C3524" s="20" t="s">
        <v>5277</v>
      </c>
      <c r="D3524" s="21"/>
    </row>
    <row r="3525">
      <c r="A3525" s="19">
        <v>3524.0</v>
      </c>
      <c r="B3525" s="19">
        <v>52265.0</v>
      </c>
      <c r="C3525" s="20" t="s">
        <v>5278</v>
      </c>
      <c r="D3525" s="21"/>
    </row>
    <row r="3526">
      <c r="A3526" s="19">
        <v>3525.0</v>
      </c>
      <c r="B3526" s="19">
        <v>52258.0</v>
      </c>
      <c r="C3526" s="20" t="s">
        <v>5279</v>
      </c>
      <c r="D3526" s="21"/>
    </row>
    <row r="3527">
      <c r="A3527" s="19">
        <v>3526.0</v>
      </c>
      <c r="B3527" s="19">
        <v>52249.0</v>
      </c>
      <c r="C3527" s="20" t="s">
        <v>5280</v>
      </c>
      <c r="D3527" s="21"/>
    </row>
    <row r="3528">
      <c r="A3528" s="19">
        <v>3527.0</v>
      </c>
      <c r="B3528" s="19">
        <v>52248.0</v>
      </c>
      <c r="C3528" s="20" t="s">
        <v>5281</v>
      </c>
      <c r="D3528" s="21"/>
    </row>
    <row r="3529">
      <c r="A3529" s="19">
        <v>3528.0</v>
      </c>
      <c r="B3529" s="19">
        <v>52243.0</v>
      </c>
      <c r="C3529" s="20" t="s">
        <v>5282</v>
      </c>
      <c r="D3529" s="21"/>
    </row>
    <row r="3530">
      <c r="A3530" s="19">
        <v>3529.0</v>
      </c>
      <c r="B3530" s="19">
        <v>52234.0</v>
      </c>
      <c r="C3530" s="22" t="s">
        <v>5283</v>
      </c>
      <c r="D3530" s="21"/>
    </row>
    <row r="3531">
      <c r="A3531" s="19">
        <v>3530.0</v>
      </c>
      <c r="B3531" s="19">
        <v>52227.0</v>
      </c>
      <c r="C3531" s="20" t="s">
        <v>5284</v>
      </c>
      <c r="D3531" s="21"/>
    </row>
    <row r="3532">
      <c r="A3532" s="19">
        <v>3531.0</v>
      </c>
      <c r="B3532" s="19">
        <v>52182.0</v>
      </c>
      <c r="C3532" s="20" t="s">
        <v>5285</v>
      </c>
      <c r="D3532" s="21"/>
    </row>
    <row r="3533">
      <c r="A3533" s="19">
        <v>3532.0</v>
      </c>
      <c r="B3533" s="19">
        <v>52164.0</v>
      </c>
      <c r="C3533" s="20" t="s">
        <v>5286</v>
      </c>
      <c r="D3533" s="21"/>
    </row>
    <row r="3534">
      <c r="A3534" s="19">
        <v>3533.0</v>
      </c>
      <c r="B3534" s="19">
        <v>52149.0</v>
      </c>
      <c r="C3534" s="20" t="s">
        <v>5287</v>
      </c>
      <c r="D3534" s="21"/>
    </row>
    <row r="3535">
      <c r="A3535" s="19">
        <v>3534.0</v>
      </c>
      <c r="B3535" s="19">
        <v>52147.0</v>
      </c>
      <c r="C3535" s="22" t="s">
        <v>5288</v>
      </c>
      <c r="D3535" s="21"/>
    </row>
    <row r="3536">
      <c r="A3536" s="19">
        <v>3535.0</v>
      </c>
      <c r="B3536" s="19">
        <v>52114.0</v>
      </c>
      <c r="C3536" s="20" t="s">
        <v>5289</v>
      </c>
      <c r="D3536" s="21"/>
    </row>
    <row r="3537">
      <c r="A3537" s="19">
        <v>3536.0</v>
      </c>
      <c r="B3537" s="19">
        <v>52078.0</v>
      </c>
      <c r="C3537" s="20" t="s">
        <v>5290</v>
      </c>
      <c r="D3537" s="21"/>
    </row>
    <row r="3538">
      <c r="A3538" s="19">
        <v>3537.0</v>
      </c>
      <c r="B3538" s="19">
        <v>52074.0</v>
      </c>
      <c r="C3538" s="20" t="s">
        <v>5291</v>
      </c>
      <c r="D3538" s="21"/>
    </row>
    <row r="3539">
      <c r="A3539" s="19">
        <v>3538.0</v>
      </c>
      <c r="B3539" s="19">
        <v>52054.0</v>
      </c>
      <c r="C3539" s="20" t="s">
        <v>5292</v>
      </c>
      <c r="D3539" s="21"/>
    </row>
    <row r="3540">
      <c r="A3540" s="19">
        <v>3539.0</v>
      </c>
      <c r="B3540" s="19">
        <v>52034.0</v>
      </c>
      <c r="C3540" s="20" t="s">
        <v>5293</v>
      </c>
      <c r="D3540" s="21"/>
    </row>
    <row r="3541">
      <c r="A3541" s="19">
        <v>3540.0</v>
      </c>
      <c r="B3541" s="19">
        <v>52017.0</v>
      </c>
      <c r="C3541" s="20" t="s">
        <v>5294</v>
      </c>
      <c r="D3541" s="21"/>
    </row>
    <row r="3542">
      <c r="A3542" s="19">
        <v>3541.0</v>
      </c>
      <c r="B3542" s="19">
        <v>52012.0</v>
      </c>
      <c r="C3542" s="20" t="s">
        <v>5295</v>
      </c>
      <c r="D3542" s="21"/>
    </row>
    <row r="3543">
      <c r="A3543" s="19">
        <v>3542.0</v>
      </c>
      <c r="B3543" s="19">
        <v>51994.0</v>
      </c>
      <c r="C3543" s="20" t="s">
        <v>5296</v>
      </c>
      <c r="D3543" s="21"/>
    </row>
    <row r="3544">
      <c r="A3544" s="19">
        <v>3543.0</v>
      </c>
      <c r="B3544" s="19">
        <v>51992.0</v>
      </c>
      <c r="C3544" s="20" t="s">
        <v>5297</v>
      </c>
      <c r="D3544" s="21"/>
    </row>
    <row r="3545">
      <c r="A3545" s="19">
        <v>3544.0</v>
      </c>
      <c r="B3545" s="19">
        <v>51981.0</v>
      </c>
      <c r="C3545" s="20" t="s">
        <v>5298</v>
      </c>
      <c r="D3545" s="21"/>
    </row>
    <row r="3546">
      <c r="A3546" s="19">
        <v>3545.0</v>
      </c>
      <c r="B3546" s="19">
        <v>51958.0</v>
      </c>
      <c r="C3546" s="20" t="s">
        <v>5299</v>
      </c>
      <c r="D3546" s="21"/>
    </row>
    <row r="3547">
      <c r="A3547" s="19">
        <v>3546.0</v>
      </c>
      <c r="B3547" s="19">
        <v>51947.0</v>
      </c>
      <c r="C3547" s="20" t="s">
        <v>5300</v>
      </c>
      <c r="D3547" s="21"/>
    </row>
    <row r="3548">
      <c r="A3548" s="19">
        <v>3547.0</v>
      </c>
      <c r="B3548" s="19">
        <v>51942.0</v>
      </c>
      <c r="C3548" s="20" t="s">
        <v>5301</v>
      </c>
      <c r="D3548" s="21"/>
    </row>
    <row r="3549">
      <c r="A3549" s="19">
        <v>3548.0</v>
      </c>
      <c r="B3549" s="19">
        <v>51934.0</v>
      </c>
      <c r="C3549" s="20" t="s">
        <v>5302</v>
      </c>
      <c r="D3549" s="21"/>
    </row>
    <row r="3550">
      <c r="A3550" s="19">
        <v>3549.0</v>
      </c>
      <c r="B3550" s="19">
        <v>51876.0</v>
      </c>
      <c r="C3550" s="20" t="s">
        <v>5303</v>
      </c>
      <c r="D3550" s="21"/>
    </row>
    <row r="3551">
      <c r="A3551" s="19">
        <v>3550.0</v>
      </c>
      <c r="B3551" s="19">
        <v>51853.0</v>
      </c>
      <c r="C3551" s="20" t="s">
        <v>5304</v>
      </c>
      <c r="D3551" s="21"/>
    </row>
    <row r="3552">
      <c r="A3552" s="19">
        <v>3551.0</v>
      </c>
      <c r="B3552" s="19">
        <v>51844.0</v>
      </c>
      <c r="C3552" s="20" t="s">
        <v>5305</v>
      </c>
      <c r="D3552" s="21"/>
    </row>
    <row r="3553">
      <c r="A3553" s="19">
        <v>3552.0</v>
      </c>
      <c r="B3553" s="19">
        <v>51828.0</v>
      </c>
      <c r="C3553" s="20" t="s">
        <v>5306</v>
      </c>
      <c r="D3553" s="21"/>
    </row>
    <row r="3554">
      <c r="A3554" s="19">
        <v>3553.0</v>
      </c>
      <c r="B3554" s="19">
        <v>51827.0</v>
      </c>
      <c r="C3554" s="20" t="s">
        <v>5307</v>
      </c>
      <c r="D3554" s="21"/>
    </row>
    <row r="3555">
      <c r="A3555" s="19">
        <v>3554.0</v>
      </c>
      <c r="B3555" s="19">
        <v>51812.0</v>
      </c>
      <c r="C3555" s="20" t="s">
        <v>5308</v>
      </c>
      <c r="D3555" s="21"/>
    </row>
    <row r="3556">
      <c r="A3556" s="19">
        <v>3555.0</v>
      </c>
      <c r="B3556" s="19">
        <v>51802.0</v>
      </c>
      <c r="C3556" s="20" t="s">
        <v>5309</v>
      </c>
      <c r="D3556" s="21"/>
    </row>
    <row r="3557">
      <c r="A3557" s="19">
        <v>3556.0</v>
      </c>
      <c r="B3557" s="19">
        <v>51770.0</v>
      </c>
      <c r="C3557" s="20" t="s">
        <v>5310</v>
      </c>
      <c r="D3557" s="21"/>
    </row>
    <row r="3558">
      <c r="A3558" s="19">
        <v>3557.0</v>
      </c>
      <c r="B3558" s="19">
        <v>51728.0</v>
      </c>
      <c r="C3558" s="20" t="s">
        <v>5311</v>
      </c>
      <c r="D3558" s="21"/>
    </row>
    <row r="3559">
      <c r="A3559" s="19">
        <v>3558.0</v>
      </c>
      <c r="B3559" s="19">
        <v>51723.0</v>
      </c>
      <c r="C3559" s="20" t="s">
        <v>5312</v>
      </c>
      <c r="D3559" s="21"/>
    </row>
    <row r="3560">
      <c r="A3560" s="19">
        <v>3559.0</v>
      </c>
      <c r="B3560" s="19">
        <v>51718.0</v>
      </c>
      <c r="C3560" s="20" t="s">
        <v>5313</v>
      </c>
      <c r="D3560" s="21"/>
    </row>
    <row r="3561">
      <c r="A3561" s="19">
        <v>3560.0</v>
      </c>
      <c r="B3561" s="19">
        <v>51714.0</v>
      </c>
      <c r="C3561" s="22" t="s">
        <v>5314</v>
      </c>
      <c r="D3561" s="21"/>
    </row>
    <row r="3562">
      <c r="A3562" s="19">
        <v>3561.0</v>
      </c>
      <c r="B3562" s="19">
        <v>51705.0</v>
      </c>
      <c r="C3562" s="20" t="s">
        <v>5315</v>
      </c>
      <c r="D3562" s="21"/>
    </row>
    <row r="3563">
      <c r="A3563" s="19">
        <v>3562.0</v>
      </c>
      <c r="B3563" s="19">
        <v>51694.0</v>
      </c>
      <c r="C3563" s="20" t="s">
        <v>5316</v>
      </c>
      <c r="D3563" s="21"/>
    </row>
    <row r="3564">
      <c r="A3564" s="19">
        <v>3563.0</v>
      </c>
      <c r="B3564" s="19">
        <v>51675.0</v>
      </c>
      <c r="C3564" s="20" t="s">
        <v>5317</v>
      </c>
      <c r="D3564" s="21"/>
    </row>
    <row r="3565">
      <c r="A3565" s="19">
        <v>3564.0</v>
      </c>
      <c r="B3565" s="19">
        <v>51648.0</v>
      </c>
      <c r="C3565" s="20" t="s">
        <v>5318</v>
      </c>
      <c r="D3565" s="21"/>
    </row>
    <row r="3566">
      <c r="A3566" s="19">
        <v>3565.0</v>
      </c>
      <c r="B3566" s="19">
        <v>51634.0</v>
      </c>
      <c r="C3566" s="20" t="s">
        <v>5319</v>
      </c>
      <c r="D3566" s="21"/>
    </row>
    <row r="3567">
      <c r="A3567" s="19">
        <v>3566.0</v>
      </c>
      <c r="B3567" s="19">
        <v>51628.0</v>
      </c>
      <c r="C3567" s="20" t="s">
        <v>5320</v>
      </c>
      <c r="D3567" s="21"/>
    </row>
    <row r="3568">
      <c r="A3568" s="19">
        <v>3567.0</v>
      </c>
      <c r="B3568" s="19">
        <v>51618.0</v>
      </c>
      <c r="C3568" s="20" t="s">
        <v>5321</v>
      </c>
      <c r="D3568" s="21"/>
    </row>
    <row r="3569">
      <c r="A3569" s="19">
        <v>3568.0</v>
      </c>
      <c r="B3569" s="19">
        <v>51616.0</v>
      </c>
      <c r="C3569" s="20" t="s">
        <v>5322</v>
      </c>
      <c r="D3569" s="21"/>
    </row>
    <row r="3570">
      <c r="A3570" s="19">
        <v>3569.0</v>
      </c>
      <c r="B3570" s="19">
        <v>51615.0</v>
      </c>
      <c r="C3570" s="20" t="s">
        <v>5323</v>
      </c>
      <c r="D3570" s="21"/>
    </row>
    <row r="3571">
      <c r="A3571" s="19">
        <v>3570.0</v>
      </c>
      <c r="B3571" s="19">
        <v>51597.0</v>
      </c>
      <c r="C3571" s="20" t="s">
        <v>5324</v>
      </c>
      <c r="D3571" s="21"/>
    </row>
    <row r="3572">
      <c r="A3572" s="19">
        <v>3571.0</v>
      </c>
      <c r="B3572" s="19">
        <v>51581.0</v>
      </c>
      <c r="C3572" s="20" t="s">
        <v>5325</v>
      </c>
      <c r="D3572" s="21"/>
    </row>
    <row r="3573">
      <c r="A3573" s="19">
        <v>3572.0</v>
      </c>
      <c r="B3573" s="19">
        <v>51576.0</v>
      </c>
      <c r="C3573" s="20" t="s">
        <v>5326</v>
      </c>
      <c r="D3573" s="21"/>
    </row>
    <row r="3574">
      <c r="A3574" s="19">
        <v>3573.0</v>
      </c>
      <c r="B3574" s="19">
        <v>51563.0</v>
      </c>
      <c r="C3574" s="20" t="s">
        <v>5327</v>
      </c>
      <c r="D3574" s="21"/>
    </row>
    <row r="3575">
      <c r="A3575" s="19">
        <v>3574.0</v>
      </c>
      <c r="B3575" s="19">
        <v>51549.0</v>
      </c>
      <c r="C3575" s="20" t="s">
        <v>5328</v>
      </c>
      <c r="D3575" s="21"/>
    </row>
    <row r="3576">
      <c r="A3576" s="19">
        <v>3575.0</v>
      </c>
      <c r="B3576" s="19">
        <v>51529.0</v>
      </c>
      <c r="C3576" s="20" t="s">
        <v>5329</v>
      </c>
      <c r="D3576" s="21"/>
    </row>
    <row r="3577">
      <c r="A3577" s="19">
        <v>3576.0</v>
      </c>
      <c r="B3577" s="19">
        <v>51520.0</v>
      </c>
      <c r="C3577" s="20" t="s">
        <v>5330</v>
      </c>
      <c r="D3577" s="21"/>
    </row>
    <row r="3578">
      <c r="A3578" s="19">
        <v>3577.0</v>
      </c>
      <c r="B3578" s="19">
        <v>51515.0</v>
      </c>
      <c r="C3578" s="20" t="s">
        <v>5331</v>
      </c>
      <c r="D3578" s="21"/>
    </row>
    <row r="3579">
      <c r="A3579" s="19">
        <v>3578.0</v>
      </c>
      <c r="B3579" s="19">
        <v>51505.0</v>
      </c>
      <c r="C3579" s="20" t="s">
        <v>5332</v>
      </c>
      <c r="D3579" s="21"/>
    </row>
    <row r="3580">
      <c r="A3580" s="19">
        <v>3579.0</v>
      </c>
      <c r="B3580" s="19">
        <v>51498.0</v>
      </c>
      <c r="C3580" s="22" t="s">
        <v>5333</v>
      </c>
      <c r="D3580" s="21"/>
    </row>
    <row r="3581">
      <c r="A3581" s="19">
        <v>3580.0</v>
      </c>
      <c r="B3581" s="19">
        <v>51491.0</v>
      </c>
      <c r="C3581" s="20" t="s">
        <v>5334</v>
      </c>
      <c r="D3581" s="21"/>
    </row>
    <row r="3582">
      <c r="A3582" s="19">
        <v>3581.0</v>
      </c>
      <c r="B3582" s="19">
        <v>51478.0</v>
      </c>
      <c r="C3582" s="20" t="s">
        <v>5335</v>
      </c>
      <c r="D3582" s="21"/>
    </row>
    <row r="3583">
      <c r="A3583" s="19">
        <v>3582.0</v>
      </c>
      <c r="B3583" s="19">
        <v>51463.0</v>
      </c>
      <c r="C3583" s="20" t="s">
        <v>5336</v>
      </c>
      <c r="D3583" s="21"/>
    </row>
    <row r="3584">
      <c r="A3584" s="19">
        <v>3583.0</v>
      </c>
      <c r="B3584" s="19">
        <v>51438.0</v>
      </c>
      <c r="C3584" s="20" t="s">
        <v>5337</v>
      </c>
      <c r="D3584" s="21"/>
    </row>
    <row r="3585">
      <c r="A3585" s="19">
        <v>3584.0</v>
      </c>
      <c r="B3585" s="19">
        <v>51434.0</v>
      </c>
      <c r="C3585" s="20" t="s">
        <v>5338</v>
      </c>
      <c r="D3585" s="21"/>
    </row>
    <row r="3586">
      <c r="A3586" s="19">
        <v>3585.0</v>
      </c>
      <c r="B3586" s="19">
        <v>51390.0</v>
      </c>
      <c r="C3586" s="22" t="s">
        <v>5339</v>
      </c>
      <c r="D3586" s="21"/>
    </row>
    <row r="3587">
      <c r="A3587" s="19">
        <v>3586.0</v>
      </c>
      <c r="B3587" s="19">
        <v>51366.0</v>
      </c>
      <c r="C3587" s="20" t="s">
        <v>5340</v>
      </c>
      <c r="D3587" s="21"/>
    </row>
    <row r="3588">
      <c r="A3588" s="19">
        <v>3587.0</v>
      </c>
      <c r="B3588" s="19">
        <v>51364.0</v>
      </c>
      <c r="C3588" s="20" t="s">
        <v>5341</v>
      </c>
      <c r="D3588" s="21"/>
    </row>
    <row r="3589">
      <c r="A3589" s="19">
        <v>3588.0</v>
      </c>
      <c r="B3589" s="19">
        <v>51339.0</v>
      </c>
      <c r="C3589" s="22" t="s">
        <v>5342</v>
      </c>
      <c r="D3589" s="21"/>
    </row>
    <row r="3590">
      <c r="A3590" s="19">
        <v>3589.0</v>
      </c>
      <c r="B3590" s="19">
        <v>51282.0</v>
      </c>
      <c r="C3590" s="20" t="s">
        <v>5343</v>
      </c>
      <c r="D3590" s="21"/>
    </row>
    <row r="3591">
      <c r="A3591" s="19">
        <v>3590.0</v>
      </c>
      <c r="B3591" s="19">
        <v>51269.0</v>
      </c>
      <c r="C3591" s="20" t="s">
        <v>5344</v>
      </c>
      <c r="D3591" s="21"/>
    </row>
    <row r="3592">
      <c r="A3592" s="19">
        <v>3591.0</v>
      </c>
      <c r="B3592" s="19">
        <v>51225.0</v>
      </c>
      <c r="C3592" s="20" t="s">
        <v>5345</v>
      </c>
      <c r="D3592" s="21"/>
    </row>
    <row r="3593">
      <c r="A3593" s="19">
        <v>3592.0</v>
      </c>
      <c r="B3593" s="19">
        <v>51199.0</v>
      </c>
      <c r="C3593" s="20" t="s">
        <v>5346</v>
      </c>
      <c r="D3593" s="21"/>
    </row>
    <row r="3594">
      <c r="A3594" s="19">
        <v>3593.0</v>
      </c>
      <c r="B3594" s="19">
        <v>51194.0</v>
      </c>
      <c r="C3594" s="20" t="s">
        <v>5347</v>
      </c>
      <c r="D3594" s="21"/>
    </row>
    <row r="3595">
      <c r="A3595" s="19">
        <v>3594.0</v>
      </c>
      <c r="B3595" s="19">
        <v>51187.0</v>
      </c>
      <c r="C3595" s="20" t="s">
        <v>5348</v>
      </c>
      <c r="D3595" s="21"/>
    </row>
    <row r="3596">
      <c r="A3596" s="19">
        <v>3595.0</v>
      </c>
      <c r="B3596" s="19">
        <v>51137.0</v>
      </c>
      <c r="C3596" s="20" t="s">
        <v>5349</v>
      </c>
      <c r="D3596" s="21"/>
    </row>
    <row r="3597">
      <c r="A3597" s="19">
        <v>3596.0</v>
      </c>
      <c r="B3597" s="19">
        <v>51124.0</v>
      </c>
      <c r="C3597" s="20" t="s">
        <v>5350</v>
      </c>
      <c r="D3597" s="21"/>
    </row>
    <row r="3598">
      <c r="A3598" s="19">
        <v>3597.0</v>
      </c>
      <c r="B3598" s="19">
        <v>51087.0</v>
      </c>
      <c r="C3598" s="20" t="s">
        <v>5351</v>
      </c>
      <c r="D3598" s="21"/>
    </row>
    <row r="3599">
      <c r="A3599" s="19">
        <v>3598.0</v>
      </c>
      <c r="B3599" s="19">
        <v>51080.0</v>
      </c>
      <c r="C3599" s="20" t="s">
        <v>5352</v>
      </c>
      <c r="D3599" s="21"/>
    </row>
    <row r="3600">
      <c r="A3600" s="19">
        <v>3599.0</v>
      </c>
      <c r="B3600" s="19">
        <v>51078.0</v>
      </c>
      <c r="C3600" s="20" t="s">
        <v>5353</v>
      </c>
      <c r="D3600" s="21"/>
    </row>
    <row r="3601">
      <c r="A3601" s="19">
        <v>3600.0</v>
      </c>
      <c r="B3601" s="19">
        <v>51075.0</v>
      </c>
      <c r="C3601" s="20" t="s">
        <v>5354</v>
      </c>
      <c r="D3601" s="21"/>
    </row>
    <row r="3602">
      <c r="A3602" s="19">
        <v>3601.0</v>
      </c>
      <c r="B3602" s="19">
        <v>51063.0</v>
      </c>
      <c r="C3602" s="20" t="s">
        <v>5355</v>
      </c>
      <c r="D3602" s="21"/>
    </row>
    <row r="3603">
      <c r="A3603" s="19">
        <v>3602.0</v>
      </c>
      <c r="B3603" s="19">
        <v>51048.0</v>
      </c>
      <c r="C3603" s="22" t="s">
        <v>5356</v>
      </c>
      <c r="D3603" s="21"/>
    </row>
    <row r="3604">
      <c r="A3604" s="19">
        <v>3603.0</v>
      </c>
      <c r="B3604" s="19">
        <v>51022.0</v>
      </c>
      <c r="C3604" s="20" t="s">
        <v>5357</v>
      </c>
      <c r="D3604" s="21"/>
    </row>
    <row r="3605">
      <c r="A3605" s="19">
        <v>3604.0</v>
      </c>
      <c r="B3605" s="19">
        <v>50975.0</v>
      </c>
      <c r="C3605" s="20" t="s">
        <v>5358</v>
      </c>
      <c r="D3605" s="21"/>
    </row>
    <row r="3606">
      <c r="A3606" s="19">
        <v>3605.0</v>
      </c>
      <c r="B3606" s="19">
        <v>50968.0</v>
      </c>
      <c r="C3606" s="20" t="s">
        <v>5359</v>
      </c>
      <c r="D3606" s="21"/>
    </row>
    <row r="3607">
      <c r="A3607" s="19">
        <v>3606.0</v>
      </c>
      <c r="B3607" s="19">
        <v>50967.0</v>
      </c>
      <c r="C3607" s="20" t="s">
        <v>5360</v>
      </c>
      <c r="D3607" s="21"/>
    </row>
    <row r="3608">
      <c r="A3608" s="19">
        <v>3607.0</v>
      </c>
      <c r="B3608" s="19">
        <v>50923.0</v>
      </c>
      <c r="C3608" s="20" t="s">
        <v>5361</v>
      </c>
      <c r="D3608" s="21"/>
    </row>
    <row r="3609">
      <c r="A3609" s="19">
        <v>3608.0</v>
      </c>
      <c r="B3609" s="19">
        <v>50909.0</v>
      </c>
      <c r="C3609" s="20" t="s">
        <v>5362</v>
      </c>
      <c r="D3609" s="21"/>
    </row>
    <row r="3610">
      <c r="A3610" s="19">
        <v>3609.0</v>
      </c>
      <c r="B3610" s="19">
        <v>50902.0</v>
      </c>
      <c r="C3610" s="20" t="s">
        <v>5363</v>
      </c>
      <c r="D3610" s="21"/>
    </row>
    <row r="3611">
      <c r="A3611" s="19">
        <v>3610.0</v>
      </c>
      <c r="B3611" s="19">
        <v>50898.0</v>
      </c>
      <c r="C3611" s="20" t="s">
        <v>5364</v>
      </c>
      <c r="D3611" s="21"/>
    </row>
    <row r="3612">
      <c r="A3612" s="19">
        <v>3611.0</v>
      </c>
      <c r="B3612" s="19">
        <v>50854.0</v>
      </c>
      <c r="C3612" s="20" t="s">
        <v>5365</v>
      </c>
      <c r="D3612" s="21"/>
    </row>
    <row r="3613">
      <c r="A3613" s="19">
        <v>3612.0</v>
      </c>
      <c r="B3613" s="19">
        <v>50844.0</v>
      </c>
      <c r="C3613" s="20" t="s">
        <v>5366</v>
      </c>
      <c r="D3613" s="21"/>
    </row>
    <row r="3614">
      <c r="A3614" s="19">
        <v>3613.0</v>
      </c>
      <c r="B3614" s="19">
        <v>50807.0</v>
      </c>
      <c r="C3614" s="20" t="s">
        <v>5367</v>
      </c>
      <c r="D3614" s="21"/>
    </row>
    <row r="3615">
      <c r="A3615" s="19">
        <v>3614.0</v>
      </c>
      <c r="B3615" s="19">
        <v>50806.0</v>
      </c>
      <c r="C3615" s="20" t="s">
        <v>5368</v>
      </c>
      <c r="D3615" s="21"/>
    </row>
    <row r="3616">
      <c r="A3616" s="19">
        <v>3615.0</v>
      </c>
      <c r="B3616" s="19">
        <v>50793.0</v>
      </c>
      <c r="C3616" s="20" t="s">
        <v>5369</v>
      </c>
      <c r="D3616" s="21"/>
    </row>
    <row r="3617">
      <c r="A3617" s="19">
        <v>3616.0</v>
      </c>
      <c r="B3617" s="19">
        <v>50725.0</v>
      </c>
      <c r="C3617" s="20" t="s">
        <v>5370</v>
      </c>
      <c r="D3617" s="21"/>
    </row>
    <row r="3618">
      <c r="A3618" s="19">
        <v>3617.0</v>
      </c>
      <c r="B3618" s="19">
        <v>50707.0</v>
      </c>
      <c r="C3618" s="20" t="s">
        <v>5371</v>
      </c>
      <c r="D3618" s="21"/>
    </row>
    <row r="3619">
      <c r="A3619" s="19">
        <v>3618.0</v>
      </c>
      <c r="B3619" s="19">
        <v>50696.0</v>
      </c>
      <c r="C3619" s="20" t="s">
        <v>5372</v>
      </c>
      <c r="D3619" s="21"/>
    </row>
    <row r="3620">
      <c r="A3620" s="19">
        <v>3619.0</v>
      </c>
      <c r="B3620" s="19">
        <v>50691.0</v>
      </c>
      <c r="C3620" s="20" t="s">
        <v>5373</v>
      </c>
      <c r="D3620" s="21"/>
    </row>
    <row r="3621">
      <c r="A3621" s="19">
        <v>3620.0</v>
      </c>
      <c r="B3621" s="19">
        <v>50671.0</v>
      </c>
      <c r="C3621" s="20" t="s">
        <v>5374</v>
      </c>
      <c r="D3621" s="21"/>
    </row>
    <row r="3622">
      <c r="A3622" s="19">
        <v>3621.0</v>
      </c>
      <c r="B3622" s="19">
        <v>50621.0</v>
      </c>
      <c r="C3622" s="20" t="s">
        <v>5375</v>
      </c>
      <c r="D3622" s="21"/>
    </row>
    <row r="3623">
      <c r="A3623" s="19">
        <v>3622.0</v>
      </c>
      <c r="B3623" s="19">
        <v>50597.0</v>
      </c>
      <c r="C3623" s="20" t="s">
        <v>5376</v>
      </c>
      <c r="D3623" s="21"/>
    </row>
    <row r="3624">
      <c r="A3624" s="19">
        <v>3623.0</v>
      </c>
      <c r="B3624" s="19">
        <v>50544.0</v>
      </c>
      <c r="C3624" s="20" t="s">
        <v>5377</v>
      </c>
      <c r="D3624" s="21"/>
    </row>
    <row r="3625">
      <c r="A3625" s="19">
        <v>3624.0</v>
      </c>
      <c r="B3625" s="19">
        <v>50544.0</v>
      </c>
      <c r="C3625" s="20" t="s">
        <v>5378</v>
      </c>
      <c r="D3625" s="21"/>
    </row>
    <row r="3626">
      <c r="A3626" s="19">
        <v>3625.0</v>
      </c>
      <c r="B3626" s="19">
        <v>50541.0</v>
      </c>
      <c r="C3626" s="20" t="s">
        <v>5379</v>
      </c>
      <c r="D3626" s="21"/>
    </row>
    <row r="3627">
      <c r="A3627" s="19">
        <v>3626.0</v>
      </c>
      <c r="B3627" s="19">
        <v>50536.0</v>
      </c>
      <c r="C3627" s="20" t="s">
        <v>5380</v>
      </c>
      <c r="D3627" s="21"/>
    </row>
    <row r="3628">
      <c r="A3628" s="19">
        <v>3627.0</v>
      </c>
      <c r="B3628" s="19">
        <v>50529.0</v>
      </c>
      <c r="C3628" s="20" t="s">
        <v>5381</v>
      </c>
      <c r="D3628" s="21"/>
    </row>
    <row r="3629">
      <c r="A3629" s="19">
        <v>3628.0</v>
      </c>
      <c r="B3629" s="19">
        <v>50500.0</v>
      </c>
      <c r="C3629" s="20" t="s">
        <v>5382</v>
      </c>
      <c r="D3629" s="21"/>
    </row>
    <row r="3630">
      <c r="A3630" s="19">
        <v>3629.0</v>
      </c>
      <c r="B3630" s="19">
        <v>50471.0</v>
      </c>
      <c r="C3630" s="20" t="s">
        <v>5383</v>
      </c>
      <c r="D3630" s="21"/>
    </row>
    <row r="3631">
      <c r="A3631" s="19">
        <v>3630.0</v>
      </c>
      <c r="B3631" s="19">
        <v>50459.0</v>
      </c>
      <c r="C3631" s="20" t="s">
        <v>5384</v>
      </c>
      <c r="D3631" s="21"/>
    </row>
    <row r="3632">
      <c r="A3632" s="19">
        <v>3631.0</v>
      </c>
      <c r="B3632" s="19">
        <v>50435.0</v>
      </c>
      <c r="C3632" s="20" t="s">
        <v>5385</v>
      </c>
      <c r="D3632" s="21"/>
    </row>
    <row r="3633">
      <c r="A3633" s="19">
        <v>3632.0</v>
      </c>
      <c r="B3633" s="19">
        <v>50433.0</v>
      </c>
      <c r="C3633" s="20" t="s">
        <v>5386</v>
      </c>
      <c r="D3633" s="21"/>
    </row>
    <row r="3634">
      <c r="A3634" s="19">
        <v>3633.0</v>
      </c>
      <c r="B3634" s="19">
        <v>50424.0</v>
      </c>
      <c r="C3634" s="20" t="s">
        <v>5387</v>
      </c>
      <c r="D3634" s="21"/>
    </row>
    <row r="3635">
      <c r="A3635" s="19">
        <v>3634.0</v>
      </c>
      <c r="B3635" s="19">
        <v>50408.0</v>
      </c>
      <c r="C3635" s="20" t="s">
        <v>5388</v>
      </c>
      <c r="D3635" s="21"/>
    </row>
    <row r="3636">
      <c r="A3636" s="19">
        <v>3635.0</v>
      </c>
      <c r="B3636" s="19">
        <v>50406.0</v>
      </c>
      <c r="C3636" s="20" t="s">
        <v>5389</v>
      </c>
      <c r="D3636" s="21"/>
    </row>
    <row r="3637">
      <c r="A3637" s="19">
        <v>3636.0</v>
      </c>
      <c r="B3637" s="19">
        <v>50404.0</v>
      </c>
      <c r="C3637" s="20" t="s">
        <v>5390</v>
      </c>
      <c r="D3637" s="21"/>
    </row>
    <row r="3638">
      <c r="A3638" s="19">
        <v>3637.0</v>
      </c>
      <c r="B3638" s="19">
        <v>50394.0</v>
      </c>
      <c r="C3638" s="20" t="s">
        <v>5391</v>
      </c>
      <c r="D3638" s="21"/>
    </row>
    <row r="3639">
      <c r="A3639" s="19">
        <v>3638.0</v>
      </c>
      <c r="B3639" s="19">
        <v>50353.0</v>
      </c>
      <c r="C3639" s="20" t="s">
        <v>5392</v>
      </c>
      <c r="D3639" s="21"/>
    </row>
    <row r="3640">
      <c r="A3640" s="19">
        <v>3639.0</v>
      </c>
      <c r="B3640" s="19">
        <v>50338.0</v>
      </c>
      <c r="C3640" s="20" t="s">
        <v>5393</v>
      </c>
      <c r="D3640" s="21"/>
    </row>
    <row r="3641">
      <c r="A3641" s="19">
        <v>3640.0</v>
      </c>
      <c r="B3641" s="19">
        <v>50325.0</v>
      </c>
      <c r="C3641" s="20" t="s">
        <v>5394</v>
      </c>
      <c r="D3641" s="21"/>
    </row>
    <row r="3642">
      <c r="A3642" s="19">
        <v>3641.0</v>
      </c>
      <c r="B3642" s="19">
        <v>50319.0</v>
      </c>
      <c r="C3642" s="20" t="s">
        <v>5395</v>
      </c>
      <c r="D3642" s="21"/>
    </row>
    <row r="3643">
      <c r="A3643" s="19">
        <v>3642.0</v>
      </c>
      <c r="B3643" s="19">
        <v>50280.0</v>
      </c>
      <c r="C3643" s="22" t="s">
        <v>5396</v>
      </c>
      <c r="D3643" s="21"/>
    </row>
    <row r="3644">
      <c r="A3644" s="19">
        <v>3643.0</v>
      </c>
      <c r="B3644" s="19">
        <v>50271.0</v>
      </c>
      <c r="C3644" s="20" t="s">
        <v>5397</v>
      </c>
      <c r="D3644" s="21"/>
    </row>
    <row r="3645">
      <c r="A3645" s="19">
        <v>3644.0</v>
      </c>
      <c r="B3645" s="19">
        <v>50267.0</v>
      </c>
      <c r="C3645" s="22" t="s">
        <v>5398</v>
      </c>
      <c r="D3645" s="21"/>
    </row>
    <row r="3646">
      <c r="A3646" s="19">
        <v>3645.0</v>
      </c>
      <c r="B3646" s="19">
        <v>50266.0</v>
      </c>
      <c r="C3646" s="20" t="s">
        <v>5399</v>
      </c>
      <c r="D3646" s="21"/>
    </row>
    <row r="3647">
      <c r="A3647" s="19">
        <v>3646.0</v>
      </c>
      <c r="B3647" s="19">
        <v>50256.0</v>
      </c>
      <c r="C3647" s="20" t="s">
        <v>5400</v>
      </c>
      <c r="D3647" s="21"/>
    </row>
    <row r="3648">
      <c r="A3648" s="19">
        <v>3647.0</v>
      </c>
      <c r="B3648" s="19">
        <v>50246.0</v>
      </c>
      <c r="C3648" s="20" t="s">
        <v>5401</v>
      </c>
      <c r="D3648" s="21"/>
    </row>
    <row r="3649">
      <c r="A3649" s="19">
        <v>3648.0</v>
      </c>
      <c r="B3649" s="19">
        <v>50241.0</v>
      </c>
      <c r="C3649" s="20" t="s">
        <v>5402</v>
      </c>
      <c r="D3649" s="21"/>
    </row>
    <row r="3650">
      <c r="A3650" s="19">
        <v>3649.0</v>
      </c>
      <c r="B3650" s="19">
        <v>50240.0</v>
      </c>
      <c r="C3650" s="20" t="s">
        <v>5403</v>
      </c>
      <c r="D3650" s="21"/>
    </row>
    <row r="3651">
      <c r="A3651" s="19">
        <v>3650.0</v>
      </c>
      <c r="B3651" s="19">
        <v>50185.0</v>
      </c>
      <c r="C3651" s="20" t="s">
        <v>5404</v>
      </c>
      <c r="D3651" s="21"/>
    </row>
    <row r="3652">
      <c r="A3652" s="19">
        <v>3651.0</v>
      </c>
      <c r="B3652" s="19">
        <v>50162.0</v>
      </c>
      <c r="C3652" s="20" t="s">
        <v>5405</v>
      </c>
      <c r="D3652" s="21"/>
    </row>
    <row r="3653">
      <c r="A3653" s="19">
        <v>3652.0</v>
      </c>
      <c r="B3653" s="19">
        <v>50157.0</v>
      </c>
      <c r="C3653" s="20" t="s">
        <v>5406</v>
      </c>
      <c r="D3653" s="21"/>
    </row>
    <row r="3654">
      <c r="A3654" s="19">
        <v>3653.0</v>
      </c>
      <c r="B3654" s="19">
        <v>50138.0</v>
      </c>
      <c r="C3654" s="20" t="s">
        <v>5407</v>
      </c>
      <c r="D3654" s="21"/>
    </row>
    <row r="3655">
      <c r="A3655" s="19">
        <v>3654.0</v>
      </c>
      <c r="B3655" s="19">
        <v>50134.0</v>
      </c>
      <c r="C3655" s="20" t="s">
        <v>5408</v>
      </c>
      <c r="D3655" s="21"/>
    </row>
    <row r="3656">
      <c r="A3656" s="19">
        <v>3655.0</v>
      </c>
      <c r="B3656" s="19">
        <v>50133.0</v>
      </c>
      <c r="C3656" s="20" t="s">
        <v>5409</v>
      </c>
      <c r="D3656" s="21"/>
    </row>
    <row r="3657">
      <c r="A3657" s="19">
        <v>3656.0</v>
      </c>
      <c r="B3657" s="19">
        <v>50128.0</v>
      </c>
      <c r="C3657" s="20" t="s">
        <v>5410</v>
      </c>
      <c r="D3657" s="21"/>
    </row>
    <row r="3658">
      <c r="A3658" s="19">
        <v>3657.0</v>
      </c>
      <c r="B3658" s="19">
        <v>50127.0</v>
      </c>
      <c r="C3658" s="20" t="s">
        <v>5411</v>
      </c>
      <c r="D3658" s="21"/>
    </row>
    <row r="3659">
      <c r="A3659" s="19">
        <v>3658.0</v>
      </c>
      <c r="B3659" s="19">
        <v>50108.0</v>
      </c>
      <c r="C3659" s="20" t="s">
        <v>5412</v>
      </c>
      <c r="D3659" s="21"/>
    </row>
    <row r="3660">
      <c r="A3660" s="19">
        <v>3659.0</v>
      </c>
      <c r="B3660" s="19">
        <v>50085.0</v>
      </c>
      <c r="C3660" s="20" t="s">
        <v>5413</v>
      </c>
      <c r="D3660" s="21"/>
    </row>
    <row r="3661">
      <c r="A3661" s="19">
        <v>3660.0</v>
      </c>
      <c r="B3661" s="19">
        <v>50061.0</v>
      </c>
      <c r="C3661" s="20" t="s">
        <v>5414</v>
      </c>
      <c r="D3661" s="21"/>
    </row>
    <row r="3662">
      <c r="A3662" s="19">
        <v>3661.0</v>
      </c>
      <c r="B3662" s="19">
        <v>50047.0</v>
      </c>
      <c r="C3662" s="20" t="s">
        <v>5415</v>
      </c>
      <c r="D3662" s="21"/>
    </row>
    <row r="3663">
      <c r="A3663" s="19">
        <v>3662.0</v>
      </c>
      <c r="B3663" s="19">
        <v>50037.0</v>
      </c>
      <c r="C3663" s="20" t="s">
        <v>5416</v>
      </c>
      <c r="D3663" s="21"/>
    </row>
    <row r="3664">
      <c r="A3664" s="19">
        <v>3663.0</v>
      </c>
      <c r="B3664" s="19">
        <v>50022.0</v>
      </c>
      <c r="C3664" s="20" t="s">
        <v>5417</v>
      </c>
      <c r="D3664" s="21"/>
    </row>
    <row r="3665">
      <c r="A3665" s="19">
        <v>3664.0</v>
      </c>
      <c r="B3665" s="19">
        <v>50001.0</v>
      </c>
      <c r="C3665" s="20" t="s">
        <v>5418</v>
      </c>
      <c r="D3665" s="21"/>
    </row>
    <row r="3666">
      <c r="A3666" s="19">
        <v>3665.0</v>
      </c>
      <c r="B3666" s="19">
        <v>49978.0</v>
      </c>
      <c r="C3666" s="20" t="s">
        <v>5419</v>
      </c>
      <c r="D3666" s="21"/>
    </row>
    <row r="3667">
      <c r="A3667" s="19">
        <v>3666.0</v>
      </c>
      <c r="B3667" s="19">
        <v>49951.0</v>
      </c>
      <c r="C3667" s="22" t="s">
        <v>5420</v>
      </c>
      <c r="D3667" s="21"/>
    </row>
    <row r="3668">
      <c r="A3668" s="19">
        <v>3667.0</v>
      </c>
      <c r="B3668" s="19">
        <v>49927.0</v>
      </c>
      <c r="C3668" s="20" t="s">
        <v>5421</v>
      </c>
      <c r="D3668" s="21"/>
    </row>
    <row r="3669">
      <c r="A3669" s="19">
        <v>3668.0</v>
      </c>
      <c r="B3669" s="19">
        <v>49926.0</v>
      </c>
      <c r="C3669" s="20" t="s">
        <v>5422</v>
      </c>
      <c r="D3669" s="21"/>
    </row>
    <row r="3670">
      <c r="A3670" s="19">
        <v>3669.0</v>
      </c>
      <c r="B3670" s="19">
        <v>49888.0</v>
      </c>
      <c r="C3670" s="20" t="s">
        <v>5423</v>
      </c>
      <c r="D3670" s="21"/>
    </row>
    <row r="3671">
      <c r="A3671" s="19">
        <v>3670.0</v>
      </c>
      <c r="B3671" s="19">
        <v>49886.0</v>
      </c>
      <c r="C3671" s="20" t="s">
        <v>5424</v>
      </c>
      <c r="D3671" s="21"/>
    </row>
    <row r="3672">
      <c r="A3672" s="19">
        <v>3671.0</v>
      </c>
      <c r="B3672" s="19">
        <v>49869.0</v>
      </c>
      <c r="C3672" s="20" t="s">
        <v>5425</v>
      </c>
      <c r="D3672" s="21"/>
    </row>
    <row r="3673">
      <c r="A3673" s="19">
        <v>3672.0</v>
      </c>
      <c r="B3673" s="19">
        <v>49864.0</v>
      </c>
      <c r="C3673" s="20" t="s">
        <v>5426</v>
      </c>
      <c r="D3673" s="21"/>
    </row>
    <row r="3674">
      <c r="A3674" s="19">
        <v>3673.0</v>
      </c>
      <c r="B3674" s="19">
        <v>49854.0</v>
      </c>
      <c r="C3674" s="20" t="s">
        <v>5427</v>
      </c>
      <c r="D3674" s="21"/>
    </row>
    <row r="3675">
      <c r="A3675" s="19">
        <v>3674.0</v>
      </c>
      <c r="B3675" s="19">
        <v>49852.0</v>
      </c>
      <c r="C3675" s="20" t="s">
        <v>5428</v>
      </c>
      <c r="D3675" s="21"/>
    </row>
    <row r="3676">
      <c r="A3676" s="19">
        <v>3675.0</v>
      </c>
      <c r="B3676" s="19">
        <v>49843.0</v>
      </c>
      <c r="C3676" s="20" t="s">
        <v>5429</v>
      </c>
      <c r="D3676" s="21"/>
    </row>
    <row r="3677">
      <c r="A3677" s="19">
        <v>3676.0</v>
      </c>
      <c r="B3677" s="19">
        <v>49842.0</v>
      </c>
      <c r="C3677" s="20" t="s">
        <v>5430</v>
      </c>
      <c r="D3677" s="21"/>
    </row>
    <row r="3678">
      <c r="A3678" s="19">
        <v>3677.0</v>
      </c>
      <c r="B3678" s="19">
        <v>49785.0</v>
      </c>
      <c r="C3678" s="20" t="s">
        <v>5431</v>
      </c>
      <c r="D3678" s="21"/>
    </row>
    <row r="3679">
      <c r="A3679" s="19">
        <v>3678.0</v>
      </c>
      <c r="B3679" s="19">
        <v>49768.0</v>
      </c>
      <c r="C3679" s="20" t="s">
        <v>5432</v>
      </c>
      <c r="D3679" s="21"/>
    </row>
    <row r="3680">
      <c r="A3680" s="19">
        <v>3679.0</v>
      </c>
      <c r="B3680" s="19">
        <v>49764.0</v>
      </c>
      <c r="C3680" s="20" t="s">
        <v>5433</v>
      </c>
      <c r="D3680" s="21"/>
    </row>
    <row r="3681">
      <c r="A3681" s="19">
        <v>3680.0</v>
      </c>
      <c r="B3681" s="19">
        <v>49726.0</v>
      </c>
      <c r="C3681" s="22" t="s">
        <v>5434</v>
      </c>
      <c r="D3681" s="21"/>
    </row>
    <row r="3682">
      <c r="A3682" s="19">
        <v>3681.0</v>
      </c>
      <c r="B3682" s="19">
        <v>49698.0</v>
      </c>
      <c r="C3682" s="22" t="s">
        <v>5435</v>
      </c>
      <c r="D3682" s="21"/>
    </row>
    <row r="3683">
      <c r="A3683" s="19">
        <v>3682.0</v>
      </c>
      <c r="B3683" s="19">
        <v>49683.0</v>
      </c>
      <c r="C3683" s="20" t="s">
        <v>5436</v>
      </c>
      <c r="D3683" s="21"/>
    </row>
    <row r="3684">
      <c r="A3684" s="19">
        <v>3683.0</v>
      </c>
      <c r="B3684" s="19">
        <v>49682.0</v>
      </c>
      <c r="C3684" s="20" t="s">
        <v>5437</v>
      </c>
      <c r="D3684" s="21"/>
    </row>
    <row r="3685">
      <c r="A3685" s="19">
        <v>3684.0</v>
      </c>
      <c r="B3685" s="19">
        <v>49674.0</v>
      </c>
      <c r="C3685" s="20" t="s">
        <v>5438</v>
      </c>
      <c r="D3685" s="21"/>
    </row>
    <row r="3686">
      <c r="A3686" s="19">
        <v>3685.0</v>
      </c>
      <c r="B3686" s="19">
        <v>49673.0</v>
      </c>
      <c r="C3686" s="20" t="s">
        <v>5439</v>
      </c>
      <c r="D3686" s="21"/>
    </row>
    <row r="3687">
      <c r="A3687" s="19">
        <v>3686.0</v>
      </c>
      <c r="B3687" s="19">
        <v>49660.0</v>
      </c>
      <c r="C3687" s="22" t="s">
        <v>5440</v>
      </c>
      <c r="D3687" s="21"/>
    </row>
    <row r="3688">
      <c r="A3688" s="19">
        <v>3687.0</v>
      </c>
      <c r="B3688" s="19">
        <v>49644.0</v>
      </c>
      <c r="C3688" s="20" t="s">
        <v>5441</v>
      </c>
      <c r="D3688" s="21"/>
    </row>
    <row r="3689">
      <c r="A3689" s="19">
        <v>3688.0</v>
      </c>
      <c r="B3689" s="19">
        <v>49635.0</v>
      </c>
      <c r="C3689" s="20" t="s">
        <v>5442</v>
      </c>
      <c r="D3689" s="21"/>
    </row>
    <row r="3690">
      <c r="A3690" s="19">
        <v>3689.0</v>
      </c>
      <c r="B3690" s="19">
        <v>49631.0</v>
      </c>
      <c r="C3690" s="20" t="s">
        <v>5443</v>
      </c>
      <c r="D3690" s="21"/>
    </row>
    <row r="3691">
      <c r="A3691" s="19">
        <v>3690.0</v>
      </c>
      <c r="B3691" s="19">
        <v>49626.0</v>
      </c>
      <c r="C3691" s="20" t="s">
        <v>5444</v>
      </c>
      <c r="D3691" s="21"/>
    </row>
    <row r="3692">
      <c r="A3692" s="19">
        <v>3691.0</v>
      </c>
      <c r="B3692" s="19">
        <v>49623.0</v>
      </c>
      <c r="C3692" s="20" t="s">
        <v>5445</v>
      </c>
      <c r="D3692" s="21"/>
    </row>
    <row r="3693">
      <c r="A3693" s="19">
        <v>3692.0</v>
      </c>
      <c r="B3693" s="19">
        <v>49620.0</v>
      </c>
      <c r="C3693" s="20" t="s">
        <v>5446</v>
      </c>
      <c r="D3693" s="21"/>
    </row>
    <row r="3694">
      <c r="A3694" s="19">
        <v>3693.0</v>
      </c>
      <c r="B3694" s="19">
        <v>49589.0</v>
      </c>
      <c r="C3694" s="20" t="s">
        <v>5447</v>
      </c>
      <c r="D3694" s="21"/>
    </row>
    <row r="3695">
      <c r="A3695" s="19">
        <v>3694.0</v>
      </c>
      <c r="B3695" s="19">
        <v>49589.0</v>
      </c>
      <c r="C3695" s="20" t="s">
        <v>5448</v>
      </c>
      <c r="D3695" s="21"/>
    </row>
    <row r="3696">
      <c r="A3696" s="19">
        <v>3695.0</v>
      </c>
      <c r="B3696" s="19">
        <v>49582.0</v>
      </c>
      <c r="C3696" s="20" t="s">
        <v>5449</v>
      </c>
      <c r="D3696" s="21"/>
    </row>
    <row r="3697">
      <c r="A3697" s="19">
        <v>3696.0</v>
      </c>
      <c r="B3697" s="19">
        <v>49577.0</v>
      </c>
      <c r="C3697" s="20" t="s">
        <v>5450</v>
      </c>
      <c r="D3697" s="21"/>
    </row>
    <row r="3698">
      <c r="A3698" s="19">
        <v>3697.0</v>
      </c>
      <c r="B3698" s="19">
        <v>49576.0</v>
      </c>
      <c r="C3698" s="20" t="s">
        <v>5451</v>
      </c>
      <c r="D3698" s="21"/>
    </row>
    <row r="3699">
      <c r="A3699" s="19">
        <v>3698.0</v>
      </c>
      <c r="B3699" s="19">
        <v>49572.0</v>
      </c>
      <c r="C3699" s="20" t="s">
        <v>5452</v>
      </c>
      <c r="D3699" s="21"/>
    </row>
    <row r="3700">
      <c r="A3700" s="19">
        <v>3699.0</v>
      </c>
      <c r="B3700" s="19">
        <v>49572.0</v>
      </c>
      <c r="C3700" s="20" t="s">
        <v>5453</v>
      </c>
      <c r="D3700" s="21"/>
    </row>
    <row r="3701">
      <c r="A3701" s="19">
        <v>3700.0</v>
      </c>
      <c r="B3701" s="19">
        <v>49567.0</v>
      </c>
      <c r="C3701" s="20" t="s">
        <v>5454</v>
      </c>
      <c r="D3701" s="21"/>
    </row>
    <row r="3702">
      <c r="A3702" s="19">
        <v>3701.0</v>
      </c>
      <c r="B3702" s="19">
        <v>49555.0</v>
      </c>
      <c r="C3702" s="20" t="s">
        <v>5455</v>
      </c>
      <c r="D3702" s="21"/>
    </row>
    <row r="3703">
      <c r="A3703" s="19">
        <v>3702.0</v>
      </c>
      <c r="B3703" s="19">
        <v>49530.0</v>
      </c>
      <c r="C3703" s="20" t="s">
        <v>5456</v>
      </c>
      <c r="D3703" s="21"/>
    </row>
    <row r="3704">
      <c r="A3704" s="19">
        <v>3703.0</v>
      </c>
      <c r="B3704" s="19">
        <v>49511.0</v>
      </c>
      <c r="C3704" s="20" t="s">
        <v>5457</v>
      </c>
      <c r="D3704" s="21"/>
    </row>
    <row r="3705">
      <c r="A3705" s="19">
        <v>3704.0</v>
      </c>
      <c r="B3705" s="19">
        <v>49495.0</v>
      </c>
      <c r="C3705" s="20" t="s">
        <v>5458</v>
      </c>
      <c r="D3705" s="21"/>
    </row>
    <row r="3706">
      <c r="A3706" s="19">
        <v>3705.0</v>
      </c>
      <c r="B3706" s="19">
        <v>49479.0</v>
      </c>
      <c r="C3706" s="22" t="s">
        <v>5459</v>
      </c>
      <c r="D3706" s="21"/>
    </row>
    <row r="3707">
      <c r="A3707" s="19">
        <v>3706.0</v>
      </c>
      <c r="B3707" s="19">
        <v>49472.0</v>
      </c>
      <c r="C3707" s="22" t="s">
        <v>5460</v>
      </c>
      <c r="D3707" s="21"/>
    </row>
    <row r="3708">
      <c r="A3708" s="19">
        <v>3707.0</v>
      </c>
      <c r="B3708" s="19">
        <v>49452.0</v>
      </c>
      <c r="C3708" s="20" t="s">
        <v>5461</v>
      </c>
      <c r="D3708" s="21"/>
    </row>
    <row r="3709">
      <c r="A3709" s="19">
        <v>3708.0</v>
      </c>
      <c r="B3709" s="19">
        <v>49446.0</v>
      </c>
      <c r="C3709" s="22" t="s">
        <v>5462</v>
      </c>
      <c r="D3709" s="21"/>
    </row>
    <row r="3710">
      <c r="A3710" s="19">
        <v>3709.0</v>
      </c>
      <c r="B3710" s="19">
        <v>49426.0</v>
      </c>
      <c r="C3710" s="20" t="s">
        <v>5463</v>
      </c>
      <c r="D3710" s="21"/>
    </row>
    <row r="3711">
      <c r="A3711" s="19">
        <v>3710.0</v>
      </c>
      <c r="B3711" s="19">
        <v>49421.0</v>
      </c>
      <c r="C3711" s="20" t="s">
        <v>5464</v>
      </c>
      <c r="D3711" s="21"/>
    </row>
    <row r="3712">
      <c r="A3712" s="19">
        <v>3711.0</v>
      </c>
      <c r="B3712" s="19">
        <v>49365.0</v>
      </c>
      <c r="C3712" s="22" t="s">
        <v>5465</v>
      </c>
      <c r="D3712" s="21"/>
    </row>
    <row r="3713">
      <c r="A3713" s="19">
        <v>3712.0</v>
      </c>
      <c r="B3713" s="19">
        <v>49364.0</v>
      </c>
      <c r="C3713" s="22" t="s">
        <v>5466</v>
      </c>
      <c r="D3713" s="21"/>
    </row>
    <row r="3714">
      <c r="A3714" s="19">
        <v>3713.0</v>
      </c>
      <c r="B3714" s="19">
        <v>49348.0</v>
      </c>
      <c r="C3714" s="22" t="s">
        <v>5467</v>
      </c>
      <c r="D3714" s="21"/>
    </row>
    <row r="3715">
      <c r="A3715" s="19">
        <v>3714.0</v>
      </c>
      <c r="B3715" s="19">
        <v>49319.0</v>
      </c>
      <c r="C3715" s="20" t="s">
        <v>5468</v>
      </c>
      <c r="D3715" s="21"/>
    </row>
    <row r="3716">
      <c r="A3716" s="19">
        <v>3715.0</v>
      </c>
      <c r="B3716" s="19">
        <v>49316.0</v>
      </c>
      <c r="C3716" s="20" t="s">
        <v>5469</v>
      </c>
      <c r="D3716" s="21"/>
    </row>
    <row r="3717">
      <c r="A3717" s="19">
        <v>3716.0</v>
      </c>
      <c r="B3717" s="19">
        <v>49305.0</v>
      </c>
      <c r="C3717" s="22" t="s">
        <v>5470</v>
      </c>
      <c r="D3717" s="21"/>
    </row>
    <row r="3718">
      <c r="A3718" s="19">
        <v>3717.0</v>
      </c>
      <c r="B3718" s="19">
        <v>49292.0</v>
      </c>
      <c r="C3718" s="20" t="s">
        <v>5471</v>
      </c>
      <c r="D3718" s="21"/>
    </row>
    <row r="3719">
      <c r="A3719" s="19">
        <v>3718.0</v>
      </c>
      <c r="B3719" s="19">
        <v>49288.0</v>
      </c>
      <c r="C3719" s="20" t="s">
        <v>5472</v>
      </c>
      <c r="D3719" s="21"/>
    </row>
    <row r="3720">
      <c r="A3720" s="19">
        <v>3719.0</v>
      </c>
      <c r="B3720" s="19">
        <v>49262.0</v>
      </c>
      <c r="C3720" s="20" t="s">
        <v>5473</v>
      </c>
      <c r="D3720" s="21"/>
    </row>
    <row r="3721">
      <c r="A3721" s="19">
        <v>3720.0</v>
      </c>
      <c r="B3721" s="19">
        <v>49262.0</v>
      </c>
      <c r="C3721" s="20" t="s">
        <v>5474</v>
      </c>
      <c r="D3721" s="21"/>
    </row>
    <row r="3722">
      <c r="A3722" s="19">
        <v>3721.0</v>
      </c>
      <c r="B3722" s="19">
        <v>49251.0</v>
      </c>
      <c r="C3722" s="20" t="s">
        <v>5475</v>
      </c>
      <c r="D3722" s="21"/>
    </row>
    <row r="3723">
      <c r="A3723" s="19">
        <v>3722.0</v>
      </c>
      <c r="B3723" s="19">
        <v>49211.0</v>
      </c>
      <c r="C3723" s="20" t="s">
        <v>5476</v>
      </c>
      <c r="D3723" s="21"/>
    </row>
    <row r="3724">
      <c r="A3724" s="19">
        <v>3723.0</v>
      </c>
      <c r="B3724" s="19">
        <v>49207.0</v>
      </c>
      <c r="C3724" s="20" t="s">
        <v>5477</v>
      </c>
      <c r="D3724" s="21"/>
    </row>
    <row r="3725">
      <c r="A3725" s="19">
        <v>3724.0</v>
      </c>
      <c r="B3725" s="19">
        <v>49199.0</v>
      </c>
      <c r="C3725" s="20" t="s">
        <v>5478</v>
      </c>
      <c r="D3725" s="21"/>
    </row>
    <row r="3726">
      <c r="A3726" s="19">
        <v>3725.0</v>
      </c>
      <c r="B3726" s="19">
        <v>49115.0</v>
      </c>
      <c r="C3726" s="22" t="s">
        <v>5479</v>
      </c>
      <c r="D3726" s="21"/>
    </row>
    <row r="3727">
      <c r="A3727" s="19">
        <v>3726.0</v>
      </c>
      <c r="B3727" s="19">
        <v>49095.0</v>
      </c>
      <c r="C3727" s="20" t="s">
        <v>5480</v>
      </c>
      <c r="D3727" s="21"/>
    </row>
    <row r="3728">
      <c r="A3728" s="19">
        <v>3727.0</v>
      </c>
      <c r="B3728" s="19">
        <v>49070.0</v>
      </c>
      <c r="C3728" s="20" t="s">
        <v>5481</v>
      </c>
      <c r="D3728" s="21"/>
    </row>
    <row r="3729">
      <c r="A3729" s="19">
        <v>3728.0</v>
      </c>
      <c r="B3729" s="19">
        <v>49067.0</v>
      </c>
      <c r="C3729" s="20" t="s">
        <v>5482</v>
      </c>
      <c r="D3729" s="21"/>
    </row>
    <row r="3730">
      <c r="A3730" s="19">
        <v>3729.0</v>
      </c>
      <c r="B3730" s="19">
        <v>49048.0</v>
      </c>
      <c r="C3730" s="20" t="s">
        <v>5483</v>
      </c>
      <c r="D3730" s="21"/>
    </row>
    <row r="3731">
      <c r="A3731" s="19">
        <v>3730.0</v>
      </c>
      <c r="B3731" s="19">
        <v>49030.0</v>
      </c>
      <c r="C3731" s="20" t="s">
        <v>5484</v>
      </c>
      <c r="D3731" s="21"/>
    </row>
    <row r="3732">
      <c r="A3732" s="19">
        <v>3731.0</v>
      </c>
      <c r="B3732" s="19">
        <v>48993.0</v>
      </c>
      <c r="C3732" s="20" t="s">
        <v>5485</v>
      </c>
      <c r="D3732" s="21"/>
    </row>
    <row r="3733">
      <c r="A3733" s="19">
        <v>3732.0</v>
      </c>
      <c r="B3733" s="19">
        <v>48991.0</v>
      </c>
      <c r="C3733" s="20" t="s">
        <v>5486</v>
      </c>
      <c r="D3733" s="21"/>
    </row>
    <row r="3734">
      <c r="A3734" s="19">
        <v>3733.0</v>
      </c>
      <c r="B3734" s="19">
        <v>48959.0</v>
      </c>
      <c r="C3734" s="20" t="s">
        <v>5487</v>
      </c>
      <c r="D3734" s="21"/>
    </row>
    <row r="3735">
      <c r="A3735" s="19">
        <v>3734.0</v>
      </c>
      <c r="B3735" s="19">
        <v>48945.0</v>
      </c>
      <c r="C3735" s="20" t="s">
        <v>5488</v>
      </c>
      <c r="D3735" s="21"/>
    </row>
    <row r="3736">
      <c r="A3736" s="19">
        <v>3735.0</v>
      </c>
      <c r="B3736" s="19">
        <v>48942.0</v>
      </c>
      <c r="C3736" s="20" t="s">
        <v>5489</v>
      </c>
      <c r="D3736" s="21"/>
    </row>
    <row r="3737">
      <c r="A3737" s="19">
        <v>3736.0</v>
      </c>
      <c r="B3737" s="19">
        <v>48932.0</v>
      </c>
      <c r="C3737" s="20" t="s">
        <v>5490</v>
      </c>
      <c r="D3737" s="21"/>
    </row>
    <row r="3738">
      <c r="A3738" s="19">
        <v>3737.0</v>
      </c>
      <c r="B3738" s="19">
        <v>48900.0</v>
      </c>
      <c r="C3738" s="20" t="s">
        <v>5491</v>
      </c>
      <c r="D3738" s="21"/>
    </row>
    <row r="3739">
      <c r="A3739" s="19">
        <v>3738.0</v>
      </c>
      <c r="B3739" s="19">
        <v>48893.0</v>
      </c>
      <c r="C3739" s="20" t="s">
        <v>5492</v>
      </c>
      <c r="D3739" s="21"/>
    </row>
    <row r="3740">
      <c r="A3740" s="19">
        <v>3739.0</v>
      </c>
      <c r="B3740" s="19">
        <v>48866.0</v>
      </c>
      <c r="C3740" s="20" t="s">
        <v>5493</v>
      </c>
      <c r="D3740" s="21"/>
    </row>
    <row r="3741">
      <c r="A3741" s="19">
        <v>3740.0</v>
      </c>
      <c r="B3741" s="19">
        <v>48829.0</v>
      </c>
      <c r="C3741" s="20" t="s">
        <v>5494</v>
      </c>
      <c r="D3741" s="21"/>
    </row>
    <row r="3742">
      <c r="A3742" s="19">
        <v>3741.0</v>
      </c>
      <c r="B3742" s="19">
        <v>48823.0</v>
      </c>
      <c r="C3742" s="20" t="s">
        <v>5495</v>
      </c>
      <c r="D3742" s="21"/>
    </row>
    <row r="3743">
      <c r="A3743" s="19">
        <v>3742.0</v>
      </c>
      <c r="B3743" s="19">
        <v>48811.0</v>
      </c>
      <c r="C3743" s="20" t="s">
        <v>5496</v>
      </c>
      <c r="D3743" s="21"/>
    </row>
    <row r="3744">
      <c r="A3744" s="19">
        <v>3743.0</v>
      </c>
      <c r="B3744" s="19">
        <v>48804.0</v>
      </c>
      <c r="C3744" s="20" t="s">
        <v>5497</v>
      </c>
      <c r="D3744" s="21"/>
    </row>
    <row r="3745">
      <c r="A3745" s="19">
        <v>3744.0</v>
      </c>
      <c r="B3745" s="19">
        <v>48787.0</v>
      </c>
      <c r="C3745" s="20" t="s">
        <v>5498</v>
      </c>
      <c r="D3745" s="21"/>
    </row>
    <row r="3746">
      <c r="A3746" s="19">
        <v>3745.0</v>
      </c>
      <c r="B3746" s="19">
        <v>48785.0</v>
      </c>
      <c r="C3746" s="20" t="s">
        <v>5499</v>
      </c>
      <c r="D3746" s="21"/>
    </row>
    <row r="3747">
      <c r="A3747" s="19">
        <v>3746.0</v>
      </c>
      <c r="B3747" s="19">
        <v>48782.0</v>
      </c>
      <c r="C3747" s="20" t="s">
        <v>5500</v>
      </c>
      <c r="D3747" s="21"/>
    </row>
    <row r="3748">
      <c r="A3748" s="19">
        <v>3747.0</v>
      </c>
      <c r="B3748" s="19">
        <v>48777.0</v>
      </c>
      <c r="C3748" s="22" t="s">
        <v>5501</v>
      </c>
      <c r="D3748" s="21"/>
    </row>
    <row r="3749">
      <c r="A3749" s="19">
        <v>3748.0</v>
      </c>
      <c r="B3749" s="19">
        <v>48776.0</v>
      </c>
      <c r="C3749" s="20" t="s">
        <v>5502</v>
      </c>
      <c r="D3749" s="21"/>
    </row>
    <row r="3750">
      <c r="A3750" s="19">
        <v>3749.0</v>
      </c>
      <c r="B3750" s="19">
        <v>48754.0</v>
      </c>
      <c r="C3750" s="22" t="s">
        <v>5503</v>
      </c>
      <c r="D3750" s="21"/>
    </row>
    <row r="3751">
      <c r="A3751" s="19">
        <v>3750.0</v>
      </c>
      <c r="B3751" s="19">
        <v>48738.0</v>
      </c>
      <c r="C3751" s="20" t="s">
        <v>5504</v>
      </c>
      <c r="D3751" s="21"/>
    </row>
    <row r="3752">
      <c r="A3752" s="19">
        <v>3751.0</v>
      </c>
      <c r="B3752" s="19">
        <v>48737.0</v>
      </c>
      <c r="C3752" s="20" t="s">
        <v>5505</v>
      </c>
      <c r="D3752" s="21"/>
    </row>
    <row r="3753">
      <c r="A3753" s="19">
        <v>3752.0</v>
      </c>
      <c r="B3753" s="19">
        <v>48736.0</v>
      </c>
      <c r="C3753" s="20" t="s">
        <v>5506</v>
      </c>
      <c r="D3753" s="21"/>
    </row>
    <row r="3754">
      <c r="A3754" s="19">
        <v>3753.0</v>
      </c>
      <c r="B3754" s="19">
        <v>48735.0</v>
      </c>
      <c r="C3754" s="20" t="s">
        <v>5507</v>
      </c>
      <c r="D3754" s="21"/>
    </row>
    <row r="3755">
      <c r="A3755" s="19">
        <v>3754.0</v>
      </c>
      <c r="B3755" s="19">
        <v>48721.0</v>
      </c>
      <c r="C3755" s="20" t="s">
        <v>5508</v>
      </c>
      <c r="D3755" s="21"/>
    </row>
    <row r="3756">
      <c r="A3756" s="19">
        <v>3755.0</v>
      </c>
      <c r="B3756" s="19">
        <v>48714.0</v>
      </c>
      <c r="C3756" s="20" t="s">
        <v>5509</v>
      </c>
      <c r="D3756" s="21"/>
    </row>
    <row r="3757">
      <c r="A3757" s="19">
        <v>3756.0</v>
      </c>
      <c r="B3757" s="19">
        <v>48712.0</v>
      </c>
      <c r="C3757" s="20" t="s">
        <v>5510</v>
      </c>
      <c r="D3757" s="21"/>
    </row>
    <row r="3758">
      <c r="A3758" s="19">
        <v>3757.0</v>
      </c>
      <c r="B3758" s="19">
        <v>48687.0</v>
      </c>
      <c r="C3758" s="20" t="s">
        <v>5511</v>
      </c>
      <c r="D3758" s="21"/>
    </row>
    <row r="3759">
      <c r="A3759" s="19">
        <v>3758.0</v>
      </c>
      <c r="B3759" s="19">
        <v>48662.0</v>
      </c>
      <c r="C3759" s="20" t="s">
        <v>5512</v>
      </c>
      <c r="D3759" s="21"/>
    </row>
    <row r="3760">
      <c r="A3760" s="19">
        <v>3759.0</v>
      </c>
      <c r="B3760" s="19">
        <v>48655.0</v>
      </c>
      <c r="C3760" s="20" t="s">
        <v>5513</v>
      </c>
      <c r="D3760" s="21"/>
    </row>
    <row r="3761">
      <c r="A3761" s="19">
        <v>3760.0</v>
      </c>
      <c r="B3761" s="19">
        <v>48651.0</v>
      </c>
      <c r="C3761" s="20" t="s">
        <v>5514</v>
      </c>
      <c r="D3761" s="21"/>
    </row>
    <row r="3762">
      <c r="A3762" s="19">
        <v>3761.0</v>
      </c>
      <c r="B3762" s="19">
        <v>48648.0</v>
      </c>
      <c r="C3762" s="20" t="s">
        <v>5515</v>
      </c>
      <c r="D3762" s="21"/>
    </row>
    <row r="3763">
      <c r="A3763" s="19">
        <v>3762.0</v>
      </c>
      <c r="B3763" s="19">
        <v>48630.0</v>
      </c>
      <c r="C3763" s="20" t="s">
        <v>5516</v>
      </c>
      <c r="D3763" s="21"/>
    </row>
    <row r="3764">
      <c r="A3764" s="19">
        <v>3763.0</v>
      </c>
      <c r="B3764" s="19">
        <v>48618.0</v>
      </c>
      <c r="C3764" s="20" t="s">
        <v>5517</v>
      </c>
      <c r="D3764" s="21"/>
    </row>
    <row r="3765">
      <c r="A3765" s="19">
        <v>3764.0</v>
      </c>
      <c r="B3765" s="19">
        <v>48589.0</v>
      </c>
      <c r="C3765" s="20" t="s">
        <v>5518</v>
      </c>
      <c r="D3765" s="21"/>
    </row>
    <row r="3766">
      <c r="A3766" s="19">
        <v>3765.0</v>
      </c>
      <c r="B3766" s="19">
        <v>48582.0</v>
      </c>
      <c r="C3766" s="20" t="s">
        <v>5519</v>
      </c>
      <c r="D3766" s="21"/>
    </row>
    <row r="3767">
      <c r="A3767" s="19">
        <v>3766.0</v>
      </c>
      <c r="B3767" s="19">
        <v>48579.0</v>
      </c>
      <c r="C3767" s="20" t="s">
        <v>5520</v>
      </c>
      <c r="D3767" s="21"/>
    </row>
    <row r="3768">
      <c r="A3768" s="19">
        <v>3767.0</v>
      </c>
      <c r="B3768" s="19">
        <v>48571.0</v>
      </c>
      <c r="C3768" s="20" t="s">
        <v>5521</v>
      </c>
      <c r="D3768" s="21"/>
    </row>
    <row r="3769">
      <c r="A3769" s="19">
        <v>3768.0</v>
      </c>
      <c r="B3769" s="19">
        <v>48568.0</v>
      </c>
      <c r="C3769" s="20" t="s">
        <v>5522</v>
      </c>
      <c r="D3769" s="21"/>
    </row>
    <row r="3770">
      <c r="A3770" s="19">
        <v>3769.0</v>
      </c>
      <c r="B3770" s="19">
        <v>48555.0</v>
      </c>
      <c r="C3770" s="22" t="s">
        <v>5523</v>
      </c>
      <c r="D3770" s="21"/>
    </row>
    <row r="3771">
      <c r="A3771" s="19">
        <v>3770.0</v>
      </c>
      <c r="B3771" s="19">
        <v>48544.0</v>
      </c>
      <c r="C3771" s="20" t="s">
        <v>5524</v>
      </c>
      <c r="D3771" s="21"/>
    </row>
    <row r="3772">
      <c r="A3772" s="19">
        <v>3771.0</v>
      </c>
      <c r="B3772" s="19">
        <v>48507.0</v>
      </c>
      <c r="C3772" s="20" t="s">
        <v>5525</v>
      </c>
      <c r="D3772" s="21"/>
    </row>
    <row r="3773">
      <c r="A3773" s="19">
        <v>3772.0</v>
      </c>
      <c r="B3773" s="19">
        <v>48483.0</v>
      </c>
      <c r="C3773" s="20" t="s">
        <v>5526</v>
      </c>
      <c r="D3773" s="21"/>
    </row>
    <row r="3774">
      <c r="A3774" s="19">
        <v>3773.0</v>
      </c>
      <c r="B3774" s="19">
        <v>48468.0</v>
      </c>
      <c r="C3774" s="20" t="s">
        <v>5527</v>
      </c>
      <c r="D3774" s="21"/>
    </row>
    <row r="3775">
      <c r="A3775" s="19">
        <v>3774.0</v>
      </c>
      <c r="B3775" s="19">
        <v>48462.0</v>
      </c>
      <c r="C3775" s="20" t="s">
        <v>5528</v>
      </c>
      <c r="D3775" s="21"/>
    </row>
    <row r="3776">
      <c r="A3776" s="19">
        <v>3775.0</v>
      </c>
      <c r="B3776" s="19">
        <v>48406.0</v>
      </c>
      <c r="C3776" s="20" t="s">
        <v>5529</v>
      </c>
      <c r="D3776" s="21"/>
    </row>
    <row r="3777">
      <c r="A3777" s="19">
        <v>3776.0</v>
      </c>
      <c r="B3777" s="19">
        <v>48385.0</v>
      </c>
      <c r="C3777" s="20" t="s">
        <v>5530</v>
      </c>
      <c r="D3777" s="21"/>
    </row>
    <row r="3778">
      <c r="A3778" s="19">
        <v>3777.0</v>
      </c>
      <c r="B3778" s="19">
        <v>48369.0</v>
      </c>
      <c r="C3778" s="20" t="s">
        <v>5531</v>
      </c>
      <c r="D3778" s="21"/>
    </row>
    <row r="3779">
      <c r="A3779" s="19">
        <v>3778.0</v>
      </c>
      <c r="B3779" s="19">
        <v>48357.0</v>
      </c>
      <c r="C3779" s="20" t="s">
        <v>5532</v>
      </c>
      <c r="D3779" s="21"/>
    </row>
    <row r="3780">
      <c r="A3780" s="19">
        <v>3779.0</v>
      </c>
      <c r="B3780" s="19">
        <v>48357.0</v>
      </c>
      <c r="C3780" s="20" t="s">
        <v>5533</v>
      </c>
      <c r="D3780" s="21"/>
    </row>
    <row r="3781">
      <c r="A3781" s="19">
        <v>3780.0</v>
      </c>
      <c r="B3781" s="19">
        <v>48336.0</v>
      </c>
      <c r="C3781" s="20" t="s">
        <v>5534</v>
      </c>
      <c r="D3781" s="21"/>
    </row>
    <row r="3782">
      <c r="A3782" s="19">
        <v>3781.0</v>
      </c>
      <c r="B3782" s="19">
        <v>48332.0</v>
      </c>
      <c r="C3782" s="22" t="s">
        <v>5535</v>
      </c>
      <c r="D3782" s="21"/>
    </row>
    <row r="3783">
      <c r="A3783" s="19">
        <v>3782.0</v>
      </c>
      <c r="B3783" s="19">
        <v>48330.0</v>
      </c>
      <c r="C3783" s="22" t="s">
        <v>5536</v>
      </c>
      <c r="D3783" s="21"/>
    </row>
    <row r="3784">
      <c r="A3784" s="19">
        <v>3783.0</v>
      </c>
      <c r="B3784" s="19">
        <v>48313.0</v>
      </c>
      <c r="C3784" s="20" t="s">
        <v>5537</v>
      </c>
      <c r="D3784" s="21"/>
    </row>
    <row r="3785">
      <c r="A3785" s="19">
        <v>3784.0</v>
      </c>
      <c r="B3785" s="19">
        <v>48306.0</v>
      </c>
      <c r="C3785" s="20" t="s">
        <v>5538</v>
      </c>
      <c r="D3785" s="21"/>
    </row>
    <row r="3786">
      <c r="A3786" s="19">
        <v>3785.0</v>
      </c>
      <c r="B3786" s="19">
        <v>48304.0</v>
      </c>
      <c r="C3786" s="20" t="s">
        <v>5539</v>
      </c>
      <c r="D3786" s="21"/>
    </row>
    <row r="3787">
      <c r="A3787" s="19">
        <v>3786.0</v>
      </c>
      <c r="B3787" s="19">
        <v>48292.0</v>
      </c>
      <c r="C3787" s="20" t="s">
        <v>5540</v>
      </c>
      <c r="D3787" s="21"/>
    </row>
    <row r="3788">
      <c r="A3788" s="19">
        <v>3787.0</v>
      </c>
      <c r="B3788" s="19">
        <v>48264.0</v>
      </c>
      <c r="C3788" s="20" t="s">
        <v>5541</v>
      </c>
      <c r="D3788" s="21"/>
    </row>
    <row r="3789">
      <c r="A3789" s="19">
        <v>3788.0</v>
      </c>
      <c r="B3789" s="19">
        <v>48261.0</v>
      </c>
      <c r="C3789" s="20" t="s">
        <v>5542</v>
      </c>
      <c r="D3789" s="21"/>
    </row>
    <row r="3790">
      <c r="A3790" s="19">
        <v>3789.0</v>
      </c>
      <c r="B3790" s="19">
        <v>48258.0</v>
      </c>
      <c r="C3790" s="20" t="s">
        <v>5543</v>
      </c>
      <c r="D3790" s="21"/>
    </row>
    <row r="3791">
      <c r="A3791" s="19">
        <v>3790.0</v>
      </c>
      <c r="B3791" s="19">
        <v>48249.0</v>
      </c>
      <c r="C3791" s="20" t="s">
        <v>5544</v>
      </c>
      <c r="D3791" s="21"/>
    </row>
    <row r="3792">
      <c r="A3792" s="19">
        <v>3791.0</v>
      </c>
      <c r="B3792" s="19">
        <v>48247.0</v>
      </c>
      <c r="C3792" s="20" t="s">
        <v>5545</v>
      </c>
      <c r="D3792" s="21"/>
    </row>
    <row r="3793">
      <c r="A3793" s="19">
        <v>3792.0</v>
      </c>
      <c r="B3793" s="19">
        <v>48223.0</v>
      </c>
      <c r="C3793" s="20" t="s">
        <v>5546</v>
      </c>
      <c r="D3793" s="21"/>
    </row>
    <row r="3794">
      <c r="A3794" s="19">
        <v>3793.0</v>
      </c>
      <c r="B3794" s="19">
        <v>48216.0</v>
      </c>
      <c r="C3794" s="20" t="s">
        <v>5547</v>
      </c>
      <c r="D3794" s="21"/>
    </row>
    <row r="3795">
      <c r="A3795" s="19">
        <v>3794.0</v>
      </c>
      <c r="B3795" s="19">
        <v>48213.0</v>
      </c>
      <c r="C3795" s="20" t="s">
        <v>5548</v>
      </c>
      <c r="D3795" s="21"/>
    </row>
    <row r="3796">
      <c r="A3796" s="19">
        <v>3795.0</v>
      </c>
      <c r="B3796" s="19">
        <v>48211.0</v>
      </c>
      <c r="C3796" s="20" t="s">
        <v>5549</v>
      </c>
      <c r="D3796" s="21"/>
    </row>
    <row r="3797">
      <c r="A3797" s="19">
        <v>3796.0</v>
      </c>
      <c r="B3797" s="19">
        <v>48186.0</v>
      </c>
      <c r="C3797" s="20" t="s">
        <v>5550</v>
      </c>
      <c r="D3797" s="21"/>
    </row>
    <row r="3798">
      <c r="A3798" s="19">
        <v>3797.0</v>
      </c>
      <c r="B3798" s="19">
        <v>48182.0</v>
      </c>
      <c r="C3798" s="20" t="s">
        <v>5551</v>
      </c>
      <c r="D3798" s="21"/>
    </row>
    <row r="3799">
      <c r="A3799" s="19">
        <v>3798.0</v>
      </c>
      <c r="B3799" s="19">
        <v>48166.0</v>
      </c>
      <c r="C3799" s="20" t="s">
        <v>5552</v>
      </c>
      <c r="D3799" s="21"/>
    </row>
    <row r="3800">
      <c r="A3800" s="19">
        <v>3799.0</v>
      </c>
      <c r="B3800" s="19">
        <v>48143.0</v>
      </c>
      <c r="C3800" s="20" t="s">
        <v>5553</v>
      </c>
      <c r="D3800" s="21"/>
    </row>
    <row r="3801">
      <c r="A3801" s="19">
        <v>3800.0</v>
      </c>
      <c r="B3801" s="19">
        <v>48133.0</v>
      </c>
      <c r="C3801" s="20" t="s">
        <v>5554</v>
      </c>
      <c r="D3801" s="21"/>
    </row>
    <row r="3802">
      <c r="A3802" s="19">
        <v>3801.0</v>
      </c>
      <c r="B3802" s="19">
        <v>48121.0</v>
      </c>
      <c r="C3802" s="20" t="s">
        <v>5555</v>
      </c>
      <c r="D3802" s="21"/>
    </row>
    <row r="3803">
      <c r="A3803" s="19">
        <v>3802.0</v>
      </c>
      <c r="B3803" s="19">
        <v>48118.0</v>
      </c>
      <c r="C3803" s="22" t="s">
        <v>5556</v>
      </c>
      <c r="D3803" s="21"/>
    </row>
    <row r="3804">
      <c r="A3804" s="19">
        <v>3803.0</v>
      </c>
      <c r="B3804" s="19">
        <v>48112.0</v>
      </c>
      <c r="C3804" s="20" t="s">
        <v>5557</v>
      </c>
      <c r="D3804" s="21"/>
    </row>
    <row r="3805">
      <c r="A3805" s="19">
        <v>3804.0</v>
      </c>
      <c r="B3805" s="19">
        <v>48095.0</v>
      </c>
      <c r="C3805" s="20" t="s">
        <v>5558</v>
      </c>
      <c r="D3805" s="21"/>
    </row>
    <row r="3806">
      <c r="A3806" s="19">
        <v>3805.0</v>
      </c>
      <c r="B3806" s="19">
        <v>48083.0</v>
      </c>
      <c r="C3806" s="20" t="s">
        <v>5559</v>
      </c>
      <c r="D3806" s="21"/>
    </row>
    <row r="3807">
      <c r="A3807" s="19">
        <v>3806.0</v>
      </c>
      <c r="B3807" s="19">
        <v>48077.0</v>
      </c>
      <c r="C3807" s="20" t="s">
        <v>5560</v>
      </c>
      <c r="D3807" s="21"/>
    </row>
    <row r="3808">
      <c r="A3808" s="19">
        <v>3807.0</v>
      </c>
      <c r="B3808" s="19">
        <v>47981.0</v>
      </c>
      <c r="C3808" s="20" t="s">
        <v>5561</v>
      </c>
      <c r="D3808" s="21"/>
    </row>
    <row r="3809">
      <c r="A3809" s="19">
        <v>3808.0</v>
      </c>
      <c r="B3809" s="19">
        <v>47981.0</v>
      </c>
      <c r="C3809" s="20" t="s">
        <v>5562</v>
      </c>
      <c r="D3809" s="21"/>
    </row>
    <row r="3810">
      <c r="A3810" s="19">
        <v>3809.0</v>
      </c>
      <c r="B3810" s="19">
        <v>47978.0</v>
      </c>
      <c r="C3810" s="20" t="s">
        <v>5563</v>
      </c>
      <c r="D3810" s="21"/>
    </row>
    <row r="3811">
      <c r="A3811" s="19">
        <v>3810.0</v>
      </c>
      <c r="B3811" s="19">
        <v>47968.0</v>
      </c>
      <c r="C3811" s="22" t="s">
        <v>5564</v>
      </c>
      <c r="D3811" s="21"/>
    </row>
    <row r="3812">
      <c r="A3812" s="19">
        <v>3811.0</v>
      </c>
      <c r="B3812" s="19">
        <v>47967.0</v>
      </c>
      <c r="C3812" s="20" t="s">
        <v>5565</v>
      </c>
      <c r="D3812" s="21"/>
    </row>
    <row r="3813">
      <c r="A3813" s="19">
        <v>3812.0</v>
      </c>
      <c r="B3813" s="19">
        <v>47936.0</v>
      </c>
      <c r="C3813" s="20" t="s">
        <v>5566</v>
      </c>
      <c r="D3813" s="21"/>
    </row>
    <row r="3814">
      <c r="A3814" s="19">
        <v>3813.0</v>
      </c>
      <c r="B3814" s="19">
        <v>47934.0</v>
      </c>
      <c r="C3814" s="20" t="s">
        <v>5567</v>
      </c>
      <c r="D3814" s="21"/>
    </row>
    <row r="3815">
      <c r="A3815" s="19">
        <v>3814.0</v>
      </c>
      <c r="B3815" s="19">
        <v>47933.0</v>
      </c>
      <c r="C3815" s="20" t="s">
        <v>5568</v>
      </c>
      <c r="D3815" s="21"/>
    </row>
    <row r="3816">
      <c r="A3816" s="19">
        <v>3815.0</v>
      </c>
      <c r="B3816" s="19">
        <v>47930.0</v>
      </c>
      <c r="C3816" s="20" t="s">
        <v>5569</v>
      </c>
      <c r="D3816" s="21"/>
    </row>
    <row r="3817">
      <c r="A3817" s="19">
        <v>3816.0</v>
      </c>
      <c r="B3817" s="19">
        <v>47899.0</v>
      </c>
      <c r="C3817" s="20" t="s">
        <v>5570</v>
      </c>
      <c r="D3817" s="21"/>
    </row>
    <row r="3818">
      <c r="A3818" s="19">
        <v>3817.0</v>
      </c>
      <c r="B3818" s="19">
        <v>47893.0</v>
      </c>
      <c r="C3818" s="20" t="s">
        <v>5571</v>
      </c>
      <c r="D3818" s="21"/>
    </row>
    <row r="3819">
      <c r="A3819" s="19">
        <v>3818.0</v>
      </c>
      <c r="B3819" s="19">
        <v>47869.0</v>
      </c>
      <c r="C3819" s="20" t="s">
        <v>5572</v>
      </c>
      <c r="D3819" s="21"/>
    </row>
    <row r="3820">
      <c r="A3820" s="19">
        <v>3819.0</v>
      </c>
      <c r="B3820" s="19">
        <v>47849.0</v>
      </c>
      <c r="C3820" s="20" t="s">
        <v>5573</v>
      </c>
      <c r="D3820" s="21"/>
    </row>
    <row r="3821">
      <c r="A3821" s="19">
        <v>3820.0</v>
      </c>
      <c r="B3821" s="19">
        <v>47838.0</v>
      </c>
      <c r="C3821" s="20" t="s">
        <v>5574</v>
      </c>
      <c r="D3821" s="21"/>
    </row>
    <row r="3822">
      <c r="A3822" s="19">
        <v>3821.0</v>
      </c>
      <c r="B3822" s="19">
        <v>47829.0</v>
      </c>
      <c r="C3822" s="20" t="s">
        <v>5575</v>
      </c>
      <c r="D3822" s="21"/>
    </row>
    <row r="3823">
      <c r="A3823" s="19">
        <v>3822.0</v>
      </c>
      <c r="B3823" s="19">
        <v>47821.0</v>
      </c>
      <c r="C3823" s="20" t="s">
        <v>5576</v>
      </c>
      <c r="D3823" s="21"/>
    </row>
    <row r="3824">
      <c r="A3824" s="19">
        <v>3823.0</v>
      </c>
      <c r="B3824" s="19">
        <v>47816.0</v>
      </c>
      <c r="C3824" s="22" t="s">
        <v>5577</v>
      </c>
      <c r="D3824" s="21"/>
    </row>
    <row r="3825">
      <c r="A3825" s="19">
        <v>3824.0</v>
      </c>
      <c r="B3825" s="19">
        <v>47811.0</v>
      </c>
      <c r="C3825" s="20" t="s">
        <v>5578</v>
      </c>
      <c r="D3825" s="21"/>
    </row>
    <row r="3826">
      <c r="A3826" s="19">
        <v>3825.0</v>
      </c>
      <c r="B3826" s="19">
        <v>47800.0</v>
      </c>
      <c r="C3826" s="20" t="s">
        <v>5579</v>
      </c>
      <c r="D3826" s="21"/>
    </row>
    <row r="3827">
      <c r="A3827" s="19">
        <v>3826.0</v>
      </c>
      <c r="B3827" s="19">
        <v>47796.0</v>
      </c>
      <c r="C3827" s="20" t="s">
        <v>5580</v>
      </c>
      <c r="D3827" s="21"/>
    </row>
    <row r="3828">
      <c r="A3828" s="19">
        <v>3827.0</v>
      </c>
      <c r="B3828" s="19">
        <v>47781.0</v>
      </c>
      <c r="C3828" s="20" t="s">
        <v>5581</v>
      </c>
      <c r="D3828" s="21"/>
    </row>
    <row r="3829">
      <c r="A3829" s="19">
        <v>3828.0</v>
      </c>
      <c r="B3829" s="19">
        <v>47760.0</v>
      </c>
      <c r="C3829" s="20" t="s">
        <v>5582</v>
      </c>
      <c r="D3829" s="21"/>
    </row>
    <row r="3830">
      <c r="A3830" s="19">
        <v>3829.0</v>
      </c>
      <c r="B3830" s="19">
        <v>47754.0</v>
      </c>
      <c r="C3830" s="20" t="s">
        <v>5583</v>
      </c>
      <c r="D3830" s="21"/>
    </row>
    <row r="3831">
      <c r="A3831" s="19">
        <v>3830.0</v>
      </c>
      <c r="B3831" s="19">
        <v>47716.0</v>
      </c>
      <c r="C3831" s="20" t="s">
        <v>5584</v>
      </c>
      <c r="D3831" s="21"/>
    </row>
    <row r="3832">
      <c r="A3832" s="19">
        <v>3831.0</v>
      </c>
      <c r="B3832" s="19">
        <v>47705.0</v>
      </c>
      <c r="C3832" s="20" t="s">
        <v>5585</v>
      </c>
      <c r="D3832" s="21"/>
    </row>
    <row r="3833">
      <c r="A3833" s="19">
        <v>3832.0</v>
      </c>
      <c r="B3833" s="19">
        <v>47679.0</v>
      </c>
      <c r="C3833" s="20" t="s">
        <v>5586</v>
      </c>
      <c r="D3833" s="21"/>
    </row>
    <row r="3834">
      <c r="A3834" s="19">
        <v>3833.0</v>
      </c>
      <c r="B3834" s="19">
        <v>47637.0</v>
      </c>
      <c r="C3834" s="20" t="s">
        <v>5587</v>
      </c>
      <c r="D3834" s="21"/>
    </row>
    <row r="3835">
      <c r="A3835" s="19">
        <v>3834.0</v>
      </c>
      <c r="B3835" s="19">
        <v>47592.0</v>
      </c>
      <c r="C3835" s="20" t="s">
        <v>5588</v>
      </c>
      <c r="D3835" s="21"/>
    </row>
    <row r="3836">
      <c r="A3836" s="19">
        <v>3835.0</v>
      </c>
      <c r="B3836" s="19">
        <v>47544.0</v>
      </c>
      <c r="C3836" s="22" t="s">
        <v>5589</v>
      </c>
      <c r="D3836" s="21"/>
    </row>
    <row r="3837">
      <c r="A3837" s="19">
        <v>3836.0</v>
      </c>
      <c r="B3837" s="19">
        <v>47541.0</v>
      </c>
      <c r="C3837" s="22" t="s">
        <v>5590</v>
      </c>
      <c r="D3837" s="21"/>
    </row>
    <row r="3838">
      <c r="A3838" s="19">
        <v>3837.0</v>
      </c>
      <c r="B3838" s="19">
        <v>47509.0</v>
      </c>
      <c r="C3838" s="20" t="s">
        <v>5591</v>
      </c>
      <c r="D3838" s="21"/>
    </row>
    <row r="3839">
      <c r="A3839" s="19">
        <v>3838.0</v>
      </c>
      <c r="B3839" s="19">
        <v>47422.0</v>
      </c>
      <c r="C3839" s="20" t="s">
        <v>5592</v>
      </c>
      <c r="D3839" s="21"/>
    </row>
    <row r="3840">
      <c r="A3840" s="19">
        <v>3839.0</v>
      </c>
      <c r="B3840" s="19">
        <v>47404.0</v>
      </c>
      <c r="C3840" s="22" t="s">
        <v>5593</v>
      </c>
      <c r="D3840" s="21"/>
    </row>
    <row r="3841">
      <c r="A3841" s="19">
        <v>3840.0</v>
      </c>
      <c r="B3841" s="19">
        <v>47391.0</v>
      </c>
      <c r="C3841" s="20" t="s">
        <v>5594</v>
      </c>
      <c r="D3841" s="21"/>
    </row>
    <row r="3842">
      <c r="A3842" s="19">
        <v>3841.0</v>
      </c>
      <c r="B3842" s="19">
        <v>47384.0</v>
      </c>
      <c r="C3842" s="20" t="s">
        <v>5595</v>
      </c>
      <c r="D3842" s="21"/>
    </row>
    <row r="3843">
      <c r="A3843" s="19">
        <v>3842.0</v>
      </c>
      <c r="B3843" s="19">
        <v>47364.0</v>
      </c>
      <c r="C3843" s="20" t="s">
        <v>5596</v>
      </c>
      <c r="D3843" s="21"/>
    </row>
    <row r="3844">
      <c r="A3844" s="19">
        <v>3843.0</v>
      </c>
      <c r="B3844" s="19">
        <v>47354.0</v>
      </c>
      <c r="C3844" s="20" t="s">
        <v>5597</v>
      </c>
      <c r="D3844" s="21"/>
    </row>
    <row r="3845">
      <c r="A3845" s="19">
        <v>3844.0</v>
      </c>
      <c r="B3845" s="19">
        <v>47321.0</v>
      </c>
      <c r="C3845" s="20" t="s">
        <v>5598</v>
      </c>
      <c r="D3845" s="21"/>
    </row>
    <row r="3846">
      <c r="A3846" s="19">
        <v>3845.0</v>
      </c>
      <c r="B3846" s="19">
        <v>47303.0</v>
      </c>
      <c r="C3846" s="20" t="s">
        <v>5599</v>
      </c>
      <c r="D3846" s="21"/>
    </row>
    <row r="3847">
      <c r="A3847" s="19">
        <v>3846.0</v>
      </c>
      <c r="B3847" s="19">
        <v>47286.0</v>
      </c>
      <c r="C3847" s="20" t="s">
        <v>5600</v>
      </c>
      <c r="D3847" s="21"/>
    </row>
    <row r="3848">
      <c r="A3848" s="19">
        <v>3847.0</v>
      </c>
      <c r="B3848" s="19">
        <v>47276.0</v>
      </c>
      <c r="C3848" s="20" t="s">
        <v>5601</v>
      </c>
      <c r="D3848" s="21"/>
    </row>
    <row r="3849">
      <c r="A3849" s="19">
        <v>3848.0</v>
      </c>
      <c r="B3849" s="19">
        <v>47276.0</v>
      </c>
      <c r="C3849" s="20" t="s">
        <v>5602</v>
      </c>
      <c r="D3849" s="21"/>
    </row>
    <row r="3850">
      <c r="A3850" s="19">
        <v>3849.0</v>
      </c>
      <c r="B3850" s="19">
        <v>47273.0</v>
      </c>
      <c r="C3850" s="20" t="s">
        <v>5603</v>
      </c>
      <c r="D3850" s="21"/>
    </row>
    <row r="3851">
      <c r="A3851" s="19">
        <v>3850.0</v>
      </c>
      <c r="B3851" s="19">
        <v>47210.0</v>
      </c>
      <c r="C3851" s="20" t="s">
        <v>5604</v>
      </c>
      <c r="D3851" s="21"/>
    </row>
    <row r="3852">
      <c r="A3852" s="19">
        <v>3851.0</v>
      </c>
      <c r="B3852" s="19">
        <v>47200.0</v>
      </c>
      <c r="C3852" s="20" t="s">
        <v>5605</v>
      </c>
      <c r="D3852" s="21"/>
    </row>
    <row r="3853">
      <c r="A3853" s="19">
        <v>3852.0</v>
      </c>
      <c r="B3853" s="19">
        <v>47196.0</v>
      </c>
      <c r="C3853" s="20" t="s">
        <v>5606</v>
      </c>
      <c r="D3853" s="21"/>
    </row>
    <row r="3854">
      <c r="A3854" s="19">
        <v>3853.0</v>
      </c>
      <c r="B3854" s="19">
        <v>47184.0</v>
      </c>
      <c r="C3854" s="20" t="s">
        <v>5607</v>
      </c>
      <c r="D3854" s="21"/>
    </row>
    <row r="3855">
      <c r="A3855" s="19">
        <v>3854.0</v>
      </c>
      <c r="B3855" s="19">
        <v>47177.0</v>
      </c>
      <c r="C3855" s="20" t="s">
        <v>5608</v>
      </c>
      <c r="D3855" s="21"/>
    </row>
    <row r="3856">
      <c r="A3856" s="19">
        <v>3855.0</v>
      </c>
      <c r="B3856" s="19">
        <v>47142.0</v>
      </c>
      <c r="C3856" s="22" t="s">
        <v>5609</v>
      </c>
      <c r="D3856" s="21"/>
    </row>
    <row r="3857">
      <c r="A3857" s="19">
        <v>3856.0</v>
      </c>
      <c r="B3857" s="19">
        <v>47140.0</v>
      </c>
      <c r="C3857" s="20" t="s">
        <v>5610</v>
      </c>
      <c r="D3857" s="21"/>
    </row>
    <row r="3858">
      <c r="A3858" s="19">
        <v>3857.0</v>
      </c>
      <c r="B3858" s="19">
        <v>47133.0</v>
      </c>
      <c r="C3858" s="20" t="s">
        <v>5611</v>
      </c>
      <c r="D3858" s="21"/>
    </row>
    <row r="3859">
      <c r="A3859" s="19">
        <v>3858.0</v>
      </c>
      <c r="B3859" s="19">
        <v>47131.0</v>
      </c>
      <c r="C3859" s="20" t="s">
        <v>5612</v>
      </c>
      <c r="D3859" s="21"/>
    </row>
    <row r="3860">
      <c r="A3860" s="19">
        <v>3859.0</v>
      </c>
      <c r="B3860" s="19">
        <v>47125.0</v>
      </c>
      <c r="C3860" s="20" t="s">
        <v>5613</v>
      </c>
      <c r="D3860" s="21"/>
    </row>
    <row r="3861">
      <c r="A3861" s="19">
        <v>3860.0</v>
      </c>
      <c r="B3861" s="19">
        <v>47122.0</v>
      </c>
      <c r="C3861" s="20" t="s">
        <v>5614</v>
      </c>
      <c r="D3861" s="21"/>
    </row>
    <row r="3862">
      <c r="A3862" s="19">
        <v>3861.0</v>
      </c>
      <c r="B3862" s="19">
        <v>47102.0</v>
      </c>
      <c r="C3862" s="20" t="s">
        <v>5615</v>
      </c>
      <c r="D3862" s="21"/>
    </row>
    <row r="3863">
      <c r="A3863" s="19">
        <v>3862.0</v>
      </c>
      <c r="B3863" s="19">
        <v>47083.0</v>
      </c>
      <c r="C3863" s="20" t="s">
        <v>5616</v>
      </c>
      <c r="D3863" s="21"/>
    </row>
    <row r="3864">
      <c r="A3864" s="19">
        <v>3863.0</v>
      </c>
      <c r="B3864" s="19">
        <v>47073.0</v>
      </c>
      <c r="C3864" s="22" t="s">
        <v>5617</v>
      </c>
      <c r="D3864" s="21"/>
    </row>
    <row r="3865">
      <c r="A3865" s="19">
        <v>3864.0</v>
      </c>
      <c r="B3865" s="19">
        <v>47049.0</v>
      </c>
      <c r="C3865" s="22" t="s">
        <v>5618</v>
      </c>
      <c r="D3865" s="21"/>
    </row>
    <row r="3866">
      <c r="A3866" s="19">
        <v>3865.0</v>
      </c>
      <c r="B3866" s="19">
        <v>47048.0</v>
      </c>
      <c r="C3866" s="20" t="s">
        <v>5619</v>
      </c>
      <c r="D3866" s="21"/>
    </row>
    <row r="3867">
      <c r="A3867" s="19">
        <v>3866.0</v>
      </c>
      <c r="B3867" s="19">
        <v>47042.0</v>
      </c>
      <c r="C3867" s="20" t="s">
        <v>5620</v>
      </c>
      <c r="D3867" s="21"/>
    </row>
    <row r="3868">
      <c r="A3868" s="19">
        <v>3867.0</v>
      </c>
      <c r="B3868" s="19">
        <v>47042.0</v>
      </c>
      <c r="C3868" s="20" t="s">
        <v>5621</v>
      </c>
      <c r="D3868" s="21"/>
    </row>
    <row r="3869">
      <c r="A3869" s="19">
        <v>3868.0</v>
      </c>
      <c r="B3869" s="19">
        <v>46993.0</v>
      </c>
      <c r="C3869" s="20" t="s">
        <v>5622</v>
      </c>
      <c r="D3869" s="21"/>
    </row>
    <row r="3870">
      <c r="A3870" s="19">
        <v>3869.0</v>
      </c>
      <c r="B3870" s="19">
        <v>46965.0</v>
      </c>
      <c r="C3870" s="20" t="s">
        <v>5623</v>
      </c>
      <c r="D3870" s="21"/>
    </row>
    <row r="3871">
      <c r="A3871" s="19">
        <v>3870.0</v>
      </c>
      <c r="B3871" s="19">
        <v>46933.0</v>
      </c>
      <c r="C3871" s="20" t="s">
        <v>5624</v>
      </c>
      <c r="D3871" s="21"/>
    </row>
    <row r="3872">
      <c r="A3872" s="19">
        <v>3871.0</v>
      </c>
      <c r="B3872" s="19">
        <v>46894.0</v>
      </c>
      <c r="C3872" s="20" t="s">
        <v>5625</v>
      </c>
      <c r="D3872" s="21"/>
    </row>
    <row r="3873">
      <c r="A3873" s="19">
        <v>3872.0</v>
      </c>
      <c r="B3873" s="19">
        <v>46874.0</v>
      </c>
      <c r="C3873" s="20" t="s">
        <v>5626</v>
      </c>
      <c r="D3873" s="21"/>
    </row>
    <row r="3874">
      <c r="A3874" s="19">
        <v>3873.0</v>
      </c>
      <c r="B3874" s="19">
        <v>46839.0</v>
      </c>
      <c r="C3874" s="20" t="s">
        <v>5627</v>
      </c>
      <c r="D3874" s="21"/>
    </row>
    <row r="3875">
      <c r="A3875" s="19">
        <v>3874.0</v>
      </c>
      <c r="B3875" s="19">
        <v>46834.0</v>
      </c>
      <c r="C3875" s="20" t="s">
        <v>5628</v>
      </c>
      <c r="D3875" s="21"/>
    </row>
    <row r="3876">
      <c r="A3876" s="19">
        <v>3875.0</v>
      </c>
      <c r="B3876" s="19">
        <v>46804.0</v>
      </c>
      <c r="C3876" s="20" t="s">
        <v>5629</v>
      </c>
      <c r="D3876" s="21"/>
    </row>
    <row r="3877">
      <c r="A3877" s="19">
        <v>3876.0</v>
      </c>
      <c r="B3877" s="19">
        <v>46795.0</v>
      </c>
      <c r="C3877" s="20" t="s">
        <v>5630</v>
      </c>
      <c r="D3877" s="21"/>
    </row>
    <row r="3878">
      <c r="A3878" s="19">
        <v>3877.0</v>
      </c>
      <c r="B3878" s="19">
        <v>46789.0</v>
      </c>
      <c r="C3878" s="20" t="s">
        <v>5631</v>
      </c>
      <c r="D3878" s="21"/>
    </row>
    <row r="3879">
      <c r="A3879" s="19">
        <v>3878.0</v>
      </c>
      <c r="B3879" s="19">
        <v>46788.0</v>
      </c>
      <c r="C3879" s="20" t="s">
        <v>5632</v>
      </c>
      <c r="D3879" s="21"/>
    </row>
    <row r="3880">
      <c r="A3880" s="19">
        <v>3879.0</v>
      </c>
      <c r="B3880" s="19">
        <v>46773.0</v>
      </c>
      <c r="C3880" s="20" t="s">
        <v>5633</v>
      </c>
      <c r="D3880" s="21"/>
    </row>
    <row r="3881">
      <c r="A3881" s="19">
        <v>3880.0</v>
      </c>
      <c r="B3881" s="19">
        <v>46770.0</v>
      </c>
      <c r="C3881" s="20" t="s">
        <v>5634</v>
      </c>
      <c r="D3881" s="21"/>
    </row>
    <row r="3882">
      <c r="A3882" s="19">
        <v>3881.0</v>
      </c>
      <c r="B3882" s="19">
        <v>46755.0</v>
      </c>
      <c r="C3882" s="20" t="s">
        <v>5635</v>
      </c>
      <c r="D3882" s="21"/>
    </row>
    <row r="3883">
      <c r="A3883" s="19">
        <v>3882.0</v>
      </c>
      <c r="B3883" s="19">
        <v>46740.0</v>
      </c>
      <c r="C3883" s="20" t="s">
        <v>5636</v>
      </c>
      <c r="D3883" s="21"/>
    </row>
    <row r="3884">
      <c r="A3884" s="19">
        <v>3883.0</v>
      </c>
      <c r="B3884" s="19">
        <v>46739.0</v>
      </c>
      <c r="C3884" s="20" t="s">
        <v>5637</v>
      </c>
      <c r="D3884" s="21"/>
    </row>
    <row r="3885">
      <c r="A3885" s="19">
        <v>3884.0</v>
      </c>
      <c r="B3885" s="19">
        <v>46732.0</v>
      </c>
      <c r="C3885" s="20" t="s">
        <v>5638</v>
      </c>
      <c r="D3885" s="21"/>
    </row>
    <row r="3886">
      <c r="A3886" s="19">
        <v>3885.0</v>
      </c>
      <c r="B3886" s="19">
        <v>46722.0</v>
      </c>
      <c r="C3886" s="20" t="s">
        <v>5639</v>
      </c>
      <c r="D3886" s="21"/>
    </row>
    <row r="3887">
      <c r="A3887" s="19">
        <v>3886.0</v>
      </c>
      <c r="B3887" s="19">
        <v>46712.0</v>
      </c>
      <c r="C3887" s="20" t="s">
        <v>5640</v>
      </c>
      <c r="D3887" s="21"/>
    </row>
    <row r="3888">
      <c r="A3888" s="19">
        <v>3887.0</v>
      </c>
      <c r="B3888" s="19">
        <v>46708.0</v>
      </c>
      <c r="C3888" s="20" t="s">
        <v>5641</v>
      </c>
      <c r="D3888" s="21"/>
    </row>
    <row r="3889">
      <c r="A3889" s="19">
        <v>3888.0</v>
      </c>
      <c r="B3889" s="19">
        <v>46693.0</v>
      </c>
      <c r="C3889" s="20" t="s">
        <v>5642</v>
      </c>
      <c r="D3889" s="21"/>
    </row>
    <row r="3890">
      <c r="A3890" s="19">
        <v>3889.0</v>
      </c>
      <c r="B3890" s="19">
        <v>46690.0</v>
      </c>
      <c r="C3890" s="20" t="s">
        <v>5643</v>
      </c>
      <c r="D3890" s="21"/>
    </row>
    <row r="3891">
      <c r="A3891" s="19">
        <v>3890.0</v>
      </c>
      <c r="B3891" s="19">
        <v>46674.0</v>
      </c>
      <c r="C3891" s="22" t="s">
        <v>5644</v>
      </c>
      <c r="D3891" s="21"/>
    </row>
    <row r="3892">
      <c r="A3892" s="19">
        <v>3891.0</v>
      </c>
      <c r="B3892" s="19">
        <v>46668.0</v>
      </c>
      <c r="C3892" s="20" t="s">
        <v>5645</v>
      </c>
      <c r="D3892" s="21"/>
    </row>
    <row r="3893">
      <c r="A3893" s="19">
        <v>3892.0</v>
      </c>
      <c r="B3893" s="19">
        <v>46666.0</v>
      </c>
      <c r="C3893" s="20" t="s">
        <v>5646</v>
      </c>
      <c r="D3893" s="21"/>
    </row>
    <row r="3894">
      <c r="A3894" s="19">
        <v>3893.0</v>
      </c>
      <c r="B3894" s="19">
        <v>46610.0</v>
      </c>
      <c r="C3894" s="22" t="s">
        <v>5647</v>
      </c>
      <c r="D3894" s="21"/>
    </row>
    <row r="3895">
      <c r="A3895" s="19">
        <v>3894.0</v>
      </c>
      <c r="B3895" s="19">
        <v>46567.0</v>
      </c>
      <c r="C3895" s="20" t="s">
        <v>5648</v>
      </c>
      <c r="D3895" s="21"/>
    </row>
    <row r="3896">
      <c r="A3896" s="19">
        <v>3895.0</v>
      </c>
      <c r="B3896" s="19">
        <v>46524.0</v>
      </c>
      <c r="C3896" s="20" t="s">
        <v>5649</v>
      </c>
      <c r="D3896" s="21"/>
    </row>
    <row r="3897">
      <c r="A3897" s="19">
        <v>3896.0</v>
      </c>
      <c r="B3897" s="19">
        <v>46502.0</v>
      </c>
      <c r="C3897" s="20" t="s">
        <v>5650</v>
      </c>
      <c r="D3897" s="21"/>
    </row>
    <row r="3898">
      <c r="A3898" s="19">
        <v>3897.0</v>
      </c>
      <c r="B3898" s="19">
        <v>46491.0</v>
      </c>
      <c r="C3898" s="20" t="s">
        <v>5651</v>
      </c>
      <c r="D3898" s="21"/>
    </row>
    <row r="3899">
      <c r="A3899" s="19">
        <v>3898.0</v>
      </c>
      <c r="B3899" s="19">
        <v>46486.0</v>
      </c>
      <c r="C3899" s="20" t="s">
        <v>5652</v>
      </c>
      <c r="D3899" s="21"/>
    </row>
    <row r="3900">
      <c r="A3900" s="19">
        <v>3899.0</v>
      </c>
      <c r="B3900" s="19">
        <v>46473.0</v>
      </c>
      <c r="C3900" s="22" t="s">
        <v>5653</v>
      </c>
      <c r="D3900" s="21"/>
    </row>
    <row r="3901">
      <c r="A3901" s="19">
        <v>3900.0</v>
      </c>
      <c r="B3901" s="19">
        <v>46432.0</v>
      </c>
      <c r="C3901" s="20" t="s">
        <v>5654</v>
      </c>
      <c r="D3901" s="21"/>
    </row>
    <row r="3902">
      <c r="A3902" s="19">
        <v>3901.0</v>
      </c>
      <c r="B3902" s="19">
        <v>46422.0</v>
      </c>
      <c r="C3902" s="20" t="s">
        <v>5655</v>
      </c>
      <c r="D3902" s="21"/>
    </row>
    <row r="3903">
      <c r="A3903" s="19">
        <v>3902.0</v>
      </c>
      <c r="B3903" s="19">
        <v>46416.0</v>
      </c>
      <c r="C3903" s="20" t="s">
        <v>5656</v>
      </c>
      <c r="D3903" s="21"/>
    </row>
    <row r="3904">
      <c r="A3904" s="19">
        <v>3903.0</v>
      </c>
      <c r="B3904" s="19">
        <v>46390.0</v>
      </c>
      <c r="C3904" s="20" t="s">
        <v>5657</v>
      </c>
      <c r="D3904" s="21"/>
    </row>
    <row r="3905">
      <c r="A3905" s="19">
        <v>3904.0</v>
      </c>
      <c r="B3905" s="19">
        <v>46382.0</v>
      </c>
      <c r="C3905" s="20" t="s">
        <v>5658</v>
      </c>
      <c r="D3905" s="21"/>
    </row>
    <row r="3906">
      <c r="A3906" s="19">
        <v>3905.0</v>
      </c>
      <c r="B3906" s="19">
        <v>46375.0</v>
      </c>
      <c r="C3906" s="20" t="s">
        <v>5659</v>
      </c>
      <c r="D3906" s="21"/>
    </row>
    <row r="3907">
      <c r="A3907" s="19">
        <v>3906.0</v>
      </c>
      <c r="B3907" s="19">
        <v>46354.0</v>
      </c>
      <c r="C3907" s="20" t="s">
        <v>5660</v>
      </c>
      <c r="D3907" s="21"/>
    </row>
    <row r="3908">
      <c r="A3908" s="19">
        <v>3907.0</v>
      </c>
      <c r="B3908" s="19">
        <v>46347.0</v>
      </c>
      <c r="C3908" s="20" t="s">
        <v>5661</v>
      </c>
      <c r="D3908" s="21"/>
    </row>
    <row r="3909">
      <c r="A3909" s="19">
        <v>3908.0</v>
      </c>
      <c r="B3909" s="19">
        <v>46300.0</v>
      </c>
      <c r="C3909" s="20" t="s">
        <v>5662</v>
      </c>
      <c r="D3909" s="21"/>
    </row>
    <row r="3910">
      <c r="A3910" s="19">
        <v>3909.0</v>
      </c>
      <c r="B3910" s="19">
        <v>46297.0</v>
      </c>
      <c r="C3910" s="20" t="s">
        <v>5663</v>
      </c>
      <c r="D3910" s="21"/>
    </row>
    <row r="3911">
      <c r="A3911" s="19">
        <v>3910.0</v>
      </c>
      <c r="B3911" s="19">
        <v>46293.0</v>
      </c>
      <c r="C3911" s="20" t="s">
        <v>5664</v>
      </c>
      <c r="D3911" s="21"/>
    </row>
    <row r="3912">
      <c r="A3912" s="19">
        <v>3911.0</v>
      </c>
      <c r="B3912" s="19">
        <v>46282.0</v>
      </c>
      <c r="C3912" s="20" t="s">
        <v>5665</v>
      </c>
      <c r="D3912" s="21"/>
    </row>
    <row r="3913">
      <c r="A3913" s="19">
        <v>3912.0</v>
      </c>
      <c r="B3913" s="19">
        <v>46277.0</v>
      </c>
      <c r="C3913" s="20" t="s">
        <v>5666</v>
      </c>
      <c r="D3913" s="21"/>
    </row>
    <row r="3914">
      <c r="A3914" s="19">
        <v>3913.0</v>
      </c>
      <c r="B3914" s="19">
        <v>46269.0</v>
      </c>
      <c r="C3914" s="20" t="s">
        <v>5667</v>
      </c>
      <c r="D3914" s="21"/>
    </row>
    <row r="3915">
      <c r="A3915" s="19">
        <v>3914.0</v>
      </c>
      <c r="B3915" s="19">
        <v>46253.0</v>
      </c>
      <c r="C3915" s="20" t="s">
        <v>5668</v>
      </c>
      <c r="D3915" s="21"/>
    </row>
    <row r="3916">
      <c r="A3916" s="19">
        <v>3915.0</v>
      </c>
      <c r="B3916" s="19">
        <v>46246.0</v>
      </c>
      <c r="C3916" s="20" t="s">
        <v>5669</v>
      </c>
      <c r="D3916" s="21"/>
    </row>
    <row r="3917">
      <c r="A3917" s="19">
        <v>3916.0</v>
      </c>
      <c r="B3917" s="19">
        <v>46228.0</v>
      </c>
      <c r="C3917" s="20" t="s">
        <v>5670</v>
      </c>
      <c r="D3917" s="21"/>
    </row>
    <row r="3918">
      <c r="A3918" s="19">
        <v>3917.0</v>
      </c>
      <c r="B3918" s="19">
        <v>46227.0</v>
      </c>
      <c r="C3918" s="20" t="s">
        <v>5671</v>
      </c>
      <c r="D3918" s="21"/>
    </row>
    <row r="3919">
      <c r="A3919" s="19">
        <v>3918.0</v>
      </c>
      <c r="B3919" s="19">
        <v>46221.0</v>
      </c>
      <c r="C3919" s="20" t="s">
        <v>5672</v>
      </c>
      <c r="D3919" s="21"/>
    </row>
    <row r="3920">
      <c r="A3920" s="19">
        <v>3919.0</v>
      </c>
      <c r="B3920" s="19">
        <v>46177.0</v>
      </c>
      <c r="C3920" s="20" t="s">
        <v>5673</v>
      </c>
      <c r="D3920" s="21"/>
    </row>
    <row r="3921">
      <c r="A3921" s="19">
        <v>3920.0</v>
      </c>
      <c r="B3921" s="19">
        <v>46173.0</v>
      </c>
      <c r="C3921" s="20" t="s">
        <v>5674</v>
      </c>
      <c r="D3921" s="21"/>
    </row>
    <row r="3922">
      <c r="A3922" s="19">
        <v>3921.0</v>
      </c>
      <c r="B3922" s="19">
        <v>46171.0</v>
      </c>
      <c r="C3922" s="20" t="s">
        <v>5675</v>
      </c>
      <c r="D3922" s="21"/>
    </row>
    <row r="3923">
      <c r="A3923" s="19">
        <v>3922.0</v>
      </c>
      <c r="B3923" s="19">
        <v>46138.0</v>
      </c>
      <c r="C3923" s="20" t="s">
        <v>5676</v>
      </c>
      <c r="D3923" s="21"/>
    </row>
    <row r="3924">
      <c r="A3924" s="19">
        <v>3923.0</v>
      </c>
      <c r="B3924" s="19">
        <v>46134.0</v>
      </c>
      <c r="C3924" s="22" t="s">
        <v>5677</v>
      </c>
      <c r="D3924" s="21"/>
    </row>
    <row r="3925">
      <c r="A3925" s="19">
        <v>3924.0</v>
      </c>
      <c r="B3925" s="19">
        <v>46106.0</v>
      </c>
      <c r="C3925" s="20" t="s">
        <v>5678</v>
      </c>
      <c r="D3925" s="21"/>
    </row>
    <row r="3926">
      <c r="A3926" s="19">
        <v>3925.0</v>
      </c>
      <c r="B3926" s="19">
        <v>46049.0</v>
      </c>
      <c r="C3926" s="20" t="s">
        <v>5679</v>
      </c>
      <c r="D3926" s="21"/>
    </row>
    <row r="3927">
      <c r="A3927" s="19">
        <v>3926.0</v>
      </c>
      <c r="B3927" s="19">
        <v>46042.0</v>
      </c>
      <c r="C3927" s="20" t="s">
        <v>5680</v>
      </c>
      <c r="D3927" s="21"/>
    </row>
    <row r="3928">
      <c r="A3928" s="19">
        <v>3927.0</v>
      </c>
      <c r="B3928" s="19">
        <v>46039.0</v>
      </c>
      <c r="C3928" s="20" t="s">
        <v>5681</v>
      </c>
      <c r="D3928" s="21"/>
    </row>
    <row r="3929">
      <c r="A3929" s="19">
        <v>3928.0</v>
      </c>
      <c r="B3929" s="19">
        <v>46034.0</v>
      </c>
      <c r="C3929" s="20" t="s">
        <v>5682</v>
      </c>
      <c r="D3929" s="21"/>
    </row>
    <row r="3930">
      <c r="A3930" s="19">
        <v>3929.0</v>
      </c>
      <c r="B3930" s="19">
        <v>46015.0</v>
      </c>
      <c r="C3930" s="20" t="s">
        <v>5683</v>
      </c>
      <c r="D3930" s="21"/>
    </row>
    <row r="3931">
      <c r="A3931" s="19">
        <v>3930.0</v>
      </c>
      <c r="B3931" s="19">
        <v>46015.0</v>
      </c>
      <c r="C3931" s="20" t="s">
        <v>5684</v>
      </c>
      <c r="D3931" s="21"/>
    </row>
    <row r="3932">
      <c r="A3932" s="19">
        <v>3931.0</v>
      </c>
      <c r="B3932" s="19">
        <v>46006.0</v>
      </c>
      <c r="C3932" s="22" t="s">
        <v>5685</v>
      </c>
      <c r="D3932" s="21"/>
    </row>
    <row r="3933">
      <c r="A3933" s="19">
        <v>3932.0</v>
      </c>
      <c r="B3933" s="19">
        <v>46002.0</v>
      </c>
      <c r="C3933" s="20" t="s">
        <v>5686</v>
      </c>
      <c r="D3933" s="21"/>
    </row>
    <row r="3934">
      <c r="A3934" s="19">
        <v>3933.0</v>
      </c>
      <c r="B3934" s="19">
        <v>45972.0</v>
      </c>
      <c r="C3934" s="20" t="s">
        <v>5687</v>
      </c>
      <c r="D3934" s="21"/>
    </row>
    <row r="3935">
      <c r="A3935" s="19">
        <v>3934.0</v>
      </c>
      <c r="B3935" s="19">
        <v>45947.0</v>
      </c>
      <c r="C3935" s="20" t="s">
        <v>5688</v>
      </c>
      <c r="D3935" s="21"/>
    </row>
    <row r="3936">
      <c r="A3936" s="19">
        <v>3935.0</v>
      </c>
      <c r="B3936" s="19">
        <v>45938.0</v>
      </c>
      <c r="C3936" s="22" t="s">
        <v>5689</v>
      </c>
      <c r="D3936" s="21"/>
    </row>
    <row r="3937">
      <c r="A3937" s="19">
        <v>3936.0</v>
      </c>
      <c r="B3937" s="19">
        <v>45935.0</v>
      </c>
      <c r="C3937" s="20" t="s">
        <v>5690</v>
      </c>
      <c r="D3937" s="21"/>
    </row>
    <row r="3938">
      <c r="A3938" s="19">
        <v>3937.0</v>
      </c>
      <c r="B3938" s="19">
        <v>45934.0</v>
      </c>
      <c r="C3938" s="20" t="s">
        <v>5691</v>
      </c>
      <c r="D3938" s="21"/>
    </row>
    <row r="3939">
      <c r="A3939" s="19">
        <v>3938.0</v>
      </c>
      <c r="B3939" s="19">
        <v>45920.0</v>
      </c>
      <c r="C3939" s="20" t="s">
        <v>5692</v>
      </c>
      <c r="D3939" s="21"/>
    </row>
    <row r="3940">
      <c r="A3940" s="19">
        <v>3939.0</v>
      </c>
      <c r="B3940" s="19">
        <v>45908.0</v>
      </c>
      <c r="C3940" s="20" t="s">
        <v>5693</v>
      </c>
      <c r="D3940" s="21"/>
    </row>
    <row r="3941">
      <c r="A3941" s="19">
        <v>3940.0</v>
      </c>
      <c r="B3941" s="19">
        <v>45895.0</v>
      </c>
      <c r="C3941" s="20" t="s">
        <v>5694</v>
      </c>
      <c r="D3941" s="21"/>
    </row>
    <row r="3942">
      <c r="A3942" s="19">
        <v>3941.0</v>
      </c>
      <c r="B3942" s="19">
        <v>45891.0</v>
      </c>
      <c r="C3942" s="20" t="s">
        <v>5695</v>
      </c>
      <c r="D3942" s="21"/>
    </row>
    <row r="3943">
      <c r="A3943" s="19">
        <v>3942.0</v>
      </c>
      <c r="B3943" s="19">
        <v>45841.0</v>
      </c>
      <c r="C3943" s="20" t="s">
        <v>5696</v>
      </c>
      <c r="D3943" s="21"/>
    </row>
    <row r="3944">
      <c r="A3944" s="19">
        <v>3943.0</v>
      </c>
      <c r="B3944" s="19">
        <v>45827.0</v>
      </c>
      <c r="C3944" s="22" t="s">
        <v>5697</v>
      </c>
      <c r="D3944" s="21"/>
    </row>
    <row r="3945">
      <c r="A3945" s="19">
        <v>3944.0</v>
      </c>
      <c r="B3945" s="19">
        <v>45825.0</v>
      </c>
      <c r="C3945" s="20" t="s">
        <v>5698</v>
      </c>
      <c r="D3945" s="21"/>
    </row>
    <row r="3946">
      <c r="A3946" s="19">
        <v>3945.0</v>
      </c>
      <c r="B3946" s="19">
        <v>45824.0</v>
      </c>
      <c r="C3946" s="20" t="s">
        <v>5699</v>
      </c>
      <c r="D3946" s="21"/>
    </row>
    <row r="3947">
      <c r="A3947" s="19">
        <v>3946.0</v>
      </c>
      <c r="B3947" s="19">
        <v>45785.0</v>
      </c>
      <c r="C3947" s="20" t="s">
        <v>5700</v>
      </c>
      <c r="D3947" s="21"/>
    </row>
    <row r="3948">
      <c r="A3948" s="19">
        <v>3947.0</v>
      </c>
      <c r="B3948" s="19">
        <v>45774.0</v>
      </c>
      <c r="C3948" s="20" t="s">
        <v>5701</v>
      </c>
      <c r="D3948" s="21"/>
    </row>
    <row r="3949">
      <c r="A3949" s="19">
        <v>3948.0</v>
      </c>
      <c r="B3949" s="19">
        <v>45760.0</v>
      </c>
      <c r="C3949" s="22" t="s">
        <v>5702</v>
      </c>
      <c r="D3949" s="21"/>
    </row>
    <row r="3950">
      <c r="A3950" s="19">
        <v>3949.0</v>
      </c>
      <c r="B3950" s="19">
        <v>45758.0</v>
      </c>
      <c r="C3950" s="20" t="s">
        <v>5703</v>
      </c>
      <c r="D3950" s="21"/>
    </row>
    <row r="3951">
      <c r="A3951" s="19">
        <v>3950.0</v>
      </c>
      <c r="B3951" s="19">
        <v>45750.0</v>
      </c>
      <c r="C3951" s="20" t="s">
        <v>5704</v>
      </c>
      <c r="D3951" s="21"/>
    </row>
    <row r="3952">
      <c r="A3952" s="19">
        <v>3951.0</v>
      </c>
      <c r="B3952" s="19">
        <v>45737.0</v>
      </c>
      <c r="C3952" s="20" t="s">
        <v>5705</v>
      </c>
      <c r="D3952" s="21"/>
    </row>
    <row r="3953">
      <c r="A3953" s="19">
        <v>3952.0</v>
      </c>
      <c r="B3953" s="19">
        <v>45727.0</v>
      </c>
      <c r="C3953" s="20" t="s">
        <v>5706</v>
      </c>
      <c r="D3953" s="21"/>
    </row>
    <row r="3954">
      <c r="A3954" s="19">
        <v>3953.0</v>
      </c>
      <c r="B3954" s="19">
        <v>45713.0</v>
      </c>
      <c r="C3954" s="20" t="s">
        <v>5707</v>
      </c>
      <c r="D3954" s="21"/>
    </row>
    <row r="3955">
      <c r="A3955" s="19">
        <v>3954.0</v>
      </c>
      <c r="B3955" s="19">
        <v>45685.0</v>
      </c>
      <c r="C3955" s="20" t="s">
        <v>5708</v>
      </c>
      <c r="D3955" s="21"/>
    </row>
    <row r="3956">
      <c r="A3956" s="19">
        <v>3955.0</v>
      </c>
      <c r="B3956" s="19">
        <v>45679.0</v>
      </c>
      <c r="C3956" s="20" t="s">
        <v>5709</v>
      </c>
      <c r="D3956" s="21"/>
    </row>
    <row r="3957">
      <c r="A3957" s="19">
        <v>3956.0</v>
      </c>
      <c r="B3957" s="19">
        <v>45636.0</v>
      </c>
      <c r="C3957" s="20" t="s">
        <v>5710</v>
      </c>
      <c r="D3957" s="21"/>
    </row>
    <row r="3958">
      <c r="A3958" s="19">
        <v>3957.0</v>
      </c>
      <c r="B3958" s="19">
        <v>45632.0</v>
      </c>
      <c r="C3958" s="22" t="s">
        <v>5711</v>
      </c>
      <c r="D3958" s="21"/>
    </row>
    <row r="3959">
      <c r="A3959" s="19">
        <v>3958.0</v>
      </c>
      <c r="B3959" s="19">
        <v>45598.0</v>
      </c>
      <c r="C3959" s="20" t="s">
        <v>5712</v>
      </c>
      <c r="D3959" s="21"/>
    </row>
    <row r="3960">
      <c r="A3960" s="19">
        <v>3959.0</v>
      </c>
      <c r="B3960" s="19">
        <v>45593.0</v>
      </c>
      <c r="C3960" s="20" t="s">
        <v>5713</v>
      </c>
      <c r="D3960" s="21"/>
    </row>
    <row r="3961">
      <c r="A3961" s="19">
        <v>3960.0</v>
      </c>
      <c r="B3961" s="19">
        <v>45583.0</v>
      </c>
      <c r="C3961" s="20" t="s">
        <v>5714</v>
      </c>
      <c r="D3961" s="21"/>
    </row>
    <row r="3962">
      <c r="A3962" s="19">
        <v>3961.0</v>
      </c>
      <c r="B3962" s="19">
        <v>45583.0</v>
      </c>
      <c r="C3962" s="20" t="s">
        <v>5715</v>
      </c>
      <c r="D3962" s="21"/>
    </row>
    <row r="3963">
      <c r="A3963" s="19">
        <v>3962.0</v>
      </c>
      <c r="B3963" s="19">
        <v>45569.0</v>
      </c>
      <c r="C3963" s="20" t="s">
        <v>5716</v>
      </c>
      <c r="D3963" s="21"/>
    </row>
    <row r="3964">
      <c r="A3964" s="19">
        <v>3963.0</v>
      </c>
      <c r="B3964" s="19">
        <v>45562.0</v>
      </c>
      <c r="C3964" s="20" t="s">
        <v>5717</v>
      </c>
      <c r="D3964" s="21"/>
    </row>
    <row r="3965">
      <c r="A3965" s="19">
        <v>3964.0</v>
      </c>
      <c r="B3965" s="19">
        <v>45555.0</v>
      </c>
      <c r="C3965" s="20" t="s">
        <v>5718</v>
      </c>
      <c r="D3965" s="21"/>
    </row>
    <row r="3966">
      <c r="A3966" s="19">
        <v>3965.0</v>
      </c>
      <c r="B3966" s="19">
        <v>45552.0</v>
      </c>
      <c r="C3966" s="22" t="s">
        <v>5719</v>
      </c>
      <c r="D3966" s="21"/>
    </row>
    <row r="3967">
      <c r="A3967" s="19">
        <v>3966.0</v>
      </c>
      <c r="B3967" s="19">
        <v>45546.0</v>
      </c>
      <c r="C3967" s="20" t="s">
        <v>5720</v>
      </c>
      <c r="D3967" s="21"/>
    </row>
    <row r="3968">
      <c r="A3968" s="19">
        <v>3967.0</v>
      </c>
      <c r="B3968" s="19">
        <v>45538.0</v>
      </c>
      <c r="C3968" s="22" t="s">
        <v>5721</v>
      </c>
      <c r="D3968" s="21"/>
    </row>
    <row r="3969">
      <c r="A3969" s="19">
        <v>3968.0</v>
      </c>
      <c r="B3969" s="19">
        <v>45532.0</v>
      </c>
      <c r="C3969" s="20" t="s">
        <v>5722</v>
      </c>
      <c r="D3969" s="21"/>
    </row>
    <row r="3970">
      <c r="A3970" s="19">
        <v>3969.0</v>
      </c>
      <c r="B3970" s="19">
        <v>45506.0</v>
      </c>
      <c r="C3970" s="22" t="s">
        <v>5723</v>
      </c>
      <c r="D3970" s="21"/>
    </row>
    <row r="3971">
      <c r="A3971" s="19">
        <v>3970.0</v>
      </c>
      <c r="B3971" s="19">
        <v>45495.0</v>
      </c>
      <c r="C3971" s="20" t="s">
        <v>5724</v>
      </c>
      <c r="D3971" s="21"/>
    </row>
    <row r="3972">
      <c r="A3972" s="19">
        <v>3971.0</v>
      </c>
      <c r="B3972" s="19">
        <v>45485.0</v>
      </c>
      <c r="C3972" s="20" t="s">
        <v>5725</v>
      </c>
      <c r="D3972" s="21"/>
    </row>
    <row r="3973">
      <c r="A3973" s="19">
        <v>3972.0</v>
      </c>
      <c r="B3973" s="19">
        <v>45473.0</v>
      </c>
      <c r="C3973" s="20" t="s">
        <v>5726</v>
      </c>
      <c r="D3973" s="21"/>
    </row>
    <row r="3974">
      <c r="A3974" s="19">
        <v>3973.0</v>
      </c>
      <c r="B3974" s="19">
        <v>45439.0</v>
      </c>
      <c r="C3974" s="20" t="s">
        <v>5727</v>
      </c>
      <c r="D3974" s="21"/>
    </row>
    <row r="3975">
      <c r="A3975" s="19">
        <v>3974.0</v>
      </c>
      <c r="B3975" s="19">
        <v>45423.0</v>
      </c>
      <c r="C3975" s="20" t="s">
        <v>5728</v>
      </c>
      <c r="D3975" s="21"/>
    </row>
    <row r="3976">
      <c r="A3976" s="19">
        <v>3975.0</v>
      </c>
      <c r="B3976" s="19">
        <v>45375.0</v>
      </c>
      <c r="C3976" s="22" t="s">
        <v>5729</v>
      </c>
      <c r="D3976" s="21"/>
    </row>
    <row r="3977">
      <c r="A3977" s="19">
        <v>3976.0</v>
      </c>
      <c r="B3977" s="19">
        <v>45367.0</v>
      </c>
      <c r="C3977" s="22" t="s">
        <v>5730</v>
      </c>
      <c r="D3977" s="21"/>
    </row>
    <row r="3978">
      <c r="A3978" s="19">
        <v>3977.0</v>
      </c>
      <c r="B3978" s="19">
        <v>45365.0</v>
      </c>
      <c r="C3978" s="20" t="s">
        <v>5731</v>
      </c>
      <c r="D3978" s="21"/>
    </row>
    <row r="3979">
      <c r="A3979" s="19">
        <v>3978.0</v>
      </c>
      <c r="B3979" s="19">
        <v>45358.0</v>
      </c>
      <c r="C3979" s="20" t="s">
        <v>5732</v>
      </c>
      <c r="D3979" s="21"/>
    </row>
    <row r="3980">
      <c r="A3980" s="19">
        <v>3979.0</v>
      </c>
      <c r="B3980" s="19">
        <v>45347.0</v>
      </c>
      <c r="C3980" s="20" t="s">
        <v>5733</v>
      </c>
      <c r="D3980" s="21"/>
    </row>
    <row r="3981">
      <c r="A3981" s="19">
        <v>3980.0</v>
      </c>
      <c r="B3981" s="19">
        <v>45325.0</v>
      </c>
      <c r="C3981" s="20" t="s">
        <v>5734</v>
      </c>
      <c r="D3981" s="21"/>
    </row>
    <row r="3982">
      <c r="A3982" s="19">
        <v>3981.0</v>
      </c>
      <c r="B3982" s="19">
        <v>45323.0</v>
      </c>
      <c r="C3982" s="20" t="s">
        <v>5735</v>
      </c>
      <c r="D3982" s="21"/>
    </row>
    <row r="3983">
      <c r="A3983" s="19">
        <v>3982.0</v>
      </c>
      <c r="B3983" s="19">
        <v>45323.0</v>
      </c>
      <c r="C3983" s="20" t="s">
        <v>5736</v>
      </c>
      <c r="D3983" s="21"/>
    </row>
    <row r="3984">
      <c r="A3984" s="19">
        <v>3983.0</v>
      </c>
      <c r="B3984" s="19">
        <v>45313.0</v>
      </c>
      <c r="C3984" s="20" t="s">
        <v>5737</v>
      </c>
      <c r="D3984" s="21"/>
    </row>
    <row r="3985">
      <c r="A3985" s="19">
        <v>3984.0</v>
      </c>
      <c r="B3985" s="19">
        <v>45309.0</v>
      </c>
      <c r="C3985" s="20" t="s">
        <v>5738</v>
      </c>
      <c r="D3985" s="21"/>
    </row>
    <row r="3986">
      <c r="A3986" s="19">
        <v>3985.0</v>
      </c>
      <c r="B3986" s="19">
        <v>45305.0</v>
      </c>
      <c r="C3986" s="20" t="s">
        <v>5739</v>
      </c>
      <c r="D3986" s="21"/>
    </row>
    <row r="3987">
      <c r="A3987" s="19">
        <v>3986.0</v>
      </c>
      <c r="B3987" s="19">
        <v>45294.0</v>
      </c>
      <c r="C3987" s="22" t="s">
        <v>5740</v>
      </c>
      <c r="D3987" s="21"/>
    </row>
    <row r="3988">
      <c r="A3988" s="19">
        <v>3987.0</v>
      </c>
      <c r="B3988" s="19">
        <v>45265.0</v>
      </c>
      <c r="C3988" s="20" t="s">
        <v>5741</v>
      </c>
      <c r="D3988" s="21"/>
    </row>
    <row r="3989">
      <c r="A3989" s="19">
        <v>3988.0</v>
      </c>
      <c r="B3989" s="19">
        <v>45256.0</v>
      </c>
      <c r="C3989" s="20" t="s">
        <v>5742</v>
      </c>
      <c r="D3989" s="21"/>
    </row>
    <row r="3990">
      <c r="A3990" s="19">
        <v>3989.0</v>
      </c>
      <c r="B3990" s="19">
        <v>45248.0</v>
      </c>
      <c r="C3990" s="20" t="s">
        <v>5743</v>
      </c>
      <c r="D3990" s="21"/>
    </row>
    <row r="3991">
      <c r="A3991" s="19">
        <v>3990.0</v>
      </c>
      <c r="B3991" s="19">
        <v>45212.0</v>
      </c>
      <c r="C3991" s="20" t="s">
        <v>5744</v>
      </c>
      <c r="D3991" s="21"/>
    </row>
    <row r="3992">
      <c r="A3992" s="19">
        <v>3991.0</v>
      </c>
      <c r="B3992" s="19">
        <v>45185.0</v>
      </c>
      <c r="C3992" s="20" t="s">
        <v>5745</v>
      </c>
      <c r="D3992" s="21"/>
    </row>
    <row r="3993">
      <c r="A3993" s="19">
        <v>3992.0</v>
      </c>
      <c r="B3993" s="19">
        <v>45172.0</v>
      </c>
      <c r="C3993" s="20" t="s">
        <v>5746</v>
      </c>
      <c r="D3993" s="21"/>
    </row>
    <row r="3994">
      <c r="A3994" s="19">
        <v>3993.0</v>
      </c>
      <c r="B3994" s="19">
        <v>45157.0</v>
      </c>
      <c r="C3994" s="20" t="s">
        <v>5747</v>
      </c>
      <c r="D3994" s="21"/>
    </row>
    <row r="3995">
      <c r="A3995" s="19">
        <v>3994.0</v>
      </c>
      <c r="B3995" s="19">
        <v>45136.0</v>
      </c>
      <c r="C3995" s="20" t="s">
        <v>5748</v>
      </c>
      <c r="D3995" s="21"/>
    </row>
    <row r="3996">
      <c r="A3996" s="19">
        <v>3995.0</v>
      </c>
      <c r="B3996" s="19">
        <v>45117.0</v>
      </c>
      <c r="C3996" s="20" t="s">
        <v>5749</v>
      </c>
      <c r="D3996" s="21"/>
    </row>
    <row r="3997">
      <c r="A3997" s="19">
        <v>3996.0</v>
      </c>
      <c r="B3997" s="19">
        <v>45080.0</v>
      </c>
      <c r="C3997" s="20" t="s">
        <v>5750</v>
      </c>
      <c r="D3997" s="21"/>
    </row>
    <row r="3998">
      <c r="A3998" s="19">
        <v>3997.0</v>
      </c>
      <c r="B3998" s="19">
        <v>45069.0</v>
      </c>
      <c r="C3998" s="20" t="s">
        <v>5751</v>
      </c>
      <c r="D3998" s="21"/>
    </row>
    <row r="3999">
      <c r="A3999" s="19">
        <v>3998.0</v>
      </c>
      <c r="B3999" s="19">
        <v>45059.0</v>
      </c>
      <c r="C3999" s="20" t="s">
        <v>5752</v>
      </c>
      <c r="D3999" s="21"/>
    </row>
    <row r="4000">
      <c r="A4000" s="19">
        <v>3999.0</v>
      </c>
      <c r="B4000" s="19">
        <v>45049.0</v>
      </c>
      <c r="C4000" s="20" t="s">
        <v>5753</v>
      </c>
      <c r="D4000" s="21"/>
    </row>
    <row r="4001">
      <c r="A4001" s="19">
        <v>4000.0</v>
      </c>
      <c r="B4001" s="19">
        <v>45029.0</v>
      </c>
      <c r="C4001" s="20" t="s">
        <v>5754</v>
      </c>
      <c r="D4001" s="21"/>
    </row>
    <row r="4002">
      <c r="A4002" s="19">
        <v>4001.0</v>
      </c>
      <c r="B4002" s="19">
        <v>45029.0</v>
      </c>
      <c r="C4002" s="20" t="s">
        <v>5755</v>
      </c>
      <c r="D4002" s="21"/>
    </row>
    <row r="4003">
      <c r="A4003" s="19">
        <v>4002.0</v>
      </c>
      <c r="B4003" s="19">
        <v>45016.0</v>
      </c>
      <c r="C4003" s="20" t="s">
        <v>5756</v>
      </c>
      <c r="D4003" s="21"/>
    </row>
    <row r="4004">
      <c r="A4004" s="19">
        <v>4003.0</v>
      </c>
      <c r="B4004" s="19">
        <v>45011.0</v>
      </c>
      <c r="C4004" s="20" t="s">
        <v>5757</v>
      </c>
      <c r="D4004" s="21"/>
    </row>
    <row r="4005">
      <c r="A4005" s="19">
        <v>4004.0</v>
      </c>
      <c r="B4005" s="19">
        <v>44992.0</v>
      </c>
      <c r="C4005" s="20" t="s">
        <v>5758</v>
      </c>
      <c r="D4005" s="21"/>
    </row>
    <row r="4006">
      <c r="A4006" s="19">
        <v>4005.0</v>
      </c>
      <c r="B4006" s="19">
        <v>44981.0</v>
      </c>
      <c r="C4006" s="22" t="s">
        <v>5759</v>
      </c>
      <c r="D4006" s="21"/>
    </row>
    <row r="4007">
      <c r="A4007" s="19">
        <v>4006.0</v>
      </c>
      <c r="B4007" s="19">
        <v>44945.0</v>
      </c>
      <c r="C4007" s="20" t="s">
        <v>5760</v>
      </c>
      <c r="D4007" s="21"/>
    </row>
    <row r="4008">
      <c r="A4008" s="19">
        <v>4007.0</v>
      </c>
      <c r="B4008" s="19">
        <v>44942.0</v>
      </c>
      <c r="C4008" s="20" t="s">
        <v>5761</v>
      </c>
      <c r="D4008" s="21"/>
    </row>
    <row r="4009">
      <c r="A4009" s="19">
        <v>4008.0</v>
      </c>
      <c r="B4009" s="19">
        <v>44940.0</v>
      </c>
      <c r="C4009" s="20" t="s">
        <v>5762</v>
      </c>
      <c r="D4009" s="21"/>
    </row>
    <row r="4010">
      <c r="A4010" s="19">
        <v>4009.0</v>
      </c>
      <c r="B4010" s="19">
        <v>44921.0</v>
      </c>
      <c r="C4010" s="20" t="s">
        <v>5763</v>
      </c>
      <c r="D4010" s="21"/>
    </row>
    <row r="4011">
      <c r="A4011" s="19">
        <v>4010.0</v>
      </c>
      <c r="B4011" s="19">
        <v>44916.0</v>
      </c>
      <c r="C4011" s="20" t="s">
        <v>5764</v>
      </c>
      <c r="D4011" s="21"/>
    </row>
    <row r="4012">
      <c r="A4012" s="19">
        <v>4011.0</v>
      </c>
      <c r="B4012" s="19">
        <v>44906.0</v>
      </c>
      <c r="C4012" s="20" t="s">
        <v>5765</v>
      </c>
      <c r="D4012" s="21"/>
    </row>
    <row r="4013">
      <c r="A4013" s="19">
        <v>4012.0</v>
      </c>
      <c r="B4013" s="19">
        <v>44898.0</v>
      </c>
      <c r="C4013" s="20" t="s">
        <v>5766</v>
      </c>
      <c r="D4013" s="21"/>
    </row>
    <row r="4014">
      <c r="A4014" s="19">
        <v>4013.0</v>
      </c>
      <c r="B4014" s="19">
        <v>44887.0</v>
      </c>
      <c r="C4014" s="20" t="s">
        <v>5767</v>
      </c>
      <c r="D4014" s="21"/>
    </row>
    <row r="4015">
      <c r="A4015" s="19">
        <v>4014.0</v>
      </c>
      <c r="B4015" s="19">
        <v>44874.0</v>
      </c>
      <c r="C4015" s="20" t="s">
        <v>5768</v>
      </c>
      <c r="D4015" s="21"/>
    </row>
    <row r="4016">
      <c r="A4016" s="19">
        <v>4015.0</v>
      </c>
      <c r="B4016" s="19">
        <v>44868.0</v>
      </c>
      <c r="C4016" s="20" t="s">
        <v>5769</v>
      </c>
      <c r="D4016" s="21"/>
    </row>
    <row r="4017">
      <c r="A4017" s="19">
        <v>4016.0</v>
      </c>
      <c r="B4017" s="19">
        <v>44847.0</v>
      </c>
      <c r="C4017" s="20" t="s">
        <v>5770</v>
      </c>
      <c r="D4017" s="21"/>
    </row>
    <row r="4018">
      <c r="A4018" s="19">
        <v>4017.0</v>
      </c>
      <c r="B4018" s="19">
        <v>44835.0</v>
      </c>
      <c r="C4018" s="20" t="s">
        <v>5771</v>
      </c>
      <c r="D4018" s="21"/>
    </row>
    <row r="4019">
      <c r="A4019" s="19">
        <v>4018.0</v>
      </c>
      <c r="B4019" s="19">
        <v>44829.0</v>
      </c>
      <c r="C4019" s="20" t="s">
        <v>5772</v>
      </c>
      <c r="D4019" s="21"/>
    </row>
    <row r="4020">
      <c r="A4020" s="19">
        <v>4019.0</v>
      </c>
      <c r="B4020" s="19">
        <v>44809.0</v>
      </c>
      <c r="C4020" s="20" t="s">
        <v>5773</v>
      </c>
      <c r="D4020" s="21"/>
    </row>
    <row r="4021">
      <c r="A4021" s="19">
        <v>4020.0</v>
      </c>
      <c r="B4021" s="19">
        <v>44809.0</v>
      </c>
      <c r="C4021" s="20" t="s">
        <v>5774</v>
      </c>
      <c r="D4021" s="21"/>
    </row>
    <row r="4022">
      <c r="A4022" s="19">
        <v>4021.0</v>
      </c>
      <c r="B4022" s="19">
        <v>44804.0</v>
      </c>
      <c r="C4022" s="20" t="s">
        <v>5775</v>
      </c>
      <c r="D4022" s="21"/>
    </row>
    <row r="4023">
      <c r="A4023" s="19">
        <v>4022.0</v>
      </c>
      <c r="B4023" s="19">
        <v>44757.0</v>
      </c>
      <c r="C4023" s="20" t="s">
        <v>5776</v>
      </c>
      <c r="D4023" s="21"/>
    </row>
    <row r="4024">
      <c r="A4024" s="19">
        <v>4023.0</v>
      </c>
      <c r="B4024" s="19">
        <v>44735.0</v>
      </c>
      <c r="C4024" s="20" t="s">
        <v>5777</v>
      </c>
      <c r="D4024" s="21"/>
    </row>
    <row r="4025">
      <c r="A4025" s="19">
        <v>4024.0</v>
      </c>
      <c r="B4025" s="19">
        <v>44731.0</v>
      </c>
      <c r="C4025" s="20" t="s">
        <v>5778</v>
      </c>
      <c r="D4025" s="21"/>
    </row>
    <row r="4026">
      <c r="A4026" s="19">
        <v>4025.0</v>
      </c>
      <c r="B4026" s="19">
        <v>44710.0</v>
      </c>
      <c r="C4026" s="20" t="s">
        <v>5779</v>
      </c>
      <c r="D4026" s="21"/>
    </row>
    <row r="4027">
      <c r="A4027" s="19">
        <v>4026.0</v>
      </c>
      <c r="B4027" s="19">
        <v>44708.0</v>
      </c>
      <c r="C4027" s="20" t="s">
        <v>5780</v>
      </c>
      <c r="D4027" s="21"/>
    </row>
    <row r="4028">
      <c r="A4028" s="19">
        <v>4027.0</v>
      </c>
      <c r="B4028" s="19">
        <v>44698.0</v>
      </c>
      <c r="C4028" s="20" t="s">
        <v>5781</v>
      </c>
      <c r="D4028" s="21"/>
    </row>
    <row r="4029">
      <c r="A4029" s="19">
        <v>4028.0</v>
      </c>
      <c r="B4029" s="19">
        <v>44690.0</v>
      </c>
      <c r="C4029" s="20" t="s">
        <v>5782</v>
      </c>
      <c r="D4029" s="21"/>
    </row>
    <row r="4030">
      <c r="A4030" s="19">
        <v>4029.0</v>
      </c>
      <c r="B4030" s="19">
        <v>44684.0</v>
      </c>
      <c r="C4030" s="20" t="s">
        <v>5783</v>
      </c>
      <c r="D4030" s="21"/>
    </row>
    <row r="4031">
      <c r="A4031" s="19">
        <v>4030.0</v>
      </c>
      <c r="B4031" s="19">
        <v>44673.0</v>
      </c>
      <c r="C4031" s="20" t="s">
        <v>5784</v>
      </c>
      <c r="D4031" s="21"/>
    </row>
    <row r="4032">
      <c r="A4032" s="19">
        <v>4031.0</v>
      </c>
      <c r="B4032" s="19">
        <v>44666.0</v>
      </c>
      <c r="C4032" s="20" t="s">
        <v>5785</v>
      </c>
      <c r="D4032" s="21"/>
    </row>
    <row r="4033">
      <c r="A4033" s="19">
        <v>4032.0</v>
      </c>
      <c r="B4033" s="19">
        <v>44646.0</v>
      </c>
      <c r="C4033" s="20" t="s">
        <v>5786</v>
      </c>
      <c r="D4033" s="21"/>
    </row>
    <row r="4034">
      <c r="A4034" s="19">
        <v>4033.0</v>
      </c>
      <c r="B4034" s="19">
        <v>44593.0</v>
      </c>
      <c r="C4034" s="20" t="s">
        <v>5787</v>
      </c>
      <c r="D4034" s="21"/>
    </row>
    <row r="4035">
      <c r="A4035" s="19">
        <v>4034.0</v>
      </c>
      <c r="B4035" s="19">
        <v>44567.0</v>
      </c>
      <c r="C4035" s="20" t="s">
        <v>5788</v>
      </c>
      <c r="D4035" s="21"/>
    </row>
    <row r="4036">
      <c r="A4036" s="19">
        <v>4035.0</v>
      </c>
      <c r="B4036" s="19">
        <v>44545.0</v>
      </c>
      <c r="C4036" s="20" t="s">
        <v>5789</v>
      </c>
      <c r="D4036" s="21"/>
    </row>
    <row r="4037">
      <c r="A4037" s="19">
        <v>4036.0</v>
      </c>
      <c r="B4037" s="19">
        <v>44537.0</v>
      </c>
      <c r="C4037" s="20" t="s">
        <v>5790</v>
      </c>
      <c r="D4037" s="21"/>
    </row>
    <row r="4038">
      <c r="A4038" s="19">
        <v>4037.0</v>
      </c>
      <c r="B4038" s="19">
        <v>44498.0</v>
      </c>
      <c r="C4038" s="20" t="s">
        <v>5791</v>
      </c>
      <c r="D4038" s="21"/>
    </row>
    <row r="4039">
      <c r="A4039" s="19">
        <v>4038.0</v>
      </c>
      <c r="B4039" s="19">
        <v>44496.0</v>
      </c>
      <c r="C4039" s="20" t="s">
        <v>5792</v>
      </c>
      <c r="D4039" s="21"/>
    </row>
    <row r="4040">
      <c r="A4040" s="19">
        <v>4039.0</v>
      </c>
      <c r="B4040" s="19">
        <v>44486.0</v>
      </c>
      <c r="C4040" s="20" t="s">
        <v>5793</v>
      </c>
      <c r="D4040" s="21"/>
    </row>
    <row r="4041">
      <c r="A4041" s="19">
        <v>4040.0</v>
      </c>
      <c r="B4041" s="19">
        <v>44474.0</v>
      </c>
      <c r="C4041" s="20" t="s">
        <v>5794</v>
      </c>
      <c r="D4041" s="21"/>
    </row>
    <row r="4042">
      <c r="A4042" s="19">
        <v>4041.0</v>
      </c>
      <c r="B4042" s="19">
        <v>44449.0</v>
      </c>
      <c r="C4042" s="20" t="s">
        <v>5795</v>
      </c>
      <c r="D4042" s="21"/>
    </row>
    <row r="4043">
      <c r="A4043" s="19">
        <v>4042.0</v>
      </c>
      <c r="B4043" s="19">
        <v>44439.0</v>
      </c>
      <c r="C4043" s="20" t="s">
        <v>5796</v>
      </c>
      <c r="D4043" s="21"/>
    </row>
    <row r="4044">
      <c r="A4044" s="19">
        <v>4043.0</v>
      </c>
      <c r="B4044" s="19">
        <v>44435.0</v>
      </c>
      <c r="C4044" s="20" t="s">
        <v>5797</v>
      </c>
      <c r="D4044" s="21"/>
    </row>
    <row r="4045">
      <c r="A4045" s="19">
        <v>4044.0</v>
      </c>
      <c r="B4045" s="19">
        <v>44428.0</v>
      </c>
      <c r="C4045" s="22" t="s">
        <v>5798</v>
      </c>
      <c r="D4045" s="21"/>
    </row>
    <row r="4046">
      <c r="A4046" s="19">
        <v>4045.0</v>
      </c>
      <c r="B4046" s="19">
        <v>44399.0</v>
      </c>
      <c r="C4046" s="20" t="s">
        <v>5799</v>
      </c>
      <c r="D4046" s="21"/>
    </row>
    <row r="4047">
      <c r="A4047" s="19">
        <v>4046.0</v>
      </c>
      <c r="B4047" s="19">
        <v>44380.0</v>
      </c>
      <c r="C4047" s="20" t="s">
        <v>5800</v>
      </c>
      <c r="D4047" s="21"/>
    </row>
    <row r="4048">
      <c r="A4048" s="19">
        <v>4047.0</v>
      </c>
      <c r="B4048" s="19">
        <v>44345.0</v>
      </c>
      <c r="C4048" s="22" t="s">
        <v>5801</v>
      </c>
      <c r="D4048" s="21"/>
    </row>
    <row r="4049">
      <c r="A4049" s="19">
        <v>4048.0</v>
      </c>
      <c r="B4049" s="19">
        <v>44319.0</v>
      </c>
      <c r="C4049" s="22" t="s">
        <v>5802</v>
      </c>
      <c r="D4049" s="21"/>
    </row>
    <row r="4050">
      <c r="A4050" s="19">
        <v>4049.0</v>
      </c>
      <c r="B4050" s="19">
        <v>44318.0</v>
      </c>
      <c r="C4050" s="20" t="s">
        <v>5803</v>
      </c>
      <c r="D4050" s="21"/>
    </row>
    <row r="4051">
      <c r="A4051" s="19">
        <v>4050.0</v>
      </c>
      <c r="B4051" s="19">
        <v>44306.0</v>
      </c>
      <c r="C4051" s="20" t="s">
        <v>5804</v>
      </c>
      <c r="D4051" s="21"/>
    </row>
    <row r="4052">
      <c r="A4052" s="19">
        <v>4051.0</v>
      </c>
      <c r="B4052" s="19">
        <v>44306.0</v>
      </c>
      <c r="C4052" s="20" t="s">
        <v>5805</v>
      </c>
      <c r="D4052" s="21"/>
    </row>
    <row r="4053">
      <c r="A4053" s="19">
        <v>4052.0</v>
      </c>
      <c r="B4053" s="19">
        <v>44298.0</v>
      </c>
      <c r="C4053" s="20" t="s">
        <v>5806</v>
      </c>
      <c r="D4053" s="21"/>
    </row>
    <row r="4054">
      <c r="A4054" s="19">
        <v>4053.0</v>
      </c>
      <c r="B4054" s="19">
        <v>44296.0</v>
      </c>
      <c r="C4054" s="20" t="s">
        <v>5807</v>
      </c>
      <c r="D4054" s="21"/>
    </row>
    <row r="4055">
      <c r="A4055" s="19">
        <v>4054.0</v>
      </c>
      <c r="B4055" s="19">
        <v>44283.0</v>
      </c>
      <c r="C4055" s="20" t="s">
        <v>5808</v>
      </c>
      <c r="D4055" s="21"/>
    </row>
    <row r="4056">
      <c r="A4056" s="19">
        <v>4055.0</v>
      </c>
      <c r="B4056" s="19">
        <v>44254.0</v>
      </c>
      <c r="C4056" s="20" t="s">
        <v>5809</v>
      </c>
      <c r="D4056" s="21"/>
    </row>
    <row r="4057">
      <c r="A4057" s="19">
        <v>4056.0</v>
      </c>
      <c r="B4057" s="19">
        <v>44253.0</v>
      </c>
      <c r="C4057" s="20" t="s">
        <v>5810</v>
      </c>
      <c r="D4057" s="21"/>
    </row>
    <row r="4058">
      <c r="A4058" s="19">
        <v>4057.0</v>
      </c>
      <c r="B4058" s="19">
        <v>44244.0</v>
      </c>
      <c r="C4058" s="20" t="s">
        <v>5811</v>
      </c>
      <c r="D4058" s="21"/>
    </row>
    <row r="4059">
      <c r="A4059" s="19">
        <v>4058.0</v>
      </c>
      <c r="B4059" s="19">
        <v>44214.0</v>
      </c>
      <c r="C4059" s="20" t="s">
        <v>5812</v>
      </c>
      <c r="D4059" s="21"/>
    </row>
    <row r="4060">
      <c r="A4060" s="19">
        <v>4059.0</v>
      </c>
      <c r="B4060" s="19">
        <v>44203.0</v>
      </c>
      <c r="C4060" s="20" t="s">
        <v>5813</v>
      </c>
      <c r="D4060" s="21"/>
    </row>
    <row r="4061">
      <c r="A4061" s="19">
        <v>4060.0</v>
      </c>
      <c r="B4061" s="19">
        <v>44201.0</v>
      </c>
      <c r="C4061" s="20" t="s">
        <v>5814</v>
      </c>
      <c r="D4061" s="21"/>
    </row>
    <row r="4062">
      <c r="A4062" s="19">
        <v>4061.0</v>
      </c>
      <c r="B4062" s="19">
        <v>44197.0</v>
      </c>
      <c r="C4062" s="20" t="s">
        <v>5815</v>
      </c>
      <c r="D4062" s="21"/>
    </row>
    <row r="4063">
      <c r="A4063" s="19">
        <v>4062.0</v>
      </c>
      <c r="B4063" s="19">
        <v>44195.0</v>
      </c>
      <c r="C4063" s="20" t="s">
        <v>5816</v>
      </c>
      <c r="D4063" s="21"/>
    </row>
    <row r="4064">
      <c r="A4064" s="19">
        <v>4063.0</v>
      </c>
      <c r="B4064" s="19">
        <v>44176.0</v>
      </c>
      <c r="C4064" s="20" t="s">
        <v>5817</v>
      </c>
      <c r="D4064" s="21"/>
    </row>
    <row r="4065">
      <c r="A4065" s="19">
        <v>4064.0</v>
      </c>
      <c r="B4065" s="19">
        <v>44150.0</v>
      </c>
      <c r="C4065" s="20" t="s">
        <v>5818</v>
      </c>
      <c r="D4065" s="21"/>
    </row>
    <row r="4066">
      <c r="A4066" s="19">
        <v>4065.0</v>
      </c>
      <c r="B4066" s="19">
        <v>44146.0</v>
      </c>
      <c r="C4066" s="20" t="s">
        <v>5819</v>
      </c>
      <c r="D4066" s="21"/>
    </row>
    <row r="4067">
      <c r="A4067" s="19">
        <v>4066.0</v>
      </c>
      <c r="B4067" s="19">
        <v>44138.0</v>
      </c>
      <c r="C4067" s="20" t="s">
        <v>5820</v>
      </c>
      <c r="D4067" s="21"/>
    </row>
    <row r="4068">
      <c r="A4068" s="19">
        <v>4067.0</v>
      </c>
      <c r="B4068" s="19">
        <v>44122.0</v>
      </c>
      <c r="C4068" s="20" t="s">
        <v>5821</v>
      </c>
      <c r="D4068" s="21"/>
    </row>
    <row r="4069">
      <c r="A4069" s="19">
        <v>4068.0</v>
      </c>
      <c r="B4069" s="19">
        <v>44111.0</v>
      </c>
      <c r="C4069" s="20" t="s">
        <v>5822</v>
      </c>
      <c r="D4069" s="21"/>
    </row>
    <row r="4070">
      <c r="A4070" s="19">
        <v>4069.0</v>
      </c>
      <c r="B4070" s="19">
        <v>44102.0</v>
      </c>
      <c r="C4070" s="20" t="s">
        <v>5823</v>
      </c>
      <c r="D4070" s="21"/>
    </row>
    <row r="4071">
      <c r="A4071" s="19">
        <v>4070.0</v>
      </c>
      <c r="B4071" s="19">
        <v>44100.0</v>
      </c>
      <c r="C4071" s="20" t="s">
        <v>5824</v>
      </c>
      <c r="D4071" s="21"/>
    </row>
    <row r="4072">
      <c r="A4072" s="19">
        <v>4071.0</v>
      </c>
      <c r="B4072" s="19">
        <v>44093.0</v>
      </c>
      <c r="C4072" s="20" t="s">
        <v>5825</v>
      </c>
      <c r="D4072" s="21"/>
    </row>
    <row r="4073">
      <c r="A4073" s="19">
        <v>4072.0</v>
      </c>
      <c r="B4073" s="19">
        <v>44065.0</v>
      </c>
      <c r="C4073" s="20" t="s">
        <v>5826</v>
      </c>
      <c r="D4073" s="21"/>
    </row>
    <row r="4074">
      <c r="A4074" s="19">
        <v>4073.0</v>
      </c>
      <c r="B4074" s="19">
        <v>44054.0</v>
      </c>
      <c r="C4074" s="20" t="s">
        <v>5827</v>
      </c>
      <c r="D4074" s="21"/>
    </row>
    <row r="4075">
      <c r="A4075" s="19">
        <v>4074.0</v>
      </c>
      <c r="B4075" s="19">
        <v>44037.0</v>
      </c>
      <c r="C4075" s="20" t="s">
        <v>5828</v>
      </c>
      <c r="D4075" s="21"/>
    </row>
    <row r="4076">
      <c r="A4076" s="19">
        <v>4075.0</v>
      </c>
      <c r="B4076" s="19">
        <v>43983.0</v>
      </c>
      <c r="C4076" s="20" t="s">
        <v>5829</v>
      </c>
      <c r="D4076" s="21"/>
    </row>
    <row r="4077">
      <c r="A4077" s="19">
        <v>4076.0</v>
      </c>
      <c r="B4077" s="19">
        <v>43958.0</v>
      </c>
      <c r="C4077" s="20" t="s">
        <v>5830</v>
      </c>
      <c r="D4077" s="21"/>
    </row>
    <row r="4078">
      <c r="A4078" s="19">
        <v>4077.0</v>
      </c>
      <c r="B4078" s="19">
        <v>43957.0</v>
      </c>
      <c r="C4078" s="20" t="s">
        <v>5831</v>
      </c>
      <c r="D4078" s="21"/>
    </row>
    <row r="4079">
      <c r="A4079" s="19">
        <v>4078.0</v>
      </c>
      <c r="B4079" s="19">
        <v>43950.0</v>
      </c>
      <c r="C4079" s="20" t="s">
        <v>5832</v>
      </c>
      <c r="D4079" s="21"/>
    </row>
    <row r="4080">
      <c r="A4080" s="19">
        <v>4079.0</v>
      </c>
      <c r="B4080" s="19">
        <v>43942.0</v>
      </c>
      <c r="C4080" s="22" t="s">
        <v>5833</v>
      </c>
      <c r="D4080" s="21"/>
    </row>
    <row r="4081">
      <c r="A4081" s="19">
        <v>4080.0</v>
      </c>
      <c r="B4081" s="19">
        <v>43919.0</v>
      </c>
      <c r="C4081" s="20" t="s">
        <v>5834</v>
      </c>
      <c r="D4081" s="21"/>
    </row>
    <row r="4082">
      <c r="A4082" s="19">
        <v>4081.0</v>
      </c>
      <c r="B4082" s="19">
        <v>43889.0</v>
      </c>
      <c r="C4082" s="20" t="s">
        <v>5835</v>
      </c>
      <c r="D4082" s="21"/>
    </row>
    <row r="4083">
      <c r="A4083" s="19">
        <v>4082.0</v>
      </c>
      <c r="B4083" s="19">
        <v>43884.0</v>
      </c>
      <c r="C4083" s="20" t="s">
        <v>5836</v>
      </c>
      <c r="D4083" s="21"/>
    </row>
    <row r="4084">
      <c r="A4084" s="19">
        <v>4083.0</v>
      </c>
      <c r="B4084" s="19">
        <v>43868.0</v>
      </c>
      <c r="C4084" s="20" t="s">
        <v>5837</v>
      </c>
      <c r="D4084" s="21"/>
    </row>
    <row r="4085">
      <c r="A4085" s="19">
        <v>4084.0</v>
      </c>
      <c r="B4085" s="19">
        <v>43864.0</v>
      </c>
      <c r="C4085" s="20" t="s">
        <v>5838</v>
      </c>
      <c r="D4085" s="21"/>
    </row>
    <row r="4086">
      <c r="A4086" s="19">
        <v>4085.0</v>
      </c>
      <c r="B4086" s="19">
        <v>43864.0</v>
      </c>
      <c r="C4086" s="20" t="s">
        <v>5839</v>
      </c>
      <c r="D4086" s="21"/>
    </row>
    <row r="4087">
      <c r="A4087" s="19">
        <v>4086.0</v>
      </c>
      <c r="B4087" s="19">
        <v>43864.0</v>
      </c>
      <c r="C4087" s="20" t="s">
        <v>5840</v>
      </c>
      <c r="D4087" s="21"/>
    </row>
    <row r="4088">
      <c r="A4088" s="19">
        <v>4087.0</v>
      </c>
      <c r="B4088" s="19">
        <v>43859.0</v>
      </c>
      <c r="C4088" s="22" t="s">
        <v>5841</v>
      </c>
      <c r="D4088" s="21"/>
    </row>
    <row r="4089">
      <c r="A4089" s="19">
        <v>4088.0</v>
      </c>
      <c r="B4089" s="19">
        <v>43788.0</v>
      </c>
      <c r="C4089" s="20" t="s">
        <v>5842</v>
      </c>
      <c r="D4089" s="21"/>
    </row>
    <row r="4090">
      <c r="A4090" s="19">
        <v>4089.0</v>
      </c>
      <c r="B4090" s="19">
        <v>43782.0</v>
      </c>
      <c r="C4090" s="20" t="s">
        <v>5843</v>
      </c>
      <c r="D4090" s="21"/>
    </row>
    <row r="4091">
      <c r="A4091" s="19">
        <v>4090.0</v>
      </c>
      <c r="B4091" s="19">
        <v>43756.0</v>
      </c>
      <c r="C4091" s="20" t="s">
        <v>5844</v>
      </c>
      <c r="D4091" s="21"/>
    </row>
    <row r="4092">
      <c r="A4092" s="19">
        <v>4091.0</v>
      </c>
      <c r="B4092" s="19">
        <v>43746.0</v>
      </c>
      <c r="C4092" s="20" t="s">
        <v>5845</v>
      </c>
      <c r="D4092" s="21"/>
    </row>
    <row r="4093">
      <c r="A4093" s="19">
        <v>4092.0</v>
      </c>
      <c r="B4093" s="19">
        <v>43698.0</v>
      </c>
      <c r="C4093" s="20" t="s">
        <v>5846</v>
      </c>
      <c r="D4093" s="21"/>
    </row>
    <row r="4094">
      <c r="A4094" s="19">
        <v>4093.0</v>
      </c>
      <c r="B4094" s="19">
        <v>43694.0</v>
      </c>
      <c r="C4094" s="20" t="s">
        <v>5847</v>
      </c>
      <c r="D4094" s="21"/>
    </row>
    <row r="4095">
      <c r="A4095" s="19">
        <v>4094.0</v>
      </c>
      <c r="B4095" s="19">
        <v>43666.0</v>
      </c>
      <c r="C4095" s="20" t="s">
        <v>5848</v>
      </c>
      <c r="D4095" s="21"/>
    </row>
    <row r="4096">
      <c r="A4096" s="19">
        <v>4095.0</v>
      </c>
      <c r="B4096" s="19">
        <v>43660.0</v>
      </c>
      <c r="C4096" s="22" t="s">
        <v>5849</v>
      </c>
      <c r="D4096" s="21"/>
    </row>
    <row r="4097">
      <c r="A4097" s="19">
        <v>4096.0</v>
      </c>
      <c r="B4097" s="19">
        <v>43645.0</v>
      </c>
      <c r="C4097" s="20" t="s">
        <v>5850</v>
      </c>
      <c r="D4097" s="21"/>
    </row>
    <row r="4098">
      <c r="A4098" s="19">
        <v>4097.0</v>
      </c>
      <c r="B4098" s="19">
        <v>43619.0</v>
      </c>
      <c r="C4098" s="20" t="s">
        <v>5851</v>
      </c>
      <c r="D4098" s="21"/>
    </row>
    <row r="4099">
      <c r="A4099" s="19">
        <v>4098.0</v>
      </c>
      <c r="B4099" s="19">
        <v>43616.0</v>
      </c>
      <c r="C4099" s="20" t="s">
        <v>5852</v>
      </c>
      <c r="D4099" s="21"/>
    </row>
    <row r="4100">
      <c r="A4100" s="19">
        <v>4099.0</v>
      </c>
      <c r="B4100" s="19">
        <v>43614.0</v>
      </c>
      <c r="C4100" s="20" t="s">
        <v>5853</v>
      </c>
      <c r="D4100" s="21"/>
    </row>
    <row r="4101">
      <c r="A4101" s="19">
        <v>4100.0</v>
      </c>
      <c r="B4101" s="19">
        <v>43606.0</v>
      </c>
      <c r="C4101" s="20" t="s">
        <v>5854</v>
      </c>
      <c r="D4101" s="21"/>
    </row>
    <row r="4102">
      <c r="A4102" s="19">
        <v>4101.0</v>
      </c>
      <c r="B4102" s="19">
        <v>43600.0</v>
      </c>
      <c r="C4102" s="20" t="s">
        <v>5855</v>
      </c>
      <c r="D4102" s="21"/>
    </row>
    <row r="4103">
      <c r="A4103" s="19">
        <v>4102.0</v>
      </c>
      <c r="B4103" s="19">
        <v>43590.0</v>
      </c>
      <c r="C4103" s="20" t="s">
        <v>5856</v>
      </c>
      <c r="D4103" s="21"/>
    </row>
    <row r="4104">
      <c r="A4104" s="19">
        <v>4103.0</v>
      </c>
      <c r="B4104" s="19">
        <v>43589.0</v>
      </c>
      <c r="C4104" s="20" t="s">
        <v>5857</v>
      </c>
      <c r="D4104" s="21"/>
    </row>
    <row r="4105">
      <c r="A4105" s="19">
        <v>4104.0</v>
      </c>
      <c r="B4105" s="19">
        <v>43580.0</v>
      </c>
      <c r="C4105" s="20" t="s">
        <v>5858</v>
      </c>
      <c r="D4105" s="21"/>
    </row>
    <row r="4106">
      <c r="A4106" s="19">
        <v>4105.0</v>
      </c>
      <c r="B4106" s="19">
        <v>43572.0</v>
      </c>
      <c r="C4106" s="20" t="s">
        <v>5859</v>
      </c>
      <c r="D4106" s="21"/>
    </row>
    <row r="4107">
      <c r="A4107" s="19">
        <v>4106.0</v>
      </c>
      <c r="B4107" s="19">
        <v>43564.0</v>
      </c>
      <c r="C4107" s="22" t="s">
        <v>5860</v>
      </c>
      <c r="D4107" s="21"/>
    </row>
    <row r="4108">
      <c r="A4108" s="19">
        <v>4107.0</v>
      </c>
      <c r="B4108" s="19">
        <v>43539.0</v>
      </c>
      <c r="C4108" s="20" t="s">
        <v>5861</v>
      </c>
      <c r="D4108" s="21"/>
    </row>
    <row r="4109">
      <c r="A4109" s="19">
        <v>4108.0</v>
      </c>
      <c r="B4109" s="19">
        <v>43532.0</v>
      </c>
      <c r="C4109" s="22" t="s">
        <v>5862</v>
      </c>
      <c r="D4109" s="21"/>
    </row>
    <row r="4110">
      <c r="A4110" s="19">
        <v>4109.0</v>
      </c>
      <c r="B4110" s="19">
        <v>43497.0</v>
      </c>
      <c r="C4110" s="20" t="s">
        <v>5863</v>
      </c>
      <c r="D4110" s="21"/>
    </row>
    <row r="4111">
      <c r="A4111" s="19">
        <v>4110.0</v>
      </c>
      <c r="B4111" s="19">
        <v>43497.0</v>
      </c>
      <c r="C4111" s="20" t="s">
        <v>5864</v>
      </c>
      <c r="D4111" s="21"/>
    </row>
    <row r="4112">
      <c r="A4112" s="19">
        <v>4111.0</v>
      </c>
      <c r="B4112" s="19">
        <v>43492.0</v>
      </c>
      <c r="C4112" s="20" t="s">
        <v>5865</v>
      </c>
      <c r="D4112" s="21"/>
    </row>
    <row r="4113">
      <c r="A4113" s="19">
        <v>4112.0</v>
      </c>
      <c r="B4113" s="19">
        <v>43488.0</v>
      </c>
      <c r="C4113" s="20" t="s">
        <v>5866</v>
      </c>
      <c r="D4113" s="21"/>
    </row>
    <row r="4114">
      <c r="A4114" s="19">
        <v>4113.0</v>
      </c>
      <c r="B4114" s="19">
        <v>43486.0</v>
      </c>
      <c r="C4114" s="20" t="s">
        <v>5867</v>
      </c>
      <c r="D4114" s="21"/>
    </row>
    <row r="4115">
      <c r="A4115" s="19">
        <v>4114.0</v>
      </c>
      <c r="B4115" s="19">
        <v>43462.0</v>
      </c>
      <c r="C4115" s="20" t="s">
        <v>5868</v>
      </c>
      <c r="D4115" s="21"/>
    </row>
    <row r="4116">
      <c r="A4116" s="19">
        <v>4115.0</v>
      </c>
      <c r="B4116" s="19">
        <v>43444.0</v>
      </c>
      <c r="C4116" s="20" t="s">
        <v>5869</v>
      </c>
      <c r="D4116" s="21"/>
    </row>
    <row r="4117">
      <c r="A4117" s="19">
        <v>4116.0</v>
      </c>
      <c r="B4117" s="19">
        <v>43435.0</v>
      </c>
      <c r="C4117" s="20" t="s">
        <v>5870</v>
      </c>
      <c r="D4117" s="21"/>
    </row>
    <row r="4118">
      <c r="A4118" s="19">
        <v>4117.0</v>
      </c>
      <c r="B4118" s="19">
        <v>43428.0</v>
      </c>
      <c r="C4118" s="20" t="s">
        <v>5871</v>
      </c>
      <c r="D4118" s="21"/>
    </row>
    <row r="4119">
      <c r="A4119" s="19">
        <v>4118.0</v>
      </c>
      <c r="B4119" s="19">
        <v>43423.0</v>
      </c>
      <c r="C4119" s="20" t="s">
        <v>5872</v>
      </c>
      <c r="D4119" s="21"/>
    </row>
    <row r="4120">
      <c r="A4120" s="19">
        <v>4119.0</v>
      </c>
      <c r="B4120" s="19">
        <v>43416.0</v>
      </c>
      <c r="C4120" s="20" t="s">
        <v>5873</v>
      </c>
      <c r="D4120" s="21"/>
    </row>
    <row r="4121">
      <c r="A4121" s="19">
        <v>4120.0</v>
      </c>
      <c r="B4121" s="19">
        <v>43363.0</v>
      </c>
      <c r="C4121" s="20" t="s">
        <v>5874</v>
      </c>
      <c r="D4121" s="21"/>
    </row>
    <row r="4122">
      <c r="A4122" s="19">
        <v>4121.0</v>
      </c>
      <c r="B4122" s="19">
        <v>43354.0</v>
      </c>
      <c r="C4122" s="20" t="s">
        <v>5875</v>
      </c>
      <c r="D4122" s="21"/>
    </row>
    <row r="4123">
      <c r="A4123" s="19">
        <v>4122.0</v>
      </c>
      <c r="B4123" s="19">
        <v>43349.0</v>
      </c>
      <c r="C4123" s="20" t="s">
        <v>5876</v>
      </c>
      <c r="D4123" s="21"/>
    </row>
    <row r="4124">
      <c r="A4124" s="19">
        <v>4123.0</v>
      </c>
      <c r="B4124" s="19">
        <v>43342.0</v>
      </c>
      <c r="C4124" s="20" t="s">
        <v>5877</v>
      </c>
      <c r="D4124" s="21"/>
    </row>
    <row r="4125">
      <c r="A4125" s="19">
        <v>4124.0</v>
      </c>
      <c r="B4125" s="19">
        <v>43334.0</v>
      </c>
      <c r="C4125" s="20" t="s">
        <v>5878</v>
      </c>
      <c r="D4125" s="21"/>
    </row>
    <row r="4126">
      <c r="A4126" s="19">
        <v>4125.0</v>
      </c>
      <c r="B4126" s="19">
        <v>43327.0</v>
      </c>
      <c r="C4126" s="20" t="s">
        <v>5879</v>
      </c>
      <c r="D4126" s="21"/>
    </row>
    <row r="4127">
      <c r="A4127" s="19">
        <v>4126.0</v>
      </c>
      <c r="B4127" s="19">
        <v>43316.0</v>
      </c>
      <c r="C4127" s="20" t="s">
        <v>5880</v>
      </c>
      <c r="D4127" s="21"/>
    </row>
    <row r="4128">
      <c r="A4128" s="19">
        <v>4127.0</v>
      </c>
      <c r="B4128" s="19">
        <v>43295.0</v>
      </c>
      <c r="C4128" s="20" t="s">
        <v>5881</v>
      </c>
      <c r="D4128" s="21"/>
    </row>
    <row r="4129">
      <c r="A4129" s="19">
        <v>4128.0</v>
      </c>
      <c r="B4129" s="19">
        <v>43294.0</v>
      </c>
      <c r="C4129" s="22" t="s">
        <v>5882</v>
      </c>
      <c r="D4129" s="21"/>
    </row>
    <row r="4130">
      <c r="A4130" s="19">
        <v>4129.0</v>
      </c>
      <c r="B4130" s="19">
        <v>43270.0</v>
      </c>
      <c r="C4130" s="20" t="s">
        <v>5883</v>
      </c>
      <c r="D4130" s="21"/>
    </row>
    <row r="4131">
      <c r="A4131" s="19">
        <v>4130.0</v>
      </c>
      <c r="B4131" s="19">
        <v>43270.0</v>
      </c>
      <c r="C4131" s="20" t="s">
        <v>5884</v>
      </c>
      <c r="D4131" s="21"/>
    </row>
    <row r="4132">
      <c r="A4132" s="19">
        <v>4131.0</v>
      </c>
      <c r="B4132" s="19">
        <v>43243.0</v>
      </c>
      <c r="C4132" s="20" t="s">
        <v>5885</v>
      </c>
      <c r="D4132" s="21"/>
    </row>
    <row r="4133">
      <c r="A4133" s="19">
        <v>4132.0</v>
      </c>
      <c r="B4133" s="19">
        <v>43242.0</v>
      </c>
      <c r="C4133" s="20" t="s">
        <v>5886</v>
      </c>
      <c r="D4133" s="21"/>
    </row>
    <row r="4134">
      <c r="A4134" s="19">
        <v>4133.0</v>
      </c>
      <c r="B4134" s="19">
        <v>43241.0</v>
      </c>
      <c r="C4134" s="20" t="s">
        <v>5887</v>
      </c>
      <c r="D4134" s="21"/>
    </row>
    <row r="4135">
      <c r="A4135" s="19">
        <v>4134.0</v>
      </c>
      <c r="B4135" s="19">
        <v>43224.0</v>
      </c>
      <c r="C4135" s="20" t="s">
        <v>5888</v>
      </c>
      <c r="D4135" s="21"/>
    </row>
    <row r="4136">
      <c r="A4136" s="19">
        <v>4135.0</v>
      </c>
      <c r="B4136" s="19">
        <v>43217.0</v>
      </c>
      <c r="C4136" s="20" t="s">
        <v>5889</v>
      </c>
      <c r="D4136" s="21"/>
    </row>
    <row r="4137">
      <c r="A4137" s="19">
        <v>4136.0</v>
      </c>
      <c r="B4137" s="19">
        <v>43216.0</v>
      </c>
      <c r="C4137" s="20" t="s">
        <v>5890</v>
      </c>
      <c r="D4137" s="21"/>
    </row>
    <row r="4138">
      <c r="A4138" s="19">
        <v>4137.0</v>
      </c>
      <c r="B4138" s="19">
        <v>43207.0</v>
      </c>
      <c r="C4138" s="22" t="s">
        <v>5891</v>
      </c>
      <c r="D4138" s="21"/>
    </row>
    <row r="4139">
      <c r="A4139" s="19">
        <v>4138.0</v>
      </c>
      <c r="B4139" s="19">
        <v>43203.0</v>
      </c>
      <c r="C4139" s="20" t="s">
        <v>5892</v>
      </c>
      <c r="D4139" s="21"/>
    </row>
    <row r="4140">
      <c r="A4140" s="19">
        <v>4139.0</v>
      </c>
      <c r="B4140" s="19">
        <v>43200.0</v>
      </c>
      <c r="C4140" s="20" t="s">
        <v>5893</v>
      </c>
      <c r="D4140" s="21"/>
    </row>
    <row r="4141">
      <c r="A4141" s="19">
        <v>4140.0</v>
      </c>
      <c r="B4141" s="19">
        <v>43188.0</v>
      </c>
      <c r="C4141" s="20" t="s">
        <v>5894</v>
      </c>
      <c r="D4141" s="21"/>
    </row>
    <row r="4142">
      <c r="A4142" s="19">
        <v>4141.0</v>
      </c>
      <c r="B4142" s="19">
        <v>43158.0</v>
      </c>
      <c r="C4142" s="20" t="s">
        <v>5895</v>
      </c>
      <c r="D4142" s="21"/>
    </row>
    <row r="4143">
      <c r="A4143" s="19">
        <v>4142.0</v>
      </c>
      <c r="B4143" s="19">
        <v>43145.0</v>
      </c>
      <c r="C4143" s="20" t="s">
        <v>5896</v>
      </c>
      <c r="D4143" s="21"/>
    </row>
    <row r="4144">
      <c r="A4144" s="19">
        <v>4143.0</v>
      </c>
      <c r="B4144" s="19">
        <v>43126.0</v>
      </c>
      <c r="C4144" s="20" t="s">
        <v>5897</v>
      </c>
      <c r="D4144" s="21"/>
    </row>
    <row r="4145">
      <c r="A4145" s="19">
        <v>4144.0</v>
      </c>
      <c r="B4145" s="19">
        <v>43120.0</v>
      </c>
      <c r="C4145" s="20" t="s">
        <v>5898</v>
      </c>
      <c r="D4145" s="21"/>
    </row>
    <row r="4146">
      <c r="A4146" s="19">
        <v>4145.0</v>
      </c>
      <c r="B4146" s="19">
        <v>43109.0</v>
      </c>
      <c r="C4146" s="20" t="s">
        <v>5899</v>
      </c>
      <c r="D4146" s="21"/>
    </row>
    <row r="4147">
      <c r="A4147" s="19">
        <v>4146.0</v>
      </c>
      <c r="B4147" s="19">
        <v>43107.0</v>
      </c>
      <c r="C4147" s="20" t="s">
        <v>5900</v>
      </c>
      <c r="D4147" s="21"/>
    </row>
    <row r="4148">
      <c r="A4148" s="19">
        <v>4147.0</v>
      </c>
      <c r="B4148" s="19">
        <v>43071.0</v>
      </c>
      <c r="C4148" s="20" t="s">
        <v>5901</v>
      </c>
      <c r="D4148" s="21"/>
    </row>
    <row r="4149">
      <c r="A4149" s="19">
        <v>4148.0</v>
      </c>
      <c r="B4149" s="19">
        <v>43067.0</v>
      </c>
      <c r="C4149" s="20" t="s">
        <v>5902</v>
      </c>
      <c r="D4149" s="21"/>
    </row>
    <row r="4150">
      <c r="A4150" s="19">
        <v>4149.0</v>
      </c>
      <c r="B4150" s="19">
        <v>43060.0</v>
      </c>
      <c r="C4150" s="20" t="s">
        <v>5903</v>
      </c>
      <c r="D4150" s="21"/>
    </row>
    <row r="4151">
      <c r="A4151" s="19">
        <v>4150.0</v>
      </c>
      <c r="B4151" s="19">
        <v>43059.0</v>
      </c>
      <c r="C4151" s="22" t="s">
        <v>5904</v>
      </c>
      <c r="D4151" s="21"/>
    </row>
    <row r="4152">
      <c r="A4152" s="19">
        <v>4151.0</v>
      </c>
      <c r="B4152" s="19">
        <v>43044.0</v>
      </c>
      <c r="C4152" s="20" t="s">
        <v>5905</v>
      </c>
      <c r="D4152" s="21"/>
    </row>
    <row r="4153">
      <c r="A4153" s="19">
        <v>4152.0</v>
      </c>
      <c r="B4153" s="19">
        <v>43030.0</v>
      </c>
      <c r="C4153" s="20" t="s">
        <v>5906</v>
      </c>
      <c r="D4153" s="21"/>
    </row>
    <row r="4154">
      <c r="A4154" s="19">
        <v>4153.0</v>
      </c>
      <c r="B4154" s="19">
        <v>43027.0</v>
      </c>
      <c r="C4154" s="20" t="s">
        <v>5907</v>
      </c>
      <c r="D4154" s="21"/>
    </row>
    <row r="4155">
      <c r="A4155" s="19">
        <v>4154.0</v>
      </c>
      <c r="B4155" s="19">
        <v>43017.0</v>
      </c>
      <c r="C4155" s="20" t="s">
        <v>5908</v>
      </c>
      <c r="D4155" s="21"/>
    </row>
    <row r="4156">
      <c r="A4156" s="19">
        <v>4155.0</v>
      </c>
      <c r="B4156" s="19">
        <v>43004.0</v>
      </c>
      <c r="C4156" s="20" t="s">
        <v>5909</v>
      </c>
      <c r="D4156" s="21"/>
    </row>
    <row r="4157">
      <c r="A4157" s="19">
        <v>4156.0</v>
      </c>
      <c r="B4157" s="19">
        <v>42996.0</v>
      </c>
      <c r="C4157" s="20" t="s">
        <v>5910</v>
      </c>
      <c r="D4157" s="21"/>
    </row>
    <row r="4158">
      <c r="A4158" s="19">
        <v>4157.0</v>
      </c>
      <c r="B4158" s="19">
        <v>42993.0</v>
      </c>
      <c r="C4158" s="20" t="s">
        <v>5911</v>
      </c>
      <c r="D4158" s="21"/>
    </row>
    <row r="4159">
      <c r="A4159" s="19">
        <v>4158.0</v>
      </c>
      <c r="B4159" s="19">
        <v>42989.0</v>
      </c>
      <c r="C4159" s="20" t="s">
        <v>5912</v>
      </c>
      <c r="D4159" s="21"/>
    </row>
    <row r="4160">
      <c r="A4160" s="19">
        <v>4159.0</v>
      </c>
      <c r="B4160" s="19">
        <v>42956.0</v>
      </c>
      <c r="C4160" s="20" t="s">
        <v>5913</v>
      </c>
      <c r="D4160" s="21"/>
    </row>
    <row r="4161">
      <c r="A4161" s="19">
        <v>4160.0</v>
      </c>
      <c r="B4161" s="19">
        <v>42945.0</v>
      </c>
      <c r="C4161" s="22" t="s">
        <v>5914</v>
      </c>
      <c r="D4161" s="21"/>
    </row>
    <row r="4162">
      <c r="A4162" s="19">
        <v>4161.0</v>
      </c>
      <c r="B4162" s="19">
        <v>42944.0</v>
      </c>
      <c r="C4162" s="22" t="s">
        <v>5915</v>
      </c>
      <c r="D4162" s="21"/>
    </row>
    <row r="4163">
      <c r="A4163" s="19">
        <v>4162.0</v>
      </c>
      <c r="B4163" s="19">
        <v>42935.0</v>
      </c>
      <c r="C4163" s="20" t="s">
        <v>5916</v>
      </c>
      <c r="D4163" s="21"/>
    </row>
    <row r="4164">
      <c r="A4164" s="19">
        <v>4163.0</v>
      </c>
      <c r="B4164" s="19">
        <v>42927.0</v>
      </c>
      <c r="C4164" s="20" t="s">
        <v>5917</v>
      </c>
      <c r="D4164" s="21"/>
    </row>
    <row r="4165">
      <c r="A4165" s="19">
        <v>4164.0</v>
      </c>
      <c r="B4165" s="19">
        <v>42903.0</v>
      </c>
      <c r="C4165" s="20" t="s">
        <v>5918</v>
      </c>
      <c r="D4165" s="21"/>
    </row>
    <row r="4166">
      <c r="A4166" s="19">
        <v>4165.0</v>
      </c>
      <c r="B4166" s="19">
        <v>42886.0</v>
      </c>
      <c r="C4166" s="20" t="s">
        <v>5919</v>
      </c>
      <c r="D4166" s="21"/>
    </row>
    <row r="4167">
      <c r="A4167" s="19">
        <v>4166.0</v>
      </c>
      <c r="B4167" s="19">
        <v>42874.0</v>
      </c>
      <c r="C4167" s="20" t="s">
        <v>5920</v>
      </c>
      <c r="D4167" s="21"/>
    </row>
    <row r="4168">
      <c r="A4168" s="19">
        <v>4167.0</v>
      </c>
      <c r="B4168" s="19">
        <v>42869.0</v>
      </c>
      <c r="C4168" s="20" t="s">
        <v>5921</v>
      </c>
      <c r="D4168" s="21"/>
    </row>
    <row r="4169">
      <c r="A4169" s="19">
        <v>4168.0</v>
      </c>
      <c r="B4169" s="19">
        <v>42867.0</v>
      </c>
      <c r="C4169" s="20" t="s">
        <v>5922</v>
      </c>
      <c r="D4169" s="21"/>
    </row>
    <row r="4170">
      <c r="A4170" s="19">
        <v>4169.0</v>
      </c>
      <c r="B4170" s="19">
        <v>42845.0</v>
      </c>
      <c r="C4170" s="20" t="s">
        <v>5923</v>
      </c>
      <c r="D4170" s="21"/>
    </row>
    <row r="4171">
      <c r="A4171" s="19">
        <v>4170.0</v>
      </c>
      <c r="B4171" s="19">
        <v>42828.0</v>
      </c>
      <c r="C4171" s="20" t="s">
        <v>5924</v>
      </c>
      <c r="D4171" s="21"/>
    </row>
    <row r="4172">
      <c r="A4172" s="19">
        <v>4171.0</v>
      </c>
      <c r="B4172" s="19">
        <v>42820.0</v>
      </c>
      <c r="C4172" s="20" t="s">
        <v>5925</v>
      </c>
      <c r="D4172" s="21"/>
    </row>
    <row r="4173">
      <c r="A4173" s="19">
        <v>4172.0</v>
      </c>
      <c r="B4173" s="19">
        <v>42816.0</v>
      </c>
      <c r="C4173" s="20" t="s">
        <v>5926</v>
      </c>
      <c r="D4173" s="21"/>
    </row>
    <row r="4174">
      <c r="A4174" s="19">
        <v>4173.0</v>
      </c>
      <c r="B4174" s="19">
        <v>42815.0</v>
      </c>
      <c r="C4174" s="20" t="s">
        <v>5927</v>
      </c>
      <c r="D4174" s="21"/>
    </row>
    <row r="4175">
      <c r="A4175" s="19">
        <v>4174.0</v>
      </c>
      <c r="B4175" s="19">
        <v>42804.0</v>
      </c>
      <c r="C4175" s="20" t="s">
        <v>5928</v>
      </c>
      <c r="D4175" s="21"/>
    </row>
    <row r="4176">
      <c r="A4176" s="19">
        <v>4175.0</v>
      </c>
      <c r="B4176" s="19">
        <v>42754.0</v>
      </c>
      <c r="C4176" s="20" t="s">
        <v>5929</v>
      </c>
      <c r="D4176" s="21"/>
    </row>
    <row r="4177">
      <c r="A4177" s="19">
        <v>4176.0</v>
      </c>
      <c r="B4177" s="19">
        <v>42752.0</v>
      </c>
      <c r="C4177" s="20" t="s">
        <v>5930</v>
      </c>
      <c r="D4177" s="21"/>
    </row>
    <row r="4178">
      <c r="A4178" s="19">
        <v>4177.0</v>
      </c>
      <c r="B4178" s="19">
        <v>42725.0</v>
      </c>
      <c r="C4178" s="20" t="s">
        <v>5931</v>
      </c>
      <c r="D4178" s="21"/>
    </row>
    <row r="4179">
      <c r="A4179" s="19">
        <v>4178.0</v>
      </c>
      <c r="B4179" s="19">
        <v>42711.0</v>
      </c>
      <c r="C4179" s="20" t="s">
        <v>5932</v>
      </c>
      <c r="D4179" s="21"/>
    </row>
    <row r="4180">
      <c r="A4180" s="19">
        <v>4179.0</v>
      </c>
      <c r="B4180" s="19">
        <v>42711.0</v>
      </c>
      <c r="C4180" s="20" t="s">
        <v>5933</v>
      </c>
      <c r="D4180" s="21"/>
    </row>
    <row r="4181">
      <c r="A4181" s="19">
        <v>4180.0</v>
      </c>
      <c r="B4181" s="19">
        <v>42704.0</v>
      </c>
      <c r="C4181" s="20" t="s">
        <v>5934</v>
      </c>
      <c r="D4181" s="21"/>
    </row>
    <row r="4182">
      <c r="A4182" s="19">
        <v>4181.0</v>
      </c>
      <c r="B4182" s="19">
        <v>42703.0</v>
      </c>
      <c r="C4182" s="20" t="s">
        <v>5935</v>
      </c>
      <c r="D4182" s="21"/>
    </row>
    <row r="4183">
      <c r="A4183" s="19">
        <v>4182.0</v>
      </c>
      <c r="B4183" s="19">
        <v>42703.0</v>
      </c>
      <c r="C4183" s="20" t="s">
        <v>5936</v>
      </c>
      <c r="D4183" s="21"/>
    </row>
    <row r="4184">
      <c r="A4184" s="19">
        <v>4183.0</v>
      </c>
      <c r="B4184" s="19">
        <v>42694.0</v>
      </c>
      <c r="C4184" s="20" t="s">
        <v>5937</v>
      </c>
      <c r="D4184" s="21"/>
    </row>
    <row r="4185">
      <c r="A4185" s="19">
        <v>4184.0</v>
      </c>
      <c r="B4185" s="19">
        <v>42691.0</v>
      </c>
      <c r="C4185" s="20" t="s">
        <v>5938</v>
      </c>
      <c r="D4185" s="21"/>
    </row>
    <row r="4186">
      <c r="A4186" s="19">
        <v>4185.0</v>
      </c>
      <c r="B4186" s="19">
        <v>42689.0</v>
      </c>
      <c r="C4186" s="20" t="s">
        <v>5939</v>
      </c>
      <c r="D4186" s="21"/>
    </row>
    <row r="4187">
      <c r="A4187" s="19">
        <v>4186.0</v>
      </c>
      <c r="B4187" s="19">
        <v>42688.0</v>
      </c>
      <c r="C4187" s="20" t="s">
        <v>5940</v>
      </c>
      <c r="D4187" s="21"/>
    </row>
    <row r="4188">
      <c r="A4188" s="19">
        <v>4187.0</v>
      </c>
      <c r="B4188" s="19">
        <v>42680.0</v>
      </c>
      <c r="C4188" s="22" t="s">
        <v>5941</v>
      </c>
      <c r="D4188" s="21"/>
    </row>
    <row r="4189">
      <c r="A4189" s="19">
        <v>4188.0</v>
      </c>
      <c r="B4189" s="19">
        <v>42677.0</v>
      </c>
      <c r="C4189" s="20" t="s">
        <v>5942</v>
      </c>
      <c r="D4189" s="21"/>
    </row>
    <row r="4190">
      <c r="A4190" s="19">
        <v>4189.0</v>
      </c>
      <c r="B4190" s="19">
        <v>42673.0</v>
      </c>
      <c r="C4190" s="20" t="s">
        <v>5943</v>
      </c>
      <c r="D4190" s="21"/>
    </row>
    <row r="4191">
      <c r="A4191" s="19">
        <v>4190.0</v>
      </c>
      <c r="B4191" s="19">
        <v>42657.0</v>
      </c>
      <c r="C4191" s="20" t="s">
        <v>5944</v>
      </c>
      <c r="D4191" s="21"/>
    </row>
    <row r="4192">
      <c r="A4192" s="19">
        <v>4191.0</v>
      </c>
      <c r="B4192" s="19">
        <v>42652.0</v>
      </c>
      <c r="C4192" s="20" t="s">
        <v>5945</v>
      </c>
      <c r="D4192" s="21"/>
    </row>
    <row r="4193">
      <c r="A4193" s="19">
        <v>4192.0</v>
      </c>
      <c r="B4193" s="19">
        <v>42645.0</v>
      </c>
      <c r="C4193" s="20" t="s">
        <v>5946</v>
      </c>
      <c r="D4193" s="21"/>
    </row>
    <row r="4194">
      <c r="A4194" s="19">
        <v>4193.0</v>
      </c>
      <c r="B4194" s="19">
        <v>42629.0</v>
      </c>
      <c r="C4194" s="20" t="s">
        <v>5947</v>
      </c>
      <c r="D4194" s="21"/>
    </row>
    <row r="4195">
      <c r="A4195" s="19">
        <v>4194.0</v>
      </c>
      <c r="B4195" s="19">
        <v>42597.0</v>
      </c>
      <c r="C4195" s="20" t="s">
        <v>5948</v>
      </c>
      <c r="D4195" s="21"/>
    </row>
    <row r="4196">
      <c r="A4196" s="19">
        <v>4195.0</v>
      </c>
      <c r="B4196" s="19">
        <v>42596.0</v>
      </c>
      <c r="C4196" s="20" t="s">
        <v>5949</v>
      </c>
      <c r="D4196" s="21"/>
    </row>
    <row r="4197">
      <c r="A4197" s="19">
        <v>4196.0</v>
      </c>
      <c r="B4197" s="19">
        <v>42563.0</v>
      </c>
      <c r="C4197" s="20" t="s">
        <v>5950</v>
      </c>
      <c r="D4197" s="21"/>
    </row>
    <row r="4198">
      <c r="A4198" s="19">
        <v>4197.0</v>
      </c>
      <c r="B4198" s="19">
        <v>42561.0</v>
      </c>
      <c r="C4198" s="20" t="s">
        <v>5951</v>
      </c>
      <c r="D4198" s="21"/>
    </row>
    <row r="4199">
      <c r="A4199" s="19">
        <v>4198.0</v>
      </c>
      <c r="B4199" s="19">
        <v>42548.0</v>
      </c>
      <c r="C4199" s="20" t="s">
        <v>5952</v>
      </c>
      <c r="D4199" s="21"/>
    </row>
    <row r="4200">
      <c r="A4200" s="19">
        <v>4199.0</v>
      </c>
      <c r="B4200" s="19">
        <v>42541.0</v>
      </c>
      <c r="C4200" s="22" t="s">
        <v>5953</v>
      </c>
      <c r="D4200" s="21"/>
    </row>
    <row r="4201">
      <c r="A4201" s="19">
        <v>4200.0</v>
      </c>
      <c r="B4201" s="19">
        <v>42511.0</v>
      </c>
      <c r="C4201" s="20" t="s">
        <v>5954</v>
      </c>
      <c r="D4201" s="21"/>
    </row>
    <row r="4202">
      <c r="A4202" s="19">
        <v>4201.0</v>
      </c>
      <c r="B4202" s="19">
        <v>42506.0</v>
      </c>
      <c r="C4202" s="20" t="s">
        <v>5955</v>
      </c>
      <c r="D4202" s="21"/>
    </row>
    <row r="4203">
      <c r="A4203" s="19">
        <v>4202.0</v>
      </c>
      <c r="B4203" s="19">
        <v>42482.0</v>
      </c>
      <c r="C4203" s="20" t="s">
        <v>5956</v>
      </c>
      <c r="D4203" s="21"/>
    </row>
    <row r="4204">
      <c r="A4204" s="19">
        <v>4203.0</v>
      </c>
      <c r="B4204" s="19">
        <v>42478.0</v>
      </c>
      <c r="C4204" s="20" t="s">
        <v>5957</v>
      </c>
      <c r="D4204" s="21"/>
    </row>
    <row r="4205">
      <c r="A4205" s="19">
        <v>4204.0</v>
      </c>
      <c r="B4205" s="19">
        <v>42476.0</v>
      </c>
      <c r="C4205" s="20" t="s">
        <v>5958</v>
      </c>
      <c r="D4205" s="21"/>
    </row>
    <row r="4206">
      <c r="A4206" s="19">
        <v>4205.0</v>
      </c>
      <c r="B4206" s="19">
        <v>42446.0</v>
      </c>
      <c r="C4206" s="20" t="s">
        <v>5959</v>
      </c>
      <c r="D4206" s="21"/>
    </row>
    <row r="4207">
      <c r="A4207" s="19">
        <v>4206.0</v>
      </c>
      <c r="B4207" s="19">
        <v>42442.0</v>
      </c>
      <c r="C4207" s="20" t="s">
        <v>5960</v>
      </c>
      <c r="D4207" s="21"/>
    </row>
    <row r="4208">
      <c r="A4208" s="19">
        <v>4207.0</v>
      </c>
      <c r="B4208" s="19">
        <v>42433.0</v>
      </c>
      <c r="C4208" s="20" t="s">
        <v>5961</v>
      </c>
      <c r="D4208" s="21"/>
    </row>
    <row r="4209">
      <c r="A4209" s="19">
        <v>4208.0</v>
      </c>
      <c r="B4209" s="19">
        <v>42428.0</v>
      </c>
      <c r="C4209" s="22" t="s">
        <v>5962</v>
      </c>
      <c r="D4209" s="21"/>
    </row>
    <row r="4210">
      <c r="A4210" s="19">
        <v>4209.0</v>
      </c>
      <c r="B4210" s="19">
        <v>42428.0</v>
      </c>
      <c r="C4210" s="20" t="s">
        <v>5963</v>
      </c>
      <c r="D4210" s="21"/>
    </row>
    <row r="4211">
      <c r="A4211" s="19">
        <v>4210.0</v>
      </c>
      <c r="B4211" s="19">
        <v>42426.0</v>
      </c>
      <c r="C4211" s="20" t="s">
        <v>5964</v>
      </c>
      <c r="D4211" s="21"/>
    </row>
    <row r="4212">
      <c r="A4212" s="19">
        <v>4211.0</v>
      </c>
      <c r="B4212" s="19">
        <v>42411.0</v>
      </c>
      <c r="C4212" s="22" t="s">
        <v>5965</v>
      </c>
      <c r="D4212" s="21"/>
    </row>
    <row r="4213">
      <c r="A4213" s="19">
        <v>4212.0</v>
      </c>
      <c r="B4213" s="19">
        <v>42409.0</v>
      </c>
      <c r="C4213" s="20" t="s">
        <v>5966</v>
      </c>
      <c r="D4213" s="21"/>
    </row>
    <row r="4214">
      <c r="A4214" s="19">
        <v>4213.0</v>
      </c>
      <c r="B4214" s="19">
        <v>42405.0</v>
      </c>
      <c r="C4214" s="20" t="s">
        <v>5967</v>
      </c>
      <c r="D4214" s="21"/>
    </row>
    <row r="4215">
      <c r="A4215" s="19">
        <v>4214.0</v>
      </c>
      <c r="B4215" s="19">
        <v>42398.0</v>
      </c>
      <c r="C4215" s="20" t="s">
        <v>5968</v>
      </c>
      <c r="D4215" s="21"/>
    </row>
    <row r="4216">
      <c r="A4216" s="19">
        <v>4215.0</v>
      </c>
      <c r="B4216" s="19">
        <v>42386.0</v>
      </c>
      <c r="C4216" s="20" t="s">
        <v>5969</v>
      </c>
      <c r="D4216" s="21"/>
    </row>
    <row r="4217">
      <c r="A4217" s="19">
        <v>4216.0</v>
      </c>
      <c r="B4217" s="19">
        <v>42376.0</v>
      </c>
      <c r="C4217" s="20" t="s">
        <v>5970</v>
      </c>
      <c r="D4217" s="21"/>
    </row>
    <row r="4218">
      <c r="A4218" s="19">
        <v>4217.0</v>
      </c>
      <c r="B4218" s="19">
        <v>42375.0</v>
      </c>
      <c r="C4218" s="20" t="s">
        <v>5971</v>
      </c>
      <c r="D4218" s="21"/>
    </row>
    <row r="4219">
      <c r="A4219" s="19">
        <v>4218.0</v>
      </c>
      <c r="B4219" s="19">
        <v>42369.0</v>
      </c>
      <c r="C4219" s="20" t="s">
        <v>5972</v>
      </c>
      <c r="D4219" s="21"/>
    </row>
    <row r="4220">
      <c r="A4220" s="19">
        <v>4219.0</v>
      </c>
      <c r="B4220" s="19">
        <v>42291.0</v>
      </c>
      <c r="C4220" s="20" t="s">
        <v>5973</v>
      </c>
      <c r="D4220" s="21"/>
    </row>
    <row r="4221">
      <c r="A4221" s="19">
        <v>4220.0</v>
      </c>
      <c r="B4221" s="19">
        <v>42289.0</v>
      </c>
      <c r="C4221" s="20" t="s">
        <v>5974</v>
      </c>
      <c r="D4221" s="21"/>
    </row>
    <row r="4222">
      <c r="A4222" s="19">
        <v>4221.0</v>
      </c>
      <c r="B4222" s="19">
        <v>42226.0</v>
      </c>
      <c r="C4222" s="20" t="s">
        <v>5975</v>
      </c>
      <c r="D4222" s="21"/>
    </row>
    <row r="4223">
      <c r="A4223" s="19">
        <v>4222.0</v>
      </c>
      <c r="B4223" s="19">
        <v>42225.0</v>
      </c>
      <c r="C4223" s="20" t="s">
        <v>5976</v>
      </c>
      <c r="D4223" s="21"/>
    </row>
    <row r="4224">
      <c r="A4224" s="19">
        <v>4223.0</v>
      </c>
      <c r="B4224" s="19">
        <v>42224.0</v>
      </c>
      <c r="C4224" s="20" t="s">
        <v>5977</v>
      </c>
      <c r="D4224" s="21"/>
    </row>
    <row r="4225">
      <c r="A4225" s="19">
        <v>4224.0</v>
      </c>
      <c r="B4225" s="19">
        <v>42219.0</v>
      </c>
      <c r="C4225" s="20" t="s">
        <v>5978</v>
      </c>
      <c r="D4225" s="21"/>
    </row>
    <row r="4226">
      <c r="A4226" s="19">
        <v>4225.0</v>
      </c>
      <c r="B4226" s="19">
        <v>42210.0</v>
      </c>
      <c r="C4226" s="20" t="s">
        <v>5979</v>
      </c>
      <c r="D4226" s="21"/>
    </row>
    <row r="4227">
      <c r="A4227" s="19">
        <v>4226.0</v>
      </c>
      <c r="B4227" s="19">
        <v>42210.0</v>
      </c>
      <c r="C4227" s="22" t="s">
        <v>5980</v>
      </c>
      <c r="D4227" s="21"/>
    </row>
    <row r="4228">
      <c r="A4228" s="19">
        <v>4227.0</v>
      </c>
      <c r="B4228" s="19">
        <v>42190.0</v>
      </c>
      <c r="C4228" s="20" t="s">
        <v>5981</v>
      </c>
      <c r="D4228" s="21"/>
    </row>
    <row r="4229">
      <c r="A4229" s="19">
        <v>4228.0</v>
      </c>
      <c r="B4229" s="19">
        <v>42183.0</v>
      </c>
      <c r="C4229" s="20" t="s">
        <v>5982</v>
      </c>
      <c r="D4229" s="21"/>
    </row>
    <row r="4230">
      <c r="A4230" s="19">
        <v>4229.0</v>
      </c>
      <c r="B4230" s="19">
        <v>42179.0</v>
      </c>
      <c r="C4230" s="20" t="s">
        <v>5983</v>
      </c>
      <c r="D4230" s="21"/>
    </row>
    <row r="4231">
      <c r="A4231" s="19">
        <v>4230.0</v>
      </c>
      <c r="B4231" s="19">
        <v>42159.0</v>
      </c>
      <c r="C4231" s="20" t="s">
        <v>5984</v>
      </c>
      <c r="D4231" s="21"/>
    </row>
    <row r="4232">
      <c r="A4232" s="19">
        <v>4231.0</v>
      </c>
      <c r="B4232" s="19">
        <v>42146.0</v>
      </c>
      <c r="C4232" s="20" t="s">
        <v>5985</v>
      </c>
      <c r="D4232" s="21"/>
    </row>
    <row r="4233">
      <c r="A4233" s="19">
        <v>4232.0</v>
      </c>
      <c r="B4233" s="19">
        <v>42140.0</v>
      </c>
      <c r="C4233" s="20" t="s">
        <v>5986</v>
      </c>
      <c r="D4233" s="21"/>
    </row>
    <row r="4234">
      <c r="A4234" s="19">
        <v>4233.0</v>
      </c>
      <c r="B4234" s="19">
        <v>42139.0</v>
      </c>
      <c r="C4234" s="20" t="s">
        <v>5987</v>
      </c>
      <c r="D4234" s="21"/>
    </row>
    <row r="4235">
      <c r="A4235" s="19">
        <v>4234.0</v>
      </c>
      <c r="B4235" s="19">
        <v>42137.0</v>
      </c>
      <c r="C4235" s="20" t="s">
        <v>5988</v>
      </c>
      <c r="D4235" s="21"/>
    </row>
    <row r="4236">
      <c r="A4236" s="19">
        <v>4235.0</v>
      </c>
      <c r="B4236" s="19">
        <v>42135.0</v>
      </c>
      <c r="C4236" s="20" t="s">
        <v>5989</v>
      </c>
      <c r="D4236" s="21"/>
    </row>
    <row r="4237">
      <c r="A4237" s="19">
        <v>4236.0</v>
      </c>
      <c r="B4237" s="19">
        <v>42131.0</v>
      </c>
      <c r="C4237" s="20" t="s">
        <v>5990</v>
      </c>
      <c r="D4237" s="21"/>
    </row>
    <row r="4238">
      <c r="A4238" s="19">
        <v>4237.0</v>
      </c>
      <c r="B4238" s="19">
        <v>42123.0</v>
      </c>
      <c r="C4238" s="20" t="s">
        <v>5991</v>
      </c>
      <c r="D4238" s="21"/>
    </row>
    <row r="4239">
      <c r="A4239" s="19">
        <v>4238.0</v>
      </c>
      <c r="B4239" s="19">
        <v>42104.0</v>
      </c>
      <c r="C4239" s="20" t="s">
        <v>5992</v>
      </c>
      <c r="D4239" s="21"/>
    </row>
    <row r="4240">
      <c r="A4240" s="19">
        <v>4239.0</v>
      </c>
      <c r="B4240" s="19">
        <v>42103.0</v>
      </c>
      <c r="C4240" s="20" t="s">
        <v>5993</v>
      </c>
      <c r="D4240" s="21"/>
    </row>
    <row r="4241">
      <c r="A4241" s="19">
        <v>4240.0</v>
      </c>
      <c r="B4241" s="19">
        <v>42066.0</v>
      </c>
      <c r="C4241" s="20" t="s">
        <v>5994</v>
      </c>
      <c r="D4241" s="21"/>
    </row>
    <row r="4242">
      <c r="A4242" s="19">
        <v>4241.0</v>
      </c>
      <c r="B4242" s="19">
        <v>42058.0</v>
      </c>
      <c r="C4242" s="20" t="s">
        <v>5995</v>
      </c>
      <c r="D4242" s="21"/>
    </row>
    <row r="4243">
      <c r="A4243" s="19">
        <v>4242.0</v>
      </c>
      <c r="B4243" s="19">
        <v>42057.0</v>
      </c>
      <c r="C4243" s="20" t="s">
        <v>5996</v>
      </c>
      <c r="D4243" s="21"/>
    </row>
    <row r="4244">
      <c r="A4244" s="19">
        <v>4243.0</v>
      </c>
      <c r="B4244" s="19">
        <v>42035.0</v>
      </c>
      <c r="C4244" s="20" t="s">
        <v>5997</v>
      </c>
      <c r="D4244" s="21"/>
    </row>
    <row r="4245">
      <c r="A4245" s="19">
        <v>4244.0</v>
      </c>
      <c r="B4245" s="19">
        <v>42028.0</v>
      </c>
      <c r="C4245" s="22" t="s">
        <v>5998</v>
      </c>
      <c r="D4245" s="21"/>
    </row>
    <row r="4246">
      <c r="A4246" s="19">
        <v>4245.0</v>
      </c>
      <c r="B4246" s="19">
        <v>42024.0</v>
      </c>
      <c r="C4246" s="20" t="s">
        <v>5999</v>
      </c>
      <c r="D4246" s="21"/>
    </row>
    <row r="4247">
      <c r="A4247" s="19">
        <v>4246.0</v>
      </c>
      <c r="B4247" s="19">
        <v>42024.0</v>
      </c>
      <c r="C4247" s="20" t="s">
        <v>6000</v>
      </c>
      <c r="D4247" s="21"/>
    </row>
    <row r="4248">
      <c r="A4248" s="19">
        <v>4247.0</v>
      </c>
      <c r="B4248" s="19">
        <v>42023.0</v>
      </c>
      <c r="C4248" s="20" t="s">
        <v>6001</v>
      </c>
      <c r="D4248" s="21"/>
    </row>
    <row r="4249">
      <c r="A4249" s="19">
        <v>4248.0</v>
      </c>
      <c r="B4249" s="19">
        <v>42016.0</v>
      </c>
      <c r="C4249" s="20" t="s">
        <v>6002</v>
      </c>
      <c r="D4249" s="21"/>
    </row>
    <row r="4250">
      <c r="A4250" s="19">
        <v>4249.0</v>
      </c>
      <c r="B4250" s="19">
        <v>41978.0</v>
      </c>
      <c r="C4250" s="20" t="s">
        <v>6003</v>
      </c>
      <c r="D4250" s="21"/>
    </row>
    <row r="4251">
      <c r="A4251" s="19">
        <v>4250.0</v>
      </c>
      <c r="B4251" s="19">
        <v>41977.0</v>
      </c>
      <c r="C4251" s="22" t="s">
        <v>6004</v>
      </c>
      <c r="D4251" s="21"/>
    </row>
    <row r="4252">
      <c r="A4252" s="19">
        <v>4251.0</v>
      </c>
      <c r="B4252" s="19">
        <v>41975.0</v>
      </c>
      <c r="C4252" s="20" t="s">
        <v>6005</v>
      </c>
      <c r="D4252" s="21"/>
    </row>
    <row r="4253">
      <c r="A4253" s="19">
        <v>4252.0</v>
      </c>
      <c r="B4253" s="19">
        <v>41960.0</v>
      </c>
      <c r="C4253" s="20" t="s">
        <v>6006</v>
      </c>
      <c r="D4253" s="21"/>
    </row>
    <row r="4254">
      <c r="A4254" s="19">
        <v>4253.0</v>
      </c>
      <c r="B4254" s="19">
        <v>41958.0</v>
      </c>
      <c r="C4254" s="20" t="s">
        <v>6007</v>
      </c>
      <c r="D4254" s="21"/>
    </row>
    <row r="4255">
      <c r="A4255" s="19">
        <v>4254.0</v>
      </c>
      <c r="B4255" s="19">
        <v>41949.0</v>
      </c>
      <c r="C4255" s="20" t="s">
        <v>6008</v>
      </c>
      <c r="D4255" s="21"/>
    </row>
    <row r="4256">
      <c r="A4256" s="19">
        <v>4255.0</v>
      </c>
      <c r="B4256" s="19">
        <v>41935.0</v>
      </c>
      <c r="C4256" s="20" t="s">
        <v>6009</v>
      </c>
      <c r="D4256" s="21"/>
    </row>
    <row r="4257">
      <c r="A4257" s="19">
        <v>4256.0</v>
      </c>
      <c r="B4257" s="19">
        <v>41917.0</v>
      </c>
      <c r="C4257" s="20" t="s">
        <v>6010</v>
      </c>
      <c r="D4257" s="21"/>
    </row>
    <row r="4258">
      <c r="A4258" s="19">
        <v>4257.0</v>
      </c>
      <c r="B4258" s="19">
        <v>41901.0</v>
      </c>
      <c r="C4258" s="20" t="s">
        <v>6011</v>
      </c>
      <c r="D4258" s="21"/>
    </row>
    <row r="4259">
      <c r="A4259" s="19">
        <v>4258.0</v>
      </c>
      <c r="B4259" s="19">
        <v>41879.0</v>
      </c>
      <c r="C4259" s="20" t="s">
        <v>6012</v>
      </c>
      <c r="D4259" s="21"/>
    </row>
    <row r="4260">
      <c r="A4260" s="19">
        <v>4259.0</v>
      </c>
      <c r="B4260" s="19">
        <v>41864.0</v>
      </c>
      <c r="C4260" s="20" t="s">
        <v>6013</v>
      </c>
      <c r="D4260" s="21"/>
    </row>
    <row r="4261">
      <c r="A4261" s="19">
        <v>4260.0</v>
      </c>
      <c r="B4261" s="19">
        <v>41864.0</v>
      </c>
      <c r="C4261" s="20" t="s">
        <v>6014</v>
      </c>
      <c r="D4261" s="21"/>
    </row>
    <row r="4262">
      <c r="A4262" s="19">
        <v>4261.0</v>
      </c>
      <c r="B4262" s="19">
        <v>41861.0</v>
      </c>
      <c r="C4262" s="22" t="s">
        <v>6015</v>
      </c>
      <c r="D4262" s="21"/>
    </row>
    <row r="4263">
      <c r="A4263" s="19">
        <v>4262.0</v>
      </c>
      <c r="B4263" s="19">
        <v>41797.0</v>
      </c>
      <c r="C4263" s="20" t="s">
        <v>6016</v>
      </c>
      <c r="D4263" s="21"/>
    </row>
    <row r="4264">
      <c r="A4264" s="19">
        <v>4263.0</v>
      </c>
      <c r="B4264" s="19">
        <v>41793.0</v>
      </c>
      <c r="C4264" s="20" t="s">
        <v>6017</v>
      </c>
      <c r="D4264" s="21"/>
    </row>
    <row r="4265">
      <c r="A4265" s="19">
        <v>4264.0</v>
      </c>
      <c r="B4265" s="19">
        <v>41774.0</v>
      </c>
      <c r="C4265" s="20" t="s">
        <v>6018</v>
      </c>
      <c r="D4265" s="21"/>
    </row>
    <row r="4266">
      <c r="A4266" s="19">
        <v>4265.0</v>
      </c>
      <c r="B4266" s="19">
        <v>41773.0</v>
      </c>
      <c r="C4266" s="20" t="s">
        <v>6019</v>
      </c>
      <c r="D4266" s="21"/>
    </row>
    <row r="4267">
      <c r="A4267" s="19">
        <v>4266.0</v>
      </c>
      <c r="B4267" s="19">
        <v>41771.0</v>
      </c>
      <c r="C4267" s="20" t="s">
        <v>6020</v>
      </c>
      <c r="D4267" s="21"/>
    </row>
    <row r="4268">
      <c r="A4268" s="19">
        <v>4267.0</v>
      </c>
      <c r="B4268" s="19">
        <v>41753.0</v>
      </c>
      <c r="C4268" s="20" t="s">
        <v>6021</v>
      </c>
      <c r="D4268" s="21"/>
    </row>
    <row r="4269">
      <c r="A4269" s="19">
        <v>4268.0</v>
      </c>
      <c r="B4269" s="19">
        <v>41739.0</v>
      </c>
      <c r="C4269" s="22" t="s">
        <v>6022</v>
      </c>
      <c r="D4269" s="21"/>
    </row>
    <row r="4270">
      <c r="A4270" s="19">
        <v>4269.0</v>
      </c>
      <c r="B4270" s="19">
        <v>41732.0</v>
      </c>
      <c r="C4270" s="20" t="s">
        <v>6023</v>
      </c>
      <c r="D4270" s="21"/>
    </row>
    <row r="4271">
      <c r="A4271" s="19">
        <v>4270.0</v>
      </c>
      <c r="B4271" s="19">
        <v>41715.0</v>
      </c>
      <c r="C4271" s="20" t="s">
        <v>6024</v>
      </c>
      <c r="D4271" s="21"/>
    </row>
    <row r="4272">
      <c r="A4272" s="19">
        <v>4271.0</v>
      </c>
      <c r="B4272" s="19">
        <v>41711.0</v>
      </c>
      <c r="C4272" s="20" t="s">
        <v>6025</v>
      </c>
      <c r="D4272" s="21"/>
    </row>
    <row r="4273">
      <c r="A4273" s="19">
        <v>4272.0</v>
      </c>
      <c r="B4273" s="19">
        <v>41704.0</v>
      </c>
      <c r="C4273" s="20" t="s">
        <v>6026</v>
      </c>
      <c r="D4273" s="21"/>
    </row>
    <row r="4274">
      <c r="A4274" s="19">
        <v>4273.0</v>
      </c>
      <c r="B4274" s="19">
        <v>41703.0</v>
      </c>
      <c r="C4274" s="20" t="s">
        <v>6027</v>
      </c>
      <c r="D4274" s="21"/>
    </row>
    <row r="4275">
      <c r="A4275" s="19">
        <v>4274.0</v>
      </c>
      <c r="B4275" s="19">
        <v>41682.0</v>
      </c>
      <c r="C4275" s="20" t="s">
        <v>6028</v>
      </c>
      <c r="D4275" s="21"/>
    </row>
    <row r="4276">
      <c r="A4276" s="19">
        <v>4275.0</v>
      </c>
      <c r="B4276" s="19">
        <v>41681.0</v>
      </c>
      <c r="C4276" s="20" t="s">
        <v>6029</v>
      </c>
      <c r="D4276" s="21"/>
    </row>
    <row r="4277">
      <c r="A4277" s="19">
        <v>4276.0</v>
      </c>
      <c r="B4277" s="19">
        <v>41670.0</v>
      </c>
      <c r="C4277" s="20" t="s">
        <v>6030</v>
      </c>
      <c r="D4277" s="21"/>
    </row>
    <row r="4278">
      <c r="A4278" s="19">
        <v>4277.0</v>
      </c>
      <c r="B4278" s="19">
        <v>41648.0</v>
      </c>
      <c r="C4278" s="20" t="s">
        <v>6031</v>
      </c>
      <c r="D4278" s="21"/>
    </row>
    <row r="4279">
      <c r="A4279" s="19">
        <v>4278.0</v>
      </c>
      <c r="B4279" s="19">
        <v>41634.0</v>
      </c>
      <c r="C4279" s="22" t="s">
        <v>6032</v>
      </c>
      <c r="D4279" s="21"/>
    </row>
    <row r="4280">
      <c r="A4280" s="19">
        <v>4279.0</v>
      </c>
      <c r="B4280" s="19">
        <v>41634.0</v>
      </c>
      <c r="C4280" s="20" t="s">
        <v>6033</v>
      </c>
      <c r="D4280" s="21"/>
    </row>
    <row r="4281">
      <c r="A4281" s="19">
        <v>4280.0</v>
      </c>
      <c r="B4281" s="19">
        <v>41632.0</v>
      </c>
      <c r="C4281" s="20" t="s">
        <v>6034</v>
      </c>
      <c r="D4281" s="21"/>
    </row>
    <row r="4282">
      <c r="A4282" s="19">
        <v>4281.0</v>
      </c>
      <c r="B4282" s="19">
        <v>41625.0</v>
      </c>
      <c r="C4282" s="20" t="s">
        <v>6035</v>
      </c>
      <c r="D4282" s="21"/>
    </row>
    <row r="4283">
      <c r="A4283" s="19">
        <v>4282.0</v>
      </c>
      <c r="B4283" s="19">
        <v>41616.0</v>
      </c>
      <c r="C4283" s="20" t="s">
        <v>6036</v>
      </c>
      <c r="D4283" s="21"/>
    </row>
    <row r="4284">
      <c r="A4284" s="19">
        <v>4283.0</v>
      </c>
      <c r="B4284" s="19">
        <v>41611.0</v>
      </c>
      <c r="C4284" s="20" t="s">
        <v>6037</v>
      </c>
      <c r="D4284" s="21"/>
    </row>
    <row r="4285">
      <c r="A4285" s="19">
        <v>4284.0</v>
      </c>
      <c r="B4285" s="19">
        <v>41605.0</v>
      </c>
      <c r="C4285" s="20" t="s">
        <v>6038</v>
      </c>
      <c r="D4285" s="21"/>
    </row>
    <row r="4286">
      <c r="A4286" s="19">
        <v>4285.0</v>
      </c>
      <c r="B4286" s="19">
        <v>41601.0</v>
      </c>
      <c r="C4286" s="20" t="s">
        <v>6039</v>
      </c>
      <c r="D4286" s="21"/>
    </row>
    <row r="4287">
      <c r="A4287" s="19">
        <v>4286.0</v>
      </c>
      <c r="B4287" s="19">
        <v>41596.0</v>
      </c>
      <c r="C4287" s="20" t="s">
        <v>6040</v>
      </c>
      <c r="D4287" s="21"/>
    </row>
    <row r="4288">
      <c r="A4288" s="19">
        <v>4287.0</v>
      </c>
      <c r="B4288" s="19">
        <v>41576.0</v>
      </c>
      <c r="C4288" s="20" t="s">
        <v>6041</v>
      </c>
      <c r="D4288" s="21"/>
    </row>
    <row r="4289">
      <c r="A4289" s="19">
        <v>4288.0</v>
      </c>
      <c r="B4289" s="19">
        <v>41569.0</v>
      </c>
      <c r="C4289" s="20" t="s">
        <v>6042</v>
      </c>
      <c r="D4289" s="21"/>
    </row>
    <row r="4290">
      <c r="A4290" s="19">
        <v>4289.0</v>
      </c>
      <c r="B4290" s="19">
        <v>41567.0</v>
      </c>
      <c r="C4290" s="20" t="s">
        <v>6043</v>
      </c>
      <c r="D4290" s="21"/>
    </row>
    <row r="4291">
      <c r="A4291" s="19">
        <v>4290.0</v>
      </c>
      <c r="B4291" s="19">
        <v>41551.0</v>
      </c>
      <c r="C4291" s="20" t="s">
        <v>6044</v>
      </c>
      <c r="D4291" s="21"/>
    </row>
    <row r="4292">
      <c r="A4292" s="19">
        <v>4291.0</v>
      </c>
      <c r="B4292" s="19">
        <v>41550.0</v>
      </c>
      <c r="C4292" s="20" t="s">
        <v>6045</v>
      </c>
      <c r="D4292" s="21"/>
    </row>
    <row r="4293">
      <c r="A4293" s="19">
        <v>4292.0</v>
      </c>
      <c r="B4293" s="19">
        <v>41542.0</v>
      </c>
      <c r="C4293" s="20" t="s">
        <v>6046</v>
      </c>
      <c r="D4293" s="21"/>
    </row>
    <row r="4294">
      <c r="A4294" s="19">
        <v>4293.0</v>
      </c>
      <c r="B4294" s="19">
        <v>41538.0</v>
      </c>
      <c r="C4294" s="20" t="s">
        <v>6047</v>
      </c>
      <c r="D4294" s="21"/>
    </row>
    <row r="4295">
      <c r="A4295" s="19">
        <v>4294.0</v>
      </c>
      <c r="B4295" s="19">
        <v>41515.0</v>
      </c>
      <c r="C4295" s="20" t="s">
        <v>6048</v>
      </c>
      <c r="D4295" s="21"/>
    </row>
    <row r="4296">
      <c r="A4296" s="19">
        <v>4295.0</v>
      </c>
      <c r="B4296" s="19">
        <v>41486.0</v>
      </c>
      <c r="C4296" s="20" t="s">
        <v>6049</v>
      </c>
      <c r="D4296" s="21"/>
    </row>
    <row r="4297">
      <c r="A4297" s="19">
        <v>4296.0</v>
      </c>
      <c r="B4297" s="19">
        <v>41470.0</v>
      </c>
      <c r="C4297" s="20" t="s">
        <v>6050</v>
      </c>
      <c r="D4297" s="21"/>
    </row>
    <row r="4298">
      <c r="A4298" s="19">
        <v>4297.0</v>
      </c>
      <c r="B4298" s="19">
        <v>41459.0</v>
      </c>
      <c r="C4298" s="20" t="s">
        <v>6051</v>
      </c>
      <c r="D4298" s="21"/>
    </row>
    <row r="4299">
      <c r="A4299" s="19">
        <v>4298.0</v>
      </c>
      <c r="B4299" s="19">
        <v>41448.0</v>
      </c>
      <c r="C4299" s="20" t="s">
        <v>6052</v>
      </c>
      <c r="D4299" s="21"/>
    </row>
    <row r="4300">
      <c r="A4300" s="19">
        <v>4299.0</v>
      </c>
      <c r="B4300" s="19">
        <v>41439.0</v>
      </c>
      <c r="C4300" s="20" t="s">
        <v>6053</v>
      </c>
      <c r="D4300" s="21"/>
    </row>
    <row r="4301">
      <c r="A4301" s="19">
        <v>4300.0</v>
      </c>
      <c r="B4301" s="19">
        <v>41433.0</v>
      </c>
      <c r="C4301" s="20" t="s">
        <v>6054</v>
      </c>
      <c r="D4301" s="21"/>
    </row>
    <row r="4302">
      <c r="A4302" s="19">
        <v>4301.0</v>
      </c>
      <c r="B4302" s="19">
        <v>41417.0</v>
      </c>
      <c r="C4302" s="22" t="s">
        <v>6055</v>
      </c>
      <c r="D4302" s="21"/>
    </row>
    <row r="4303">
      <c r="A4303" s="19">
        <v>4302.0</v>
      </c>
      <c r="B4303" s="19">
        <v>41416.0</v>
      </c>
      <c r="C4303" s="22" t="s">
        <v>6056</v>
      </c>
      <c r="D4303" s="21"/>
    </row>
    <row r="4304">
      <c r="A4304" s="19">
        <v>4303.0</v>
      </c>
      <c r="B4304" s="19">
        <v>41409.0</v>
      </c>
      <c r="C4304" s="20" t="s">
        <v>6057</v>
      </c>
      <c r="D4304" s="21"/>
    </row>
    <row r="4305">
      <c r="A4305" s="19">
        <v>4304.0</v>
      </c>
      <c r="B4305" s="19">
        <v>41400.0</v>
      </c>
      <c r="C4305" s="20" t="s">
        <v>6058</v>
      </c>
      <c r="D4305" s="21"/>
    </row>
    <row r="4306">
      <c r="A4306" s="19">
        <v>4305.0</v>
      </c>
      <c r="B4306" s="19">
        <v>41399.0</v>
      </c>
      <c r="C4306" s="20" t="s">
        <v>6059</v>
      </c>
      <c r="D4306" s="21"/>
    </row>
    <row r="4307">
      <c r="A4307" s="19">
        <v>4306.0</v>
      </c>
      <c r="B4307" s="19">
        <v>41387.0</v>
      </c>
      <c r="C4307" s="20" t="s">
        <v>6060</v>
      </c>
      <c r="D4307" s="21"/>
    </row>
    <row r="4308">
      <c r="A4308" s="19">
        <v>4307.0</v>
      </c>
      <c r="B4308" s="19">
        <v>41378.0</v>
      </c>
      <c r="C4308" s="20" t="s">
        <v>6061</v>
      </c>
      <c r="D4308" s="21"/>
    </row>
    <row r="4309">
      <c r="A4309" s="19">
        <v>4308.0</v>
      </c>
      <c r="B4309" s="19">
        <v>41355.0</v>
      </c>
      <c r="C4309" s="20" t="s">
        <v>6062</v>
      </c>
      <c r="D4309" s="21"/>
    </row>
    <row r="4310">
      <c r="A4310" s="19">
        <v>4309.0</v>
      </c>
      <c r="B4310" s="19">
        <v>41323.0</v>
      </c>
      <c r="C4310" s="20" t="s">
        <v>6063</v>
      </c>
      <c r="D4310" s="21"/>
    </row>
    <row r="4311">
      <c r="A4311" s="19">
        <v>4310.0</v>
      </c>
      <c r="B4311" s="19">
        <v>41302.0</v>
      </c>
      <c r="C4311" s="20" t="s">
        <v>6064</v>
      </c>
      <c r="D4311" s="21"/>
    </row>
    <row r="4312">
      <c r="A4312" s="19">
        <v>4311.0</v>
      </c>
      <c r="B4312" s="19">
        <v>41288.0</v>
      </c>
      <c r="C4312" s="20" t="s">
        <v>6065</v>
      </c>
      <c r="D4312" s="21"/>
    </row>
    <row r="4313">
      <c r="A4313" s="19">
        <v>4312.0</v>
      </c>
      <c r="B4313" s="19">
        <v>41287.0</v>
      </c>
      <c r="C4313" s="20" t="s">
        <v>6066</v>
      </c>
      <c r="D4313" s="21"/>
    </row>
    <row r="4314">
      <c r="A4314" s="19">
        <v>4313.0</v>
      </c>
      <c r="B4314" s="19">
        <v>41286.0</v>
      </c>
      <c r="C4314" s="20" t="s">
        <v>6067</v>
      </c>
      <c r="D4314" s="21"/>
    </row>
    <row r="4315">
      <c r="A4315" s="19">
        <v>4314.0</v>
      </c>
      <c r="B4315" s="19">
        <v>41275.0</v>
      </c>
      <c r="C4315" s="20" t="s">
        <v>6068</v>
      </c>
      <c r="D4315" s="21"/>
    </row>
    <row r="4316">
      <c r="A4316" s="19">
        <v>4315.0</v>
      </c>
      <c r="B4316" s="19">
        <v>41269.0</v>
      </c>
      <c r="C4316" s="20" t="s">
        <v>6069</v>
      </c>
      <c r="D4316" s="21"/>
    </row>
    <row r="4317">
      <c r="A4317" s="19">
        <v>4316.0</v>
      </c>
      <c r="B4317" s="19">
        <v>41255.0</v>
      </c>
      <c r="C4317" s="20" t="s">
        <v>6070</v>
      </c>
      <c r="D4317" s="21"/>
    </row>
    <row r="4318">
      <c r="A4318" s="19">
        <v>4317.0</v>
      </c>
      <c r="B4318" s="19">
        <v>41247.0</v>
      </c>
      <c r="C4318" s="22" t="s">
        <v>6071</v>
      </c>
      <c r="D4318" s="21"/>
    </row>
    <row r="4319">
      <c r="A4319" s="19">
        <v>4318.0</v>
      </c>
      <c r="B4319" s="19">
        <v>41235.0</v>
      </c>
      <c r="C4319" s="20" t="s">
        <v>6072</v>
      </c>
      <c r="D4319" s="21"/>
    </row>
    <row r="4320">
      <c r="A4320" s="19">
        <v>4319.0</v>
      </c>
      <c r="B4320" s="19">
        <v>41227.0</v>
      </c>
      <c r="C4320" s="20" t="s">
        <v>6073</v>
      </c>
      <c r="D4320" s="21"/>
    </row>
    <row r="4321">
      <c r="A4321" s="19">
        <v>4320.0</v>
      </c>
      <c r="B4321" s="19">
        <v>41211.0</v>
      </c>
      <c r="C4321" s="20" t="s">
        <v>6074</v>
      </c>
      <c r="D4321" s="21"/>
    </row>
    <row r="4322">
      <c r="A4322" s="19">
        <v>4321.0</v>
      </c>
      <c r="B4322" s="19">
        <v>41200.0</v>
      </c>
      <c r="C4322" s="20" t="s">
        <v>6075</v>
      </c>
      <c r="D4322" s="21"/>
    </row>
    <row r="4323">
      <c r="A4323" s="19">
        <v>4322.0</v>
      </c>
      <c r="B4323" s="19">
        <v>41200.0</v>
      </c>
      <c r="C4323" s="20" t="s">
        <v>6076</v>
      </c>
      <c r="D4323" s="21"/>
    </row>
    <row r="4324">
      <c r="A4324" s="19">
        <v>4323.0</v>
      </c>
      <c r="B4324" s="19">
        <v>41197.0</v>
      </c>
      <c r="C4324" s="22" t="s">
        <v>6077</v>
      </c>
      <c r="D4324" s="21"/>
    </row>
    <row r="4325">
      <c r="A4325" s="19">
        <v>4324.0</v>
      </c>
      <c r="B4325" s="19">
        <v>41190.0</v>
      </c>
      <c r="C4325" s="20" t="s">
        <v>6078</v>
      </c>
      <c r="D4325" s="21"/>
    </row>
    <row r="4326">
      <c r="A4326" s="19">
        <v>4325.0</v>
      </c>
      <c r="B4326" s="19">
        <v>41185.0</v>
      </c>
      <c r="C4326" s="20" t="s">
        <v>6079</v>
      </c>
      <c r="D4326" s="21"/>
    </row>
    <row r="4327">
      <c r="A4327" s="19">
        <v>4326.0</v>
      </c>
      <c r="B4327" s="19">
        <v>41166.0</v>
      </c>
      <c r="C4327" s="20" t="s">
        <v>6080</v>
      </c>
      <c r="D4327" s="21"/>
    </row>
    <row r="4328">
      <c r="A4328" s="19">
        <v>4327.0</v>
      </c>
      <c r="B4328" s="19">
        <v>41163.0</v>
      </c>
      <c r="C4328" s="20" t="s">
        <v>6081</v>
      </c>
      <c r="D4328" s="21"/>
    </row>
    <row r="4329">
      <c r="A4329" s="19">
        <v>4328.0</v>
      </c>
      <c r="B4329" s="19">
        <v>41141.0</v>
      </c>
      <c r="C4329" s="20" t="s">
        <v>6082</v>
      </c>
      <c r="D4329" s="21"/>
    </row>
    <row r="4330">
      <c r="A4330" s="19">
        <v>4329.0</v>
      </c>
      <c r="B4330" s="19">
        <v>41131.0</v>
      </c>
      <c r="C4330" s="20" t="s">
        <v>6083</v>
      </c>
      <c r="D4330" s="21"/>
    </row>
    <row r="4331">
      <c r="A4331" s="19">
        <v>4330.0</v>
      </c>
      <c r="B4331" s="19">
        <v>41124.0</v>
      </c>
      <c r="C4331" s="20" t="s">
        <v>6084</v>
      </c>
      <c r="D4331" s="21"/>
    </row>
    <row r="4332">
      <c r="A4332" s="19">
        <v>4331.0</v>
      </c>
      <c r="B4332" s="19">
        <v>41122.0</v>
      </c>
      <c r="C4332" s="20" t="s">
        <v>6085</v>
      </c>
      <c r="D4332" s="21"/>
    </row>
    <row r="4333">
      <c r="A4333" s="19">
        <v>4332.0</v>
      </c>
      <c r="B4333" s="19">
        <v>41116.0</v>
      </c>
      <c r="C4333" s="22" t="s">
        <v>6086</v>
      </c>
      <c r="D4333" s="21"/>
    </row>
    <row r="4334">
      <c r="A4334" s="19">
        <v>4333.0</v>
      </c>
      <c r="B4334" s="19">
        <v>41069.0</v>
      </c>
      <c r="C4334" s="20" t="s">
        <v>6087</v>
      </c>
      <c r="D4334" s="21"/>
    </row>
    <row r="4335">
      <c r="A4335" s="19">
        <v>4334.0</v>
      </c>
      <c r="B4335" s="19">
        <v>41060.0</v>
      </c>
      <c r="C4335" s="20" t="s">
        <v>6088</v>
      </c>
      <c r="D4335" s="21"/>
    </row>
    <row r="4336">
      <c r="A4336" s="19">
        <v>4335.0</v>
      </c>
      <c r="B4336" s="19">
        <v>41053.0</v>
      </c>
      <c r="C4336" s="20" t="s">
        <v>6089</v>
      </c>
      <c r="D4336" s="21"/>
    </row>
    <row r="4337">
      <c r="A4337" s="19">
        <v>4336.0</v>
      </c>
      <c r="B4337" s="19">
        <v>41047.0</v>
      </c>
      <c r="C4337" s="20" t="s">
        <v>6090</v>
      </c>
      <c r="D4337" s="21"/>
    </row>
    <row r="4338">
      <c r="A4338" s="19">
        <v>4337.0</v>
      </c>
      <c r="B4338" s="19">
        <v>41041.0</v>
      </c>
      <c r="C4338" s="20" t="s">
        <v>6091</v>
      </c>
      <c r="D4338" s="21"/>
    </row>
    <row r="4339">
      <c r="A4339" s="19">
        <v>4338.0</v>
      </c>
      <c r="B4339" s="19">
        <v>41040.0</v>
      </c>
      <c r="C4339" s="20" t="s">
        <v>6092</v>
      </c>
      <c r="D4339" s="21"/>
    </row>
    <row r="4340">
      <c r="A4340" s="19">
        <v>4339.0</v>
      </c>
      <c r="B4340" s="19">
        <v>41027.0</v>
      </c>
      <c r="C4340" s="20" t="s">
        <v>6093</v>
      </c>
      <c r="D4340" s="21"/>
    </row>
    <row r="4341">
      <c r="A4341" s="19">
        <v>4340.0</v>
      </c>
      <c r="B4341" s="19">
        <v>41027.0</v>
      </c>
      <c r="C4341" s="22" t="s">
        <v>6094</v>
      </c>
      <c r="D4341" s="21"/>
    </row>
    <row r="4342">
      <c r="A4342" s="19">
        <v>4341.0</v>
      </c>
      <c r="B4342" s="19">
        <v>41020.0</v>
      </c>
      <c r="C4342" s="20" t="s">
        <v>6095</v>
      </c>
      <c r="D4342" s="21"/>
    </row>
    <row r="4343">
      <c r="A4343" s="19">
        <v>4342.0</v>
      </c>
      <c r="B4343" s="19">
        <v>41010.0</v>
      </c>
      <c r="C4343" s="20" t="s">
        <v>6096</v>
      </c>
      <c r="D4343" s="21"/>
    </row>
    <row r="4344">
      <c r="A4344" s="19">
        <v>4343.0</v>
      </c>
      <c r="B4344" s="19">
        <v>41002.0</v>
      </c>
      <c r="C4344" s="20" t="s">
        <v>6097</v>
      </c>
      <c r="D4344" s="21"/>
    </row>
    <row r="4345">
      <c r="A4345" s="19">
        <v>4344.0</v>
      </c>
      <c r="B4345" s="19">
        <v>41000.0</v>
      </c>
      <c r="C4345" s="20" t="s">
        <v>6098</v>
      </c>
      <c r="D4345" s="21"/>
    </row>
    <row r="4346">
      <c r="A4346" s="19">
        <v>4345.0</v>
      </c>
      <c r="B4346" s="19">
        <v>40987.0</v>
      </c>
      <c r="C4346" s="20" t="s">
        <v>6099</v>
      </c>
      <c r="D4346" s="21"/>
    </row>
    <row r="4347">
      <c r="A4347" s="19">
        <v>4346.0</v>
      </c>
      <c r="B4347" s="19">
        <v>40967.0</v>
      </c>
      <c r="C4347" s="22" t="s">
        <v>6100</v>
      </c>
      <c r="D4347" s="21"/>
    </row>
    <row r="4348">
      <c r="A4348" s="19">
        <v>4347.0</v>
      </c>
      <c r="B4348" s="19">
        <v>40939.0</v>
      </c>
      <c r="C4348" s="20" t="s">
        <v>6101</v>
      </c>
      <c r="D4348" s="21"/>
    </row>
    <row r="4349">
      <c r="A4349" s="19">
        <v>4348.0</v>
      </c>
      <c r="B4349" s="19">
        <v>40938.0</v>
      </c>
      <c r="C4349" s="20" t="s">
        <v>6102</v>
      </c>
      <c r="D4349" s="21"/>
    </row>
    <row r="4350">
      <c r="A4350" s="19">
        <v>4349.0</v>
      </c>
      <c r="B4350" s="19">
        <v>40935.0</v>
      </c>
      <c r="C4350" s="22" t="s">
        <v>6103</v>
      </c>
      <c r="D4350" s="21"/>
    </row>
    <row r="4351">
      <c r="A4351" s="19">
        <v>4350.0</v>
      </c>
      <c r="B4351" s="19">
        <v>40911.0</v>
      </c>
      <c r="C4351" s="20" t="s">
        <v>6104</v>
      </c>
      <c r="D4351" s="21"/>
    </row>
    <row r="4352">
      <c r="A4352" s="19">
        <v>4351.0</v>
      </c>
      <c r="B4352" s="19">
        <v>40865.0</v>
      </c>
      <c r="C4352" s="20" t="s">
        <v>6105</v>
      </c>
      <c r="D4352" s="21"/>
    </row>
    <row r="4353">
      <c r="A4353" s="19">
        <v>4352.0</v>
      </c>
      <c r="B4353" s="19">
        <v>40856.0</v>
      </c>
      <c r="C4353" s="20" t="s">
        <v>6106</v>
      </c>
      <c r="D4353" s="21"/>
    </row>
    <row r="4354">
      <c r="A4354" s="19">
        <v>4353.0</v>
      </c>
      <c r="B4354" s="19">
        <v>40837.0</v>
      </c>
      <c r="C4354" s="20" t="s">
        <v>6107</v>
      </c>
      <c r="D4354" s="21"/>
    </row>
    <row r="4355">
      <c r="A4355" s="19">
        <v>4354.0</v>
      </c>
      <c r="B4355" s="19">
        <v>40833.0</v>
      </c>
      <c r="C4355" s="20" t="s">
        <v>6108</v>
      </c>
      <c r="D4355" s="21"/>
    </row>
    <row r="4356">
      <c r="A4356" s="19">
        <v>4355.0</v>
      </c>
      <c r="B4356" s="19">
        <v>40831.0</v>
      </c>
      <c r="C4356" s="20" t="s">
        <v>6109</v>
      </c>
      <c r="D4356" s="21"/>
    </row>
    <row r="4357">
      <c r="A4357" s="19">
        <v>4356.0</v>
      </c>
      <c r="B4357" s="19">
        <v>40799.0</v>
      </c>
      <c r="C4357" s="20" t="s">
        <v>6110</v>
      </c>
      <c r="D4357" s="21"/>
    </row>
    <row r="4358">
      <c r="A4358" s="19">
        <v>4357.0</v>
      </c>
      <c r="B4358" s="19">
        <v>40792.0</v>
      </c>
      <c r="C4358" s="20" t="s">
        <v>6111</v>
      </c>
      <c r="D4358" s="21"/>
    </row>
    <row r="4359">
      <c r="A4359" s="19">
        <v>4358.0</v>
      </c>
      <c r="B4359" s="19">
        <v>40770.0</v>
      </c>
      <c r="C4359" s="20" t="s">
        <v>6112</v>
      </c>
      <c r="D4359" s="21"/>
    </row>
    <row r="4360">
      <c r="A4360" s="19">
        <v>4359.0</v>
      </c>
      <c r="B4360" s="19">
        <v>40767.0</v>
      </c>
      <c r="C4360" s="20" t="s">
        <v>6113</v>
      </c>
      <c r="D4360" s="21"/>
    </row>
    <row r="4361">
      <c r="A4361" s="19">
        <v>4360.0</v>
      </c>
      <c r="B4361" s="19">
        <v>40764.0</v>
      </c>
      <c r="C4361" s="20" t="s">
        <v>6114</v>
      </c>
      <c r="D4361" s="21"/>
    </row>
    <row r="4362">
      <c r="A4362" s="19">
        <v>4361.0</v>
      </c>
      <c r="B4362" s="19">
        <v>40763.0</v>
      </c>
      <c r="C4362" s="20" t="s">
        <v>6115</v>
      </c>
      <c r="D4362" s="21"/>
    </row>
    <row r="4363">
      <c r="A4363" s="19">
        <v>4362.0</v>
      </c>
      <c r="B4363" s="19">
        <v>40747.0</v>
      </c>
      <c r="C4363" s="20" t="s">
        <v>6116</v>
      </c>
      <c r="D4363" s="21"/>
    </row>
    <row r="4364">
      <c r="A4364" s="19">
        <v>4363.0</v>
      </c>
      <c r="B4364" s="19">
        <v>40745.0</v>
      </c>
      <c r="C4364" s="20" t="s">
        <v>6117</v>
      </c>
      <c r="D4364" s="21"/>
    </row>
    <row r="4365">
      <c r="A4365" s="19">
        <v>4364.0</v>
      </c>
      <c r="B4365" s="19">
        <v>40718.0</v>
      </c>
      <c r="C4365" s="20" t="s">
        <v>6118</v>
      </c>
      <c r="D4365" s="21"/>
    </row>
    <row r="4366">
      <c r="A4366" s="19">
        <v>4365.0</v>
      </c>
      <c r="B4366" s="19">
        <v>40717.0</v>
      </c>
      <c r="C4366" s="20" t="s">
        <v>6119</v>
      </c>
      <c r="D4366" s="21"/>
    </row>
    <row r="4367">
      <c r="A4367" s="19">
        <v>4366.0</v>
      </c>
      <c r="B4367" s="19">
        <v>40715.0</v>
      </c>
      <c r="C4367" s="22" t="s">
        <v>6120</v>
      </c>
      <c r="D4367" s="21"/>
    </row>
    <row r="4368">
      <c r="A4368" s="19">
        <v>4367.0</v>
      </c>
      <c r="B4368" s="19">
        <v>40711.0</v>
      </c>
      <c r="C4368" s="20" t="s">
        <v>6121</v>
      </c>
      <c r="D4368" s="21"/>
    </row>
    <row r="4369">
      <c r="A4369" s="19">
        <v>4368.0</v>
      </c>
      <c r="B4369" s="19">
        <v>40710.0</v>
      </c>
      <c r="C4369" s="20" t="s">
        <v>6122</v>
      </c>
      <c r="D4369" s="21"/>
    </row>
    <row r="4370">
      <c r="A4370" s="19">
        <v>4369.0</v>
      </c>
      <c r="B4370" s="19">
        <v>40699.0</v>
      </c>
      <c r="C4370" s="20" t="s">
        <v>6123</v>
      </c>
      <c r="D4370" s="21"/>
    </row>
    <row r="4371">
      <c r="A4371" s="19">
        <v>4370.0</v>
      </c>
      <c r="B4371" s="19">
        <v>40684.0</v>
      </c>
      <c r="C4371" s="22" t="s">
        <v>6124</v>
      </c>
      <c r="D4371" s="21"/>
    </row>
    <row r="4372">
      <c r="A4372" s="19">
        <v>4371.0</v>
      </c>
      <c r="B4372" s="19">
        <v>40679.0</v>
      </c>
      <c r="C4372" s="20" t="s">
        <v>6125</v>
      </c>
      <c r="D4372" s="21"/>
    </row>
    <row r="4373">
      <c r="A4373" s="19">
        <v>4372.0</v>
      </c>
      <c r="B4373" s="19">
        <v>40679.0</v>
      </c>
      <c r="C4373" s="20" t="s">
        <v>6126</v>
      </c>
      <c r="D4373" s="21"/>
    </row>
    <row r="4374">
      <c r="A4374" s="19">
        <v>4373.0</v>
      </c>
      <c r="B4374" s="19">
        <v>40672.0</v>
      </c>
      <c r="C4374" s="20" t="s">
        <v>6127</v>
      </c>
      <c r="D4374" s="21"/>
    </row>
    <row r="4375">
      <c r="A4375" s="19">
        <v>4374.0</v>
      </c>
      <c r="B4375" s="19">
        <v>40671.0</v>
      </c>
      <c r="C4375" s="20" t="s">
        <v>6128</v>
      </c>
      <c r="D4375" s="21"/>
    </row>
    <row r="4376">
      <c r="A4376" s="19">
        <v>4375.0</v>
      </c>
      <c r="B4376" s="19">
        <v>40664.0</v>
      </c>
      <c r="C4376" s="20" t="s">
        <v>6129</v>
      </c>
      <c r="D4376" s="21"/>
    </row>
    <row r="4377">
      <c r="A4377" s="19">
        <v>4376.0</v>
      </c>
      <c r="B4377" s="19">
        <v>40660.0</v>
      </c>
      <c r="C4377" s="20" t="s">
        <v>6130</v>
      </c>
      <c r="D4377" s="21"/>
    </row>
    <row r="4378">
      <c r="A4378" s="19">
        <v>4377.0</v>
      </c>
      <c r="B4378" s="19">
        <v>40658.0</v>
      </c>
      <c r="C4378" s="20" t="s">
        <v>6131</v>
      </c>
      <c r="D4378" s="21"/>
    </row>
    <row r="4379">
      <c r="A4379" s="19">
        <v>4378.0</v>
      </c>
      <c r="B4379" s="19">
        <v>40652.0</v>
      </c>
      <c r="C4379" s="20" t="s">
        <v>6132</v>
      </c>
      <c r="D4379" s="21"/>
    </row>
    <row r="4380">
      <c r="A4380" s="19">
        <v>4379.0</v>
      </c>
      <c r="B4380" s="19">
        <v>40643.0</v>
      </c>
      <c r="C4380" s="22" t="s">
        <v>6133</v>
      </c>
      <c r="D4380" s="21"/>
    </row>
    <row r="4381">
      <c r="A4381" s="19">
        <v>4380.0</v>
      </c>
      <c r="B4381" s="19">
        <v>40639.0</v>
      </c>
      <c r="C4381" s="20" t="s">
        <v>6134</v>
      </c>
      <c r="D4381" s="21"/>
    </row>
    <row r="4382">
      <c r="A4382" s="19">
        <v>4381.0</v>
      </c>
      <c r="B4382" s="19">
        <v>40639.0</v>
      </c>
      <c r="C4382" s="20" t="s">
        <v>6135</v>
      </c>
      <c r="D4382" s="21"/>
    </row>
    <row r="4383">
      <c r="A4383" s="19">
        <v>4382.0</v>
      </c>
      <c r="B4383" s="19">
        <v>40624.0</v>
      </c>
      <c r="C4383" s="20" t="s">
        <v>6136</v>
      </c>
      <c r="D4383" s="21"/>
    </row>
    <row r="4384">
      <c r="A4384" s="19">
        <v>4383.0</v>
      </c>
      <c r="B4384" s="19">
        <v>40606.0</v>
      </c>
      <c r="C4384" s="20" t="s">
        <v>6137</v>
      </c>
      <c r="D4384" s="21"/>
    </row>
    <row r="4385">
      <c r="A4385" s="19">
        <v>4384.0</v>
      </c>
      <c r="B4385" s="19">
        <v>40598.0</v>
      </c>
      <c r="C4385" s="20" t="s">
        <v>6138</v>
      </c>
      <c r="D4385" s="21"/>
    </row>
    <row r="4386">
      <c r="A4386" s="19">
        <v>4385.0</v>
      </c>
      <c r="B4386" s="19">
        <v>40593.0</v>
      </c>
      <c r="C4386" s="20" t="s">
        <v>6139</v>
      </c>
      <c r="D4386" s="21"/>
    </row>
    <row r="4387">
      <c r="A4387" s="19">
        <v>4386.0</v>
      </c>
      <c r="B4387" s="19">
        <v>40581.0</v>
      </c>
      <c r="C4387" s="20" t="s">
        <v>6140</v>
      </c>
      <c r="D4387" s="21"/>
    </row>
    <row r="4388">
      <c r="A4388" s="19">
        <v>4387.0</v>
      </c>
      <c r="B4388" s="19">
        <v>40577.0</v>
      </c>
      <c r="C4388" s="20" t="s">
        <v>6141</v>
      </c>
      <c r="D4388" s="21"/>
    </row>
    <row r="4389">
      <c r="A4389" s="19">
        <v>4388.0</v>
      </c>
      <c r="B4389" s="19">
        <v>40566.0</v>
      </c>
      <c r="C4389" s="20" t="s">
        <v>6142</v>
      </c>
      <c r="D4389" s="21"/>
    </row>
    <row r="4390">
      <c r="A4390" s="19">
        <v>4389.0</v>
      </c>
      <c r="B4390" s="19">
        <v>40564.0</v>
      </c>
      <c r="C4390" s="20" t="s">
        <v>6143</v>
      </c>
      <c r="D4390" s="21"/>
    </row>
    <row r="4391">
      <c r="A4391" s="19">
        <v>4390.0</v>
      </c>
      <c r="B4391" s="19">
        <v>40559.0</v>
      </c>
      <c r="C4391" s="20" t="s">
        <v>6144</v>
      </c>
      <c r="D4391" s="21"/>
    </row>
    <row r="4392">
      <c r="A4392" s="19">
        <v>4391.0</v>
      </c>
      <c r="B4392" s="19">
        <v>40556.0</v>
      </c>
      <c r="C4392" s="20" t="s">
        <v>6145</v>
      </c>
      <c r="D4392" s="21"/>
    </row>
    <row r="4393">
      <c r="A4393" s="19">
        <v>4392.0</v>
      </c>
      <c r="B4393" s="19">
        <v>40537.0</v>
      </c>
      <c r="C4393" s="20" t="s">
        <v>6146</v>
      </c>
      <c r="D4393" s="21"/>
    </row>
    <row r="4394">
      <c r="A4394" s="19">
        <v>4393.0</v>
      </c>
      <c r="B4394" s="19">
        <v>40525.0</v>
      </c>
      <c r="C4394" s="20" t="s">
        <v>6147</v>
      </c>
      <c r="D4394" s="21"/>
    </row>
    <row r="4395">
      <c r="A4395" s="19">
        <v>4394.0</v>
      </c>
      <c r="B4395" s="19">
        <v>40497.0</v>
      </c>
      <c r="C4395" s="20" t="s">
        <v>6148</v>
      </c>
      <c r="D4395" s="21"/>
    </row>
    <row r="4396">
      <c r="A4396" s="19">
        <v>4395.0</v>
      </c>
      <c r="B4396" s="19">
        <v>40482.0</v>
      </c>
      <c r="C4396" s="20" t="s">
        <v>6149</v>
      </c>
      <c r="D4396" s="21"/>
    </row>
    <row r="4397">
      <c r="A4397" s="19">
        <v>4396.0</v>
      </c>
      <c r="B4397" s="19">
        <v>40473.0</v>
      </c>
      <c r="C4397" s="20" t="s">
        <v>6150</v>
      </c>
      <c r="D4397" s="21"/>
    </row>
    <row r="4398">
      <c r="A4398" s="19">
        <v>4397.0</v>
      </c>
      <c r="B4398" s="19">
        <v>40472.0</v>
      </c>
      <c r="C4398" s="20" t="s">
        <v>6151</v>
      </c>
      <c r="D4398" s="21"/>
    </row>
    <row r="4399">
      <c r="A4399" s="19">
        <v>4398.0</v>
      </c>
      <c r="B4399" s="19">
        <v>40468.0</v>
      </c>
      <c r="C4399" s="20" t="s">
        <v>6152</v>
      </c>
      <c r="D4399" s="21"/>
    </row>
    <row r="4400">
      <c r="A4400" s="19">
        <v>4399.0</v>
      </c>
      <c r="B4400" s="19">
        <v>40414.0</v>
      </c>
      <c r="C4400" s="20" t="s">
        <v>6153</v>
      </c>
      <c r="D4400" s="21"/>
    </row>
    <row r="4401">
      <c r="A4401" s="19">
        <v>4400.0</v>
      </c>
      <c r="B4401" s="19">
        <v>40411.0</v>
      </c>
      <c r="C4401" s="20" t="s">
        <v>6154</v>
      </c>
      <c r="D4401" s="21"/>
    </row>
    <row r="4402">
      <c r="A4402" s="19">
        <v>4401.0</v>
      </c>
      <c r="B4402" s="19">
        <v>40408.0</v>
      </c>
      <c r="C4402" s="20" t="s">
        <v>6155</v>
      </c>
      <c r="D4402" s="21"/>
    </row>
    <row r="4403">
      <c r="A4403" s="19">
        <v>4402.0</v>
      </c>
      <c r="B4403" s="19">
        <v>40393.0</v>
      </c>
      <c r="C4403" s="20" t="s">
        <v>6156</v>
      </c>
      <c r="D4403" s="21"/>
    </row>
    <row r="4404">
      <c r="A4404" s="19">
        <v>4403.0</v>
      </c>
      <c r="B4404" s="19">
        <v>40370.0</v>
      </c>
      <c r="C4404" s="20" t="s">
        <v>6157</v>
      </c>
      <c r="D4404" s="21"/>
    </row>
    <row r="4405">
      <c r="A4405" s="19">
        <v>4404.0</v>
      </c>
      <c r="B4405" s="19">
        <v>40364.0</v>
      </c>
      <c r="C4405" s="20" t="s">
        <v>6158</v>
      </c>
      <c r="D4405" s="21"/>
    </row>
    <row r="4406">
      <c r="A4406" s="19">
        <v>4405.0</v>
      </c>
      <c r="B4406" s="19">
        <v>40348.0</v>
      </c>
      <c r="C4406" s="20" t="s">
        <v>6159</v>
      </c>
      <c r="D4406" s="21"/>
    </row>
    <row r="4407">
      <c r="A4407" s="19">
        <v>4406.0</v>
      </c>
      <c r="B4407" s="19">
        <v>40323.0</v>
      </c>
      <c r="C4407" s="20" t="s">
        <v>6160</v>
      </c>
      <c r="D4407" s="21"/>
    </row>
    <row r="4408">
      <c r="A4408" s="19">
        <v>4407.0</v>
      </c>
      <c r="B4408" s="19">
        <v>40322.0</v>
      </c>
      <c r="C4408" s="20" t="s">
        <v>6161</v>
      </c>
      <c r="D4408" s="21"/>
    </row>
    <row r="4409">
      <c r="A4409" s="19">
        <v>4408.0</v>
      </c>
      <c r="B4409" s="19">
        <v>40307.0</v>
      </c>
      <c r="C4409" s="20" t="s">
        <v>6162</v>
      </c>
      <c r="D4409" s="21"/>
    </row>
    <row r="4410">
      <c r="A4410" s="19">
        <v>4409.0</v>
      </c>
      <c r="B4410" s="19">
        <v>40295.0</v>
      </c>
      <c r="C4410" s="20" t="s">
        <v>6163</v>
      </c>
      <c r="D4410" s="21"/>
    </row>
    <row r="4411">
      <c r="A4411" s="19">
        <v>4410.0</v>
      </c>
      <c r="B4411" s="19">
        <v>40292.0</v>
      </c>
      <c r="C4411" s="20" t="s">
        <v>6164</v>
      </c>
      <c r="D4411" s="21"/>
    </row>
    <row r="4412">
      <c r="A4412" s="19">
        <v>4411.0</v>
      </c>
      <c r="B4412" s="19">
        <v>40258.0</v>
      </c>
      <c r="C4412" s="20" t="s">
        <v>6165</v>
      </c>
      <c r="D4412" s="21"/>
    </row>
    <row r="4413">
      <c r="A4413" s="19">
        <v>4412.0</v>
      </c>
      <c r="B4413" s="19">
        <v>40232.0</v>
      </c>
      <c r="C4413" s="20" t="s">
        <v>6166</v>
      </c>
      <c r="D4413" s="21"/>
    </row>
    <row r="4414">
      <c r="A4414" s="19">
        <v>4413.0</v>
      </c>
      <c r="B4414" s="19">
        <v>40227.0</v>
      </c>
      <c r="C4414" s="20" t="s">
        <v>6167</v>
      </c>
      <c r="D4414" s="21"/>
    </row>
    <row r="4415">
      <c r="A4415" s="19">
        <v>4414.0</v>
      </c>
      <c r="B4415" s="19">
        <v>40220.0</v>
      </c>
      <c r="C4415" s="20" t="s">
        <v>6168</v>
      </c>
      <c r="D4415" s="21"/>
    </row>
    <row r="4416">
      <c r="A4416" s="19">
        <v>4415.0</v>
      </c>
      <c r="B4416" s="19">
        <v>40219.0</v>
      </c>
      <c r="C4416" s="20" t="s">
        <v>6169</v>
      </c>
      <c r="D4416" s="21"/>
    </row>
    <row r="4417">
      <c r="A4417" s="19">
        <v>4416.0</v>
      </c>
      <c r="B4417" s="19">
        <v>40210.0</v>
      </c>
      <c r="C4417" s="20" t="s">
        <v>6170</v>
      </c>
      <c r="D4417" s="21"/>
    </row>
    <row r="4418">
      <c r="A4418" s="19">
        <v>4417.0</v>
      </c>
      <c r="B4418" s="19">
        <v>40210.0</v>
      </c>
      <c r="C4418" s="20" t="s">
        <v>6171</v>
      </c>
      <c r="D4418" s="21"/>
    </row>
    <row r="4419">
      <c r="A4419" s="19">
        <v>4418.0</v>
      </c>
      <c r="B4419" s="19">
        <v>40182.0</v>
      </c>
      <c r="C4419" s="20" t="s">
        <v>6172</v>
      </c>
      <c r="D4419" s="21"/>
    </row>
    <row r="4420">
      <c r="A4420" s="19">
        <v>4419.0</v>
      </c>
      <c r="B4420" s="19">
        <v>40174.0</v>
      </c>
      <c r="C4420" s="20" t="s">
        <v>6173</v>
      </c>
      <c r="D4420" s="21"/>
    </row>
    <row r="4421">
      <c r="A4421" s="19">
        <v>4420.0</v>
      </c>
      <c r="B4421" s="19">
        <v>40172.0</v>
      </c>
      <c r="C4421" s="20" t="s">
        <v>6174</v>
      </c>
      <c r="D4421" s="21"/>
    </row>
    <row r="4422">
      <c r="A4422" s="19">
        <v>4421.0</v>
      </c>
      <c r="B4422" s="19">
        <v>40159.0</v>
      </c>
      <c r="C4422" s="20" t="s">
        <v>6175</v>
      </c>
      <c r="D4422" s="21"/>
    </row>
    <row r="4423">
      <c r="A4423" s="19">
        <v>4422.0</v>
      </c>
      <c r="B4423" s="19">
        <v>40146.0</v>
      </c>
      <c r="C4423" s="20" t="s">
        <v>6176</v>
      </c>
      <c r="D4423" s="21"/>
    </row>
    <row r="4424">
      <c r="A4424" s="19">
        <v>4423.0</v>
      </c>
      <c r="B4424" s="19">
        <v>40139.0</v>
      </c>
      <c r="C4424" s="20" t="s">
        <v>6177</v>
      </c>
      <c r="D4424" s="21"/>
    </row>
    <row r="4425">
      <c r="A4425" s="19">
        <v>4424.0</v>
      </c>
      <c r="B4425" s="19">
        <v>40136.0</v>
      </c>
      <c r="C4425" s="20" t="s">
        <v>6178</v>
      </c>
      <c r="D4425" s="21"/>
    </row>
    <row r="4426">
      <c r="A4426" s="19">
        <v>4425.0</v>
      </c>
      <c r="B4426" s="19">
        <v>40134.0</v>
      </c>
      <c r="C4426" s="20" t="s">
        <v>6179</v>
      </c>
      <c r="D4426" s="21"/>
    </row>
    <row r="4427">
      <c r="A4427" s="19">
        <v>4426.0</v>
      </c>
      <c r="B4427" s="19">
        <v>40131.0</v>
      </c>
      <c r="C4427" s="20" t="s">
        <v>6180</v>
      </c>
      <c r="D4427" s="21"/>
    </row>
    <row r="4428">
      <c r="A4428" s="19">
        <v>4427.0</v>
      </c>
      <c r="B4428" s="19">
        <v>40123.0</v>
      </c>
      <c r="C4428" s="20" t="s">
        <v>6181</v>
      </c>
      <c r="D4428" s="21"/>
    </row>
    <row r="4429">
      <c r="A4429" s="19">
        <v>4428.0</v>
      </c>
      <c r="B4429" s="19">
        <v>40119.0</v>
      </c>
      <c r="C4429" s="22" t="s">
        <v>6182</v>
      </c>
      <c r="D4429" s="21"/>
    </row>
    <row r="4430">
      <c r="A4430" s="19">
        <v>4429.0</v>
      </c>
      <c r="B4430" s="19">
        <v>40119.0</v>
      </c>
      <c r="C4430" s="20" t="s">
        <v>6183</v>
      </c>
      <c r="D4430" s="21"/>
    </row>
    <row r="4431">
      <c r="A4431" s="19">
        <v>4430.0</v>
      </c>
      <c r="B4431" s="19">
        <v>40099.0</v>
      </c>
      <c r="C4431" s="20" t="s">
        <v>6184</v>
      </c>
      <c r="D4431" s="21"/>
    </row>
    <row r="4432">
      <c r="A4432" s="19">
        <v>4431.0</v>
      </c>
      <c r="B4432" s="19">
        <v>40087.0</v>
      </c>
      <c r="C4432" s="22" t="s">
        <v>6185</v>
      </c>
      <c r="D4432" s="21"/>
    </row>
    <row r="4433">
      <c r="A4433" s="19">
        <v>4432.0</v>
      </c>
      <c r="B4433" s="19">
        <v>40075.0</v>
      </c>
      <c r="C4433" s="20" t="s">
        <v>6186</v>
      </c>
      <c r="D4433" s="21"/>
    </row>
    <row r="4434">
      <c r="A4434" s="19">
        <v>4433.0</v>
      </c>
      <c r="B4434" s="19">
        <v>40071.0</v>
      </c>
      <c r="C4434" s="20" t="s">
        <v>6187</v>
      </c>
      <c r="D4434" s="21"/>
    </row>
    <row r="4435">
      <c r="A4435" s="19">
        <v>4434.0</v>
      </c>
      <c r="B4435" s="19">
        <v>40063.0</v>
      </c>
      <c r="C4435" s="20" t="s">
        <v>6188</v>
      </c>
      <c r="D4435" s="21"/>
    </row>
    <row r="4436">
      <c r="A4436" s="19">
        <v>4435.0</v>
      </c>
      <c r="B4436" s="19">
        <v>40055.0</v>
      </c>
      <c r="C4436" s="20" t="s">
        <v>6189</v>
      </c>
      <c r="D4436" s="21"/>
    </row>
    <row r="4437">
      <c r="A4437" s="19">
        <v>4436.0</v>
      </c>
      <c r="B4437" s="19">
        <v>40050.0</v>
      </c>
      <c r="C4437" s="20" t="s">
        <v>6190</v>
      </c>
      <c r="D4437" s="21"/>
    </row>
    <row r="4438">
      <c r="A4438" s="19">
        <v>4437.0</v>
      </c>
      <c r="B4438" s="19">
        <v>40047.0</v>
      </c>
      <c r="C4438" s="20" t="s">
        <v>6191</v>
      </c>
      <c r="D4438" s="21"/>
    </row>
    <row r="4439">
      <c r="A4439" s="19">
        <v>4438.0</v>
      </c>
      <c r="B4439" s="19">
        <v>40026.0</v>
      </c>
      <c r="C4439" s="20" t="s">
        <v>6192</v>
      </c>
      <c r="D4439" s="21"/>
    </row>
    <row r="4440">
      <c r="A4440" s="19">
        <v>4439.0</v>
      </c>
      <c r="B4440" s="19">
        <v>40010.0</v>
      </c>
      <c r="C4440" s="20" t="s">
        <v>6193</v>
      </c>
      <c r="D4440" s="21"/>
    </row>
    <row r="4441">
      <c r="A4441" s="19">
        <v>4440.0</v>
      </c>
      <c r="B4441" s="19">
        <v>39996.0</v>
      </c>
      <c r="C4441" s="20" t="s">
        <v>6194</v>
      </c>
      <c r="D4441" s="21"/>
    </row>
    <row r="4442">
      <c r="A4442" s="19">
        <v>4441.0</v>
      </c>
      <c r="B4442" s="19">
        <v>39993.0</v>
      </c>
      <c r="C4442" s="20" t="s">
        <v>6195</v>
      </c>
      <c r="D4442" s="21"/>
    </row>
    <row r="4443">
      <c r="A4443" s="19">
        <v>4442.0</v>
      </c>
      <c r="B4443" s="19">
        <v>39992.0</v>
      </c>
      <c r="C4443" s="20" t="s">
        <v>6196</v>
      </c>
      <c r="D4443" s="21"/>
    </row>
    <row r="4444">
      <c r="A4444" s="19">
        <v>4443.0</v>
      </c>
      <c r="B4444" s="19">
        <v>39981.0</v>
      </c>
      <c r="C4444" s="20" t="s">
        <v>6197</v>
      </c>
      <c r="D4444" s="21"/>
    </row>
    <row r="4445">
      <c r="A4445" s="19">
        <v>4444.0</v>
      </c>
      <c r="B4445" s="19">
        <v>39979.0</v>
      </c>
      <c r="C4445" s="20" t="s">
        <v>6198</v>
      </c>
      <c r="D4445" s="21"/>
    </row>
    <row r="4446">
      <c r="A4446" s="19">
        <v>4445.0</v>
      </c>
      <c r="B4446" s="19">
        <v>39975.0</v>
      </c>
      <c r="C4446" s="20" t="s">
        <v>6199</v>
      </c>
      <c r="D4446" s="21"/>
    </row>
    <row r="4447">
      <c r="A4447" s="19">
        <v>4446.0</v>
      </c>
      <c r="B4447" s="19">
        <v>39972.0</v>
      </c>
      <c r="C4447" s="20" t="s">
        <v>6200</v>
      </c>
      <c r="D4447" s="21"/>
    </row>
    <row r="4448">
      <c r="A4448" s="19">
        <v>4447.0</v>
      </c>
      <c r="B4448" s="19">
        <v>39964.0</v>
      </c>
      <c r="C4448" s="20" t="s">
        <v>6201</v>
      </c>
      <c r="D4448" s="21"/>
    </row>
    <row r="4449">
      <c r="A4449" s="19">
        <v>4448.0</v>
      </c>
      <c r="B4449" s="19">
        <v>39944.0</v>
      </c>
      <c r="C4449" s="20" t="s">
        <v>6202</v>
      </c>
      <c r="D4449" s="21"/>
    </row>
    <row r="4450">
      <c r="A4450" s="19">
        <v>4449.0</v>
      </c>
      <c r="B4450" s="19">
        <v>39931.0</v>
      </c>
      <c r="C4450" s="20" t="s">
        <v>6203</v>
      </c>
      <c r="D4450" s="21"/>
    </row>
    <row r="4451">
      <c r="A4451" s="19">
        <v>4450.0</v>
      </c>
      <c r="B4451" s="19">
        <v>39930.0</v>
      </c>
      <c r="C4451" s="20" t="s">
        <v>6204</v>
      </c>
      <c r="D4451" s="21"/>
    </row>
    <row r="4452">
      <c r="A4452" s="19">
        <v>4451.0</v>
      </c>
      <c r="B4452" s="19">
        <v>39910.0</v>
      </c>
      <c r="C4452" s="20" t="s">
        <v>6205</v>
      </c>
      <c r="D4452" s="21"/>
    </row>
    <row r="4453">
      <c r="A4453" s="19">
        <v>4452.0</v>
      </c>
      <c r="B4453" s="19">
        <v>39902.0</v>
      </c>
      <c r="C4453" s="20" t="s">
        <v>6206</v>
      </c>
      <c r="D4453" s="21"/>
    </row>
    <row r="4454">
      <c r="A4454" s="19">
        <v>4453.0</v>
      </c>
      <c r="B4454" s="19">
        <v>39889.0</v>
      </c>
      <c r="C4454" s="20" t="s">
        <v>6207</v>
      </c>
      <c r="D4454" s="21"/>
    </row>
    <row r="4455">
      <c r="A4455" s="19">
        <v>4454.0</v>
      </c>
      <c r="B4455" s="19">
        <v>39887.0</v>
      </c>
      <c r="C4455" s="20" t="s">
        <v>6208</v>
      </c>
      <c r="D4455" s="21"/>
    </row>
    <row r="4456">
      <c r="A4456" s="19">
        <v>4455.0</v>
      </c>
      <c r="B4456" s="19">
        <v>39868.0</v>
      </c>
      <c r="C4456" s="20" t="s">
        <v>6209</v>
      </c>
      <c r="D4456" s="21"/>
    </row>
    <row r="4457">
      <c r="A4457" s="19">
        <v>4456.0</v>
      </c>
      <c r="B4457" s="19">
        <v>39865.0</v>
      </c>
      <c r="C4457" s="20" t="s">
        <v>6210</v>
      </c>
      <c r="D4457" s="21"/>
    </row>
    <row r="4458">
      <c r="A4458" s="19">
        <v>4457.0</v>
      </c>
      <c r="B4458" s="19">
        <v>39856.0</v>
      </c>
      <c r="C4458" s="20" t="s">
        <v>6211</v>
      </c>
      <c r="D4458" s="21"/>
    </row>
    <row r="4459">
      <c r="A4459" s="19">
        <v>4458.0</v>
      </c>
      <c r="B4459" s="19">
        <v>39831.0</v>
      </c>
      <c r="C4459" s="20" t="s">
        <v>6212</v>
      </c>
      <c r="D4459" s="21"/>
    </row>
    <row r="4460">
      <c r="A4460" s="19">
        <v>4459.0</v>
      </c>
      <c r="B4460" s="19">
        <v>39789.0</v>
      </c>
      <c r="C4460" s="20" t="s">
        <v>6213</v>
      </c>
      <c r="D4460" s="21"/>
    </row>
    <row r="4461">
      <c r="A4461" s="19">
        <v>4460.0</v>
      </c>
      <c r="B4461" s="19">
        <v>39787.0</v>
      </c>
      <c r="C4461" s="20" t="s">
        <v>6214</v>
      </c>
      <c r="D4461" s="21"/>
    </row>
    <row r="4462">
      <c r="A4462" s="19">
        <v>4461.0</v>
      </c>
      <c r="B4462" s="19">
        <v>39787.0</v>
      </c>
      <c r="C4462" s="20" t="s">
        <v>6215</v>
      </c>
      <c r="D4462" s="21"/>
    </row>
    <row r="4463">
      <c r="A4463" s="19">
        <v>4462.0</v>
      </c>
      <c r="B4463" s="19">
        <v>39786.0</v>
      </c>
      <c r="C4463" s="22" t="s">
        <v>6216</v>
      </c>
      <c r="D4463" s="21"/>
    </row>
    <row r="4464">
      <c r="A4464" s="19">
        <v>4463.0</v>
      </c>
      <c r="B4464" s="19">
        <v>39784.0</v>
      </c>
      <c r="C4464" s="20" t="s">
        <v>6217</v>
      </c>
      <c r="D4464" s="21"/>
    </row>
    <row r="4465">
      <c r="A4465" s="19">
        <v>4464.0</v>
      </c>
      <c r="B4465" s="19">
        <v>39780.0</v>
      </c>
      <c r="C4465" s="20" t="s">
        <v>6218</v>
      </c>
      <c r="D4465" s="21"/>
    </row>
    <row r="4466">
      <c r="A4466" s="19">
        <v>4465.0</v>
      </c>
      <c r="B4466" s="19">
        <v>39779.0</v>
      </c>
      <c r="C4466" s="20" t="s">
        <v>6219</v>
      </c>
      <c r="D4466" s="21"/>
    </row>
    <row r="4467">
      <c r="A4467" s="19">
        <v>4466.0</v>
      </c>
      <c r="B4467" s="19">
        <v>39776.0</v>
      </c>
      <c r="C4467" s="20" t="s">
        <v>6220</v>
      </c>
      <c r="D4467" s="21"/>
    </row>
    <row r="4468">
      <c r="A4468" s="19">
        <v>4467.0</v>
      </c>
      <c r="B4468" s="19">
        <v>39772.0</v>
      </c>
      <c r="C4468" s="20" t="s">
        <v>6221</v>
      </c>
      <c r="D4468" s="21"/>
    </row>
    <row r="4469">
      <c r="A4469" s="19">
        <v>4468.0</v>
      </c>
      <c r="B4469" s="19">
        <v>39764.0</v>
      </c>
      <c r="C4469" s="20" t="s">
        <v>6222</v>
      </c>
      <c r="D4469" s="21"/>
    </row>
    <row r="4470">
      <c r="A4470" s="19">
        <v>4469.0</v>
      </c>
      <c r="B4470" s="19">
        <v>39763.0</v>
      </c>
      <c r="C4470" s="20" t="s">
        <v>6223</v>
      </c>
      <c r="D4470" s="21"/>
    </row>
    <row r="4471">
      <c r="A4471" s="19">
        <v>4470.0</v>
      </c>
      <c r="B4471" s="19">
        <v>39753.0</v>
      </c>
      <c r="C4471" s="20" t="s">
        <v>6224</v>
      </c>
      <c r="D4471" s="21"/>
    </row>
    <row r="4472">
      <c r="A4472" s="19">
        <v>4471.0</v>
      </c>
      <c r="B4472" s="19">
        <v>39747.0</v>
      </c>
      <c r="C4472" s="20" t="s">
        <v>6225</v>
      </c>
      <c r="D4472" s="21"/>
    </row>
    <row r="4473">
      <c r="A4473" s="19">
        <v>4472.0</v>
      </c>
      <c r="B4473" s="19">
        <v>39714.0</v>
      </c>
      <c r="C4473" s="20" t="s">
        <v>6226</v>
      </c>
      <c r="D4473" s="21"/>
    </row>
    <row r="4474">
      <c r="A4474" s="19">
        <v>4473.0</v>
      </c>
      <c r="B4474" s="19">
        <v>39708.0</v>
      </c>
      <c r="C4474" s="20" t="s">
        <v>6227</v>
      </c>
      <c r="D4474" s="21"/>
    </row>
    <row r="4475">
      <c r="A4475" s="19">
        <v>4474.0</v>
      </c>
      <c r="B4475" s="19">
        <v>39675.0</v>
      </c>
      <c r="C4475" s="20" t="s">
        <v>6228</v>
      </c>
      <c r="D4475" s="21"/>
    </row>
    <row r="4476">
      <c r="A4476" s="19">
        <v>4475.0</v>
      </c>
      <c r="B4476" s="19">
        <v>39674.0</v>
      </c>
      <c r="C4476" s="20" t="s">
        <v>6229</v>
      </c>
      <c r="D4476" s="21"/>
    </row>
    <row r="4477">
      <c r="A4477" s="19">
        <v>4476.0</v>
      </c>
      <c r="B4477" s="19">
        <v>39669.0</v>
      </c>
      <c r="C4477" s="20" t="s">
        <v>6230</v>
      </c>
      <c r="D4477" s="21"/>
    </row>
    <row r="4478">
      <c r="A4478" s="19">
        <v>4477.0</v>
      </c>
      <c r="B4478" s="19">
        <v>39652.0</v>
      </c>
      <c r="C4478" s="20" t="s">
        <v>6231</v>
      </c>
      <c r="D4478" s="21"/>
    </row>
    <row r="4479">
      <c r="A4479" s="19">
        <v>4478.0</v>
      </c>
      <c r="B4479" s="19">
        <v>39647.0</v>
      </c>
      <c r="C4479" s="20" t="s">
        <v>6232</v>
      </c>
      <c r="D4479" s="21"/>
    </row>
    <row r="4480">
      <c r="A4480" s="19">
        <v>4479.0</v>
      </c>
      <c r="B4480" s="19">
        <v>39613.0</v>
      </c>
      <c r="C4480" s="20" t="s">
        <v>6233</v>
      </c>
      <c r="D4480" s="21"/>
    </row>
    <row r="4481">
      <c r="A4481" s="19">
        <v>4480.0</v>
      </c>
      <c r="B4481" s="19">
        <v>39610.0</v>
      </c>
      <c r="C4481" s="20" t="s">
        <v>6234</v>
      </c>
      <c r="D4481" s="21"/>
    </row>
    <row r="4482">
      <c r="A4482" s="19">
        <v>4481.0</v>
      </c>
      <c r="B4482" s="19">
        <v>39604.0</v>
      </c>
      <c r="C4482" s="20" t="s">
        <v>6235</v>
      </c>
      <c r="D4482" s="21"/>
    </row>
    <row r="4483">
      <c r="A4483" s="19">
        <v>4482.0</v>
      </c>
      <c r="B4483" s="19">
        <v>39592.0</v>
      </c>
      <c r="C4483" s="20" t="s">
        <v>6236</v>
      </c>
      <c r="D4483" s="21"/>
    </row>
    <row r="4484">
      <c r="A4484" s="19">
        <v>4483.0</v>
      </c>
      <c r="B4484" s="19">
        <v>39587.0</v>
      </c>
      <c r="C4484" s="20" t="s">
        <v>6237</v>
      </c>
      <c r="D4484" s="21"/>
    </row>
    <row r="4485">
      <c r="A4485" s="19">
        <v>4484.0</v>
      </c>
      <c r="B4485" s="19">
        <v>39576.0</v>
      </c>
      <c r="C4485" s="20" t="s">
        <v>6238</v>
      </c>
      <c r="D4485" s="21"/>
    </row>
    <row r="4486">
      <c r="A4486" s="19">
        <v>4485.0</v>
      </c>
      <c r="B4486" s="19">
        <v>39576.0</v>
      </c>
      <c r="C4486" s="20" t="s">
        <v>6239</v>
      </c>
      <c r="D4486" s="21"/>
    </row>
    <row r="4487">
      <c r="A4487" s="19">
        <v>4486.0</v>
      </c>
      <c r="B4487" s="19">
        <v>39569.0</v>
      </c>
      <c r="C4487" s="20" t="s">
        <v>6240</v>
      </c>
      <c r="D4487" s="21"/>
    </row>
    <row r="4488">
      <c r="A4488" s="19">
        <v>4487.0</v>
      </c>
      <c r="B4488" s="19">
        <v>39558.0</v>
      </c>
      <c r="C4488" s="20" t="s">
        <v>6241</v>
      </c>
      <c r="D4488" s="21"/>
    </row>
    <row r="4489">
      <c r="A4489" s="19">
        <v>4488.0</v>
      </c>
      <c r="B4489" s="19">
        <v>39557.0</v>
      </c>
      <c r="C4489" s="20" t="s">
        <v>6242</v>
      </c>
      <c r="D4489" s="21"/>
    </row>
    <row r="4490">
      <c r="A4490" s="19">
        <v>4489.0</v>
      </c>
      <c r="B4490" s="19">
        <v>39551.0</v>
      </c>
      <c r="C4490" s="20" t="s">
        <v>6243</v>
      </c>
      <c r="D4490" s="21"/>
    </row>
    <row r="4491">
      <c r="A4491" s="19">
        <v>4490.0</v>
      </c>
      <c r="B4491" s="19">
        <v>39544.0</v>
      </c>
      <c r="C4491" s="20" t="s">
        <v>6244</v>
      </c>
      <c r="D4491" s="21"/>
    </row>
    <row r="4492">
      <c r="A4492" s="19">
        <v>4491.0</v>
      </c>
      <c r="B4492" s="19">
        <v>39541.0</v>
      </c>
      <c r="C4492" s="20" t="s">
        <v>6245</v>
      </c>
      <c r="D4492" s="21"/>
    </row>
    <row r="4493">
      <c r="A4493" s="19">
        <v>4492.0</v>
      </c>
      <c r="B4493" s="19">
        <v>39521.0</v>
      </c>
      <c r="C4493" s="20" t="s">
        <v>6246</v>
      </c>
      <c r="D4493" s="21"/>
    </row>
    <row r="4494">
      <c r="A4494" s="19">
        <v>4493.0</v>
      </c>
      <c r="B4494" s="19">
        <v>39497.0</v>
      </c>
      <c r="C4494" s="20" t="s">
        <v>6247</v>
      </c>
      <c r="D4494" s="21"/>
    </row>
    <row r="4495">
      <c r="A4495" s="19">
        <v>4494.0</v>
      </c>
      <c r="B4495" s="19">
        <v>39488.0</v>
      </c>
      <c r="C4495" s="20" t="s">
        <v>6248</v>
      </c>
      <c r="D4495" s="21"/>
    </row>
    <row r="4496">
      <c r="A4496" s="19">
        <v>4495.0</v>
      </c>
      <c r="B4496" s="19">
        <v>39479.0</v>
      </c>
      <c r="C4496" s="20" t="s">
        <v>6249</v>
      </c>
      <c r="D4496" s="21"/>
    </row>
    <row r="4497">
      <c r="A4497" s="19">
        <v>4496.0</v>
      </c>
      <c r="B4497" s="19">
        <v>39470.0</v>
      </c>
      <c r="C4497" s="20" t="s">
        <v>6250</v>
      </c>
      <c r="D4497" s="21"/>
    </row>
    <row r="4498">
      <c r="A4498" s="19">
        <v>4497.0</v>
      </c>
      <c r="B4498" s="19">
        <v>39461.0</v>
      </c>
      <c r="C4498" s="20" t="s">
        <v>6251</v>
      </c>
      <c r="D4498" s="21"/>
    </row>
    <row r="4499">
      <c r="A4499" s="19">
        <v>4498.0</v>
      </c>
      <c r="B4499" s="19">
        <v>39458.0</v>
      </c>
      <c r="C4499" s="20" t="s">
        <v>6252</v>
      </c>
      <c r="D4499" s="21"/>
    </row>
    <row r="4500">
      <c r="A4500" s="19">
        <v>4499.0</v>
      </c>
      <c r="B4500" s="19">
        <v>39448.0</v>
      </c>
      <c r="C4500" s="20" t="s">
        <v>6253</v>
      </c>
      <c r="D4500" s="21"/>
    </row>
    <row r="4501">
      <c r="A4501" s="19">
        <v>4500.0</v>
      </c>
      <c r="B4501" s="19">
        <v>39426.0</v>
      </c>
      <c r="C4501" s="20" t="s">
        <v>6254</v>
      </c>
      <c r="D4501" s="21"/>
    </row>
    <row r="4502">
      <c r="A4502" s="19">
        <v>4501.0</v>
      </c>
      <c r="B4502" s="19">
        <v>39425.0</v>
      </c>
      <c r="C4502" s="20" t="s">
        <v>6255</v>
      </c>
      <c r="D4502" s="21"/>
    </row>
    <row r="4503">
      <c r="A4503" s="19">
        <v>4502.0</v>
      </c>
      <c r="B4503" s="19">
        <v>39416.0</v>
      </c>
      <c r="C4503" s="20" t="s">
        <v>6256</v>
      </c>
      <c r="D4503" s="21"/>
    </row>
    <row r="4504">
      <c r="A4504" s="19">
        <v>4503.0</v>
      </c>
      <c r="B4504" s="19">
        <v>39395.0</v>
      </c>
      <c r="C4504" s="20" t="s">
        <v>6257</v>
      </c>
      <c r="D4504" s="21"/>
    </row>
    <row r="4505">
      <c r="A4505" s="19">
        <v>4504.0</v>
      </c>
      <c r="B4505" s="19">
        <v>39383.0</v>
      </c>
      <c r="C4505" s="20" t="s">
        <v>6258</v>
      </c>
      <c r="D4505" s="21"/>
    </row>
    <row r="4506">
      <c r="A4506" s="19">
        <v>4505.0</v>
      </c>
      <c r="B4506" s="19">
        <v>39368.0</v>
      </c>
      <c r="C4506" s="20" t="s">
        <v>6259</v>
      </c>
      <c r="D4506" s="21"/>
    </row>
    <row r="4507">
      <c r="A4507" s="19">
        <v>4506.0</v>
      </c>
      <c r="B4507" s="19">
        <v>39367.0</v>
      </c>
      <c r="C4507" s="20" t="s">
        <v>6260</v>
      </c>
      <c r="D4507" s="21"/>
    </row>
    <row r="4508">
      <c r="A4508" s="19">
        <v>4507.0</v>
      </c>
      <c r="B4508" s="19">
        <v>39359.0</v>
      </c>
      <c r="C4508" s="20" t="s">
        <v>6261</v>
      </c>
      <c r="D4508" s="21"/>
    </row>
    <row r="4509">
      <c r="A4509" s="19">
        <v>4508.0</v>
      </c>
      <c r="B4509" s="19">
        <v>39351.0</v>
      </c>
      <c r="C4509" s="20" t="s">
        <v>6262</v>
      </c>
      <c r="D4509" s="21"/>
    </row>
    <row r="4510">
      <c r="A4510" s="19">
        <v>4509.0</v>
      </c>
      <c r="B4510" s="19">
        <v>39321.0</v>
      </c>
      <c r="C4510" s="22" t="s">
        <v>6263</v>
      </c>
      <c r="D4510" s="21"/>
    </row>
    <row r="4511">
      <c r="A4511" s="19">
        <v>4510.0</v>
      </c>
      <c r="B4511" s="19">
        <v>39319.0</v>
      </c>
      <c r="C4511" s="20" t="s">
        <v>6264</v>
      </c>
      <c r="D4511" s="21"/>
    </row>
    <row r="4512">
      <c r="A4512" s="19">
        <v>4511.0</v>
      </c>
      <c r="B4512" s="19">
        <v>39293.0</v>
      </c>
      <c r="C4512" s="20" t="s">
        <v>6265</v>
      </c>
      <c r="D4512" s="21"/>
    </row>
    <row r="4513">
      <c r="A4513" s="19">
        <v>4512.0</v>
      </c>
      <c r="B4513" s="19">
        <v>39285.0</v>
      </c>
      <c r="C4513" s="20" t="s">
        <v>6266</v>
      </c>
      <c r="D4513" s="21"/>
    </row>
    <row r="4514">
      <c r="A4514" s="19">
        <v>4513.0</v>
      </c>
      <c r="B4514" s="19">
        <v>39256.0</v>
      </c>
      <c r="C4514" s="20" t="s">
        <v>6267</v>
      </c>
      <c r="D4514" s="21"/>
    </row>
    <row r="4515">
      <c r="A4515" s="19">
        <v>4514.0</v>
      </c>
      <c r="B4515" s="19">
        <v>39241.0</v>
      </c>
      <c r="C4515" s="20" t="s">
        <v>6268</v>
      </c>
      <c r="D4515" s="21"/>
    </row>
    <row r="4516">
      <c r="A4516" s="19">
        <v>4515.0</v>
      </c>
      <c r="B4516" s="19">
        <v>39236.0</v>
      </c>
      <c r="C4516" s="20" t="s">
        <v>6269</v>
      </c>
      <c r="D4516" s="21"/>
    </row>
    <row r="4517">
      <c r="A4517" s="19">
        <v>4516.0</v>
      </c>
      <c r="B4517" s="19">
        <v>39207.0</v>
      </c>
      <c r="C4517" s="20" t="s">
        <v>6270</v>
      </c>
      <c r="D4517" s="21"/>
    </row>
    <row r="4518">
      <c r="A4518" s="19">
        <v>4517.0</v>
      </c>
      <c r="B4518" s="19">
        <v>39204.0</v>
      </c>
      <c r="C4518" s="20" t="s">
        <v>6271</v>
      </c>
      <c r="D4518" s="21"/>
    </row>
    <row r="4519">
      <c r="A4519" s="19">
        <v>4518.0</v>
      </c>
      <c r="B4519" s="19">
        <v>39202.0</v>
      </c>
      <c r="C4519" s="20" t="s">
        <v>6272</v>
      </c>
      <c r="D4519" s="21"/>
    </row>
    <row r="4520">
      <c r="A4520" s="19">
        <v>4519.0</v>
      </c>
      <c r="B4520" s="19">
        <v>39192.0</v>
      </c>
      <c r="C4520" s="20" t="s">
        <v>6273</v>
      </c>
      <c r="D4520" s="21"/>
    </row>
    <row r="4521">
      <c r="A4521" s="19">
        <v>4520.0</v>
      </c>
      <c r="B4521" s="19">
        <v>39189.0</v>
      </c>
      <c r="C4521" s="20" t="s">
        <v>6274</v>
      </c>
      <c r="D4521" s="21"/>
    </row>
    <row r="4522">
      <c r="A4522" s="19">
        <v>4521.0</v>
      </c>
      <c r="B4522" s="19">
        <v>39169.0</v>
      </c>
      <c r="C4522" s="20" t="s">
        <v>6275</v>
      </c>
      <c r="D4522" s="21"/>
    </row>
    <row r="4523">
      <c r="A4523" s="19">
        <v>4522.0</v>
      </c>
      <c r="B4523" s="19">
        <v>39165.0</v>
      </c>
      <c r="C4523" s="20" t="s">
        <v>6276</v>
      </c>
      <c r="D4523" s="21"/>
    </row>
    <row r="4524">
      <c r="A4524" s="19">
        <v>4523.0</v>
      </c>
      <c r="B4524" s="19">
        <v>39149.0</v>
      </c>
      <c r="C4524" s="20" t="s">
        <v>6277</v>
      </c>
      <c r="D4524" s="21"/>
    </row>
    <row r="4525">
      <c r="A4525" s="19">
        <v>4524.0</v>
      </c>
      <c r="B4525" s="19">
        <v>39129.0</v>
      </c>
      <c r="C4525" s="20" t="s">
        <v>6278</v>
      </c>
      <c r="D4525" s="21"/>
    </row>
    <row r="4526">
      <c r="A4526" s="19">
        <v>4525.0</v>
      </c>
      <c r="B4526" s="19">
        <v>39113.0</v>
      </c>
      <c r="C4526" s="20" t="s">
        <v>6279</v>
      </c>
      <c r="D4526" s="21"/>
    </row>
    <row r="4527">
      <c r="A4527" s="19">
        <v>4526.0</v>
      </c>
      <c r="B4527" s="19">
        <v>39110.0</v>
      </c>
      <c r="C4527" s="20" t="s">
        <v>6280</v>
      </c>
      <c r="D4527" s="21"/>
    </row>
    <row r="4528">
      <c r="A4528" s="19">
        <v>4527.0</v>
      </c>
      <c r="B4528" s="19">
        <v>39095.0</v>
      </c>
      <c r="C4528" s="20" t="s">
        <v>6281</v>
      </c>
      <c r="D4528" s="21"/>
    </row>
    <row r="4529">
      <c r="A4529" s="19">
        <v>4528.0</v>
      </c>
      <c r="B4529" s="19">
        <v>39087.0</v>
      </c>
      <c r="C4529" s="20" t="s">
        <v>6282</v>
      </c>
      <c r="D4529" s="21"/>
    </row>
    <row r="4530">
      <c r="A4530" s="19">
        <v>4529.0</v>
      </c>
      <c r="B4530" s="19">
        <v>39055.0</v>
      </c>
      <c r="C4530" s="20" t="s">
        <v>6283</v>
      </c>
      <c r="D4530" s="21"/>
    </row>
    <row r="4531">
      <c r="A4531" s="19">
        <v>4530.0</v>
      </c>
      <c r="B4531" s="19">
        <v>39052.0</v>
      </c>
      <c r="C4531" s="20" t="s">
        <v>6284</v>
      </c>
      <c r="D4531" s="21"/>
    </row>
    <row r="4532">
      <c r="A4532" s="19">
        <v>4531.0</v>
      </c>
      <c r="B4532" s="19">
        <v>39050.0</v>
      </c>
      <c r="C4532" s="20" t="s">
        <v>6285</v>
      </c>
      <c r="D4532" s="21"/>
    </row>
    <row r="4533">
      <c r="A4533" s="19">
        <v>4532.0</v>
      </c>
      <c r="B4533" s="19">
        <v>39041.0</v>
      </c>
      <c r="C4533" s="20" t="s">
        <v>6286</v>
      </c>
      <c r="D4533" s="21"/>
    </row>
    <row r="4534">
      <c r="A4534" s="19">
        <v>4533.0</v>
      </c>
      <c r="B4534" s="19">
        <v>39030.0</v>
      </c>
      <c r="C4534" s="20" t="s">
        <v>6287</v>
      </c>
      <c r="D4534" s="21"/>
    </row>
    <row r="4535">
      <c r="A4535" s="19">
        <v>4534.0</v>
      </c>
      <c r="B4535" s="19">
        <v>39024.0</v>
      </c>
      <c r="C4535" s="20" t="s">
        <v>6288</v>
      </c>
      <c r="D4535" s="21"/>
    </row>
    <row r="4536">
      <c r="A4536" s="19">
        <v>4535.0</v>
      </c>
      <c r="B4536" s="19">
        <v>39023.0</v>
      </c>
      <c r="C4536" s="22" t="s">
        <v>6289</v>
      </c>
      <c r="D4536" s="21"/>
    </row>
    <row r="4537">
      <c r="A4537" s="19">
        <v>4536.0</v>
      </c>
      <c r="B4537" s="19">
        <v>38990.0</v>
      </c>
      <c r="C4537" s="20" t="s">
        <v>6290</v>
      </c>
      <c r="D4537" s="21"/>
    </row>
    <row r="4538">
      <c r="A4538" s="19">
        <v>4537.0</v>
      </c>
      <c r="B4538" s="19">
        <v>38969.0</v>
      </c>
      <c r="C4538" s="20" t="s">
        <v>6291</v>
      </c>
      <c r="D4538" s="21"/>
    </row>
    <row r="4539">
      <c r="A4539" s="19">
        <v>4538.0</v>
      </c>
      <c r="B4539" s="19">
        <v>38955.0</v>
      </c>
      <c r="C4539" s="22" t="s">
        <v>6292</v>
      </c>
      <c r="D4539" s="21"/>
    </row>
    <row r="4540">
      <c r="A4540" s="19">
        <v>4539.0</v>
      </c>
      <c r="B4540" s="19">
        <v>38934.0</v>
      </c>
      <c r="C4540" s="20" t="s">
        <v>6293</v>
      </c>
      <c r="D4540" s="21"/>
    </row>
    <row r="4541">
      <c r="A4541" s="19">
        <v>4540.0</v>
      </c>
      <c r="B4541" s="19">
        <v>38923.0</v>
      </c>
      <c r="C4541" s="20" t="s">
        <v>6294</v>
      </c>
      <c r="D4541" s="21"/>
    </row>
    <row r="4542">
      <c r="A4542" s="19">
        <v>4541.0</v>
      </c>
      <c r="B4542" s="19">
        <v>38917.0</v>
      </c>
      <c r="C4542" s="20" t="s">
        <v>6295</v>
      </c>
      <c r="D4542" s="21"/>
    </row>
    <row r="4543">
      <c r="A4543" s="19">
        <v>4542.0</v>
      </c>
      <c r="B4543" s="19">
        <v>38897.0</v>
      </c>
      <c r="C4543" s="22" t="s">
        <v>6296</v>
      </c>
      <c r="D4543" s="21"/>
    </row>
    <row r="4544">
      <c r="A4544" s="19">
        <v>4543.0</v>
      </c>
      <c r="B4544" s="19">
        <v>38865.0</v>
      </c>
      <c r="C4544" s="20" t="s">
        <v>6297</v>
      </c>
      <c r="D4544" s="21"/>
    </row>
    <row r="4545">
      <c r="A4545" s="19">
        <v>4544.0</v>
      </c>
      <c r="B4545" s="19">
        <v>38818.0</v>
      </c>
      <c r="C4545" s="20" t="s">
        <v>6298</v>
      </c>
      <c r="D4545" s="21"/>
    </row>
    <row r="4546">
      <c r="A4546" s="19">
        <v>4545.0</v>
      </c>
      <c r="B4546" s="19">
        <v>38815.0</v>
      </c>
      <c r="C4546" s="20" t="s">
        <v>6299</v>
      </c>
      <c r="D4546" s="21"/>
    </row>
    <row r="4547">
      <c r="A4547" s="19">
        <v>4546.0</v>
      </c>
      <c r="B4547" s="19">
        <v>38805.0</v>
      </c>
      <c r="C4547" s="22" t="s">
        <v>6300</v>
      </c>
      <c r="D4547" s="21"/>
    </row>
    <row r="4548">
      <c r="A4548" s="19">
        <v>4547.0</v>
      </c>
      <c r="B4548" s="19">
        <v>38805.0</v>
      </c>
      <c r="C4548" s="22" t="s">
        <v>6301</v>
      </c>
      <c r="D4548" s="21"/>
    </row>
    <row r="4549">
      <c r="A4549" s="19">
        <v>4548.0</v>
      </c>
      <c r="B4549" s="19">
        <v>38803.0</v>
      </c>
      <c r="C4549" s="20" t="s">
        <v>6302</v>
      </c>
      <c r="D4549" s="21"/>
    </row>
    <row r="4550">
      <c r="A4550" s="19">
        <v>4549.0</v>
      </c>
      <c r="B4550" s="19">
        <v>38800.0</v>
      </c>
      <c r="C4550" s="20" t="s">
        <v>6303</v>
      </c>
      <c r="D4550" s="21"/>
    </row>
    <row r="4551">
      <c r="A4551" s="19">
        <v>4550.0</v>
      </c>
      <c r="B4551" s="19">
        <v>38789.0</v>
      </c>
      <c r="C4551" s="22" t="s">
        <v>6304</v>
      </c>
      <c r="D4551" s="21"/>
    </row>
    <row r="4552">
      <c r="A4552" s="19">
        <v>4551.0</v>
      </c>
      <c r="B4552" s="19">
        <v>38771.0</v>
      </c>
      <c r="C4552" s="20" t="s">
        <v>6305</v>
      </c>
      <c r="D4552" s="21"/>
    </row>
    <row r="4553">
      <c r="A4553" s="19">
        <v>4552.0</v>
      </c>
      <c r="B4553" s="19">
        <v>38765.0</v>
      </c>
      <c r="C4553" s="20" t="s">
        <v>6306</v>
      </c>
      <c r="D4553" s="21"/>
    </row>
    <row r="4554">
      <c r="A4554" s="19">
        <v>4553.0</v>
      </c>
      <c r="B4554" s="19">
        <v>38728.0</v>
      </c>
      <c r="C4554" s="20" t="s">
        <v>6307</v>
      </c>
      <c r="D4554" s="21"/>
    </row>
    <row r="4555">
      <c r="A4555" s="19">
        <v>4554.0</v>
      </c>
      <c r="B4555" s="19">
        <v>38728.0</v>
      </c>
      <c r="C4555" s="20" t="s">
        <v>6308</v>
      </c>
      <c r="D4555" s="21"/>
    </row>
    <row r="4556">
      <c r="A4556" s="19">
        <v>4555.0</v>
      </c>
      <c r="B4556" s="19">
        <v>38722.0</v>
      </c>
      <c r="C4556" s="20" t="s">
        <v>6309</v>
      </c>
      <c r="D4556" s="21"/>
    </row>
    <row r="4557">
      <c r="A4557" s="19">
        <v>4556.0</v>
      </c>
      <c r="B4557" s="19">
        <v>38719.0</v>
      </c>
      <c r="C4557" s="20" t="s">
        <v>6310</v>
      </c>
      <c r="D4557" s="21"/>
    </row>
    <row r="4558">
      <c r="A4558" s="19">
        <v>4557.0</v>
      </c>
      <c r="B4558" s="19">
        <v>38714.0</v>
      </c>
      <c r="C4558" s="20" t="s">
        <v>6311</v>
      </c>
      <c r="D4558" s="21"/>
    </row>
    <row r="4559">
      <c r="A4559" s="19">
        <v>4558.0</v>
      </c>
      <c r="B4559" s="19">
        <v>38710.0</v>
      </c>
      <c r="C4559" s="20" t="s">
        <v>6312</v>
      </c>
      <c r="D4559" s="21"/>
    </row>
    <row r="4560">
      <c r="A4560" s="19">
        <v>4559.0</v>
      </c>
      <c r="B4560" s="19">
        <v>38704.0</v>
      </c>
      <c r="C4560" s="20" t="s">
        <v>6313</v>
      </c>
      <c r="D4560" s="21"/>
    </row>
    <row r="4561">
      <c r="A4561" s="19">
        <v>4560.0</v>
      </c>
      <c r="B4561" s="19">
        <v>38696.0</v>
      </c>
      <c r="C4561" s="20" t="s">
        <v>6314</v>
      </c>
      <c r="D4561" s="21"/>
    </row>
    <row r="4562">
      <c r="A4562" s="19">
        <v>4561.0</v>
      </c>
      <c r="B4562" s="19">
        <v>38638.0</v>
      </c>
      <c r="C4562" s="20" t="s">
        <v>6315</v>
      </c>
      <c r="D4562" s="21"/>
    </row>
    <row r="4563">
      <c r="A4563" s="19">
        <v>4562.0</v>
      </c>
      <c r="B4563" s="19">
        <v>38637.0</v>
      </c>
      <c r="C4563" s="20" t="s">
        <v>6316</v>
      </c>
      <c r="D4563" s="21"/>
    </row>
    <row r="4564">
      <c r="A4564" s="19">
        <v>4563.0</v>
      </c>
      <c r="B4564" s="19">
        <v>38632.0</v>
      </c>
      <c r="C4564" s="20" t="s">
        <v>6317</v>
      </c>
      <c r="D4564" s="21"/>
    </row>
    <row r="4565">
      <c r="A4565" s="19">
        <v>4564.0</v>
      </c>
      <c r="B4565" s="19">
        <v>38599.0</v>
      </c>
      <c r="C4565" s="20" t="s">
        <v>6318</v>
      </c>
      <c r="D4565" s="21"/>
    </row>
    <row r="4566">
      <c r="A4566" s="19">
        <v>4565.0</v>
      </c>
      <c r="B4566" s="19">
        <v>38598.0</v>
      </c>
      <c r="C4566" s="20" t="s">
        <v>6319</v>
      </c>
      <c r="D4566" s="21"/>
    </row>
    <row r="4567">
      <c r="A4567" s="19">
        <v>4566.0</v>
      </c>
      <c r="B4567" s="19">
        <v>38596.0</v>
      </c>
      <c r="C4567" s="20" t="s">
        <v>6320</v>
      </c>
      <c r="D4567" s="21"/>
    </row>
    <row r="4568">
      <c r="A4568" s="19">
        <v>4567.0</v>
      </c>
      <c r="B4568" s="19">
        <v>38595.0</v>
      </c>
      <c r="C4568" s="20" t="s">
        <v>6321</v>
      </c>
      <c r="D4568" s="21"/>
    </row>
    <row r="4569">
      <c r="A4569" s="19">
        <v>4568.0</v>
      </c>
      <c r="B4569" s="19">
        <v>38581.0</v>
      </c>
      <c r="C4569" s="20" t="s">
        <v>6322</v>
      </c>
      <c r="D4569" s="21"/>
    </row>
    <row r="4570">
      <c r="A4570" s="19">
        <v>4569.0</v>
      </c>
      <c r="B4570" s="19">
        <v>38572.0</v>
      </c>
      <c r="C4570" s="20" t="s">
        <v>6323</v>
      </c>
      <c r="D4570" s="21"/>
    </row>
    <row r="4571">
      <c r="A4571" s="19">
        <v>4570.0</v>
      </c>
      <c r="B4571" s="19">
        <v>38571.0</v>
      </c>
      <c r="C4571" s="20" t="s">
        <v>6324</v>
      </c>
      <c r="D4571" s="21"/>
    </row>
    <row r="4572">
      <c r="A4572" s="19">
        <v>4571.0</v>
      </c>
      <c r="B4572" s="19">
        <v>38569.0</v>
      </c>
      <c r="C4572" s="22" t="s">
        <v>6325</v>
      </c>
      <c r="D4572" s="21"/>
    </row>
    <row r="4573">
      <c r="A4573" s="19">
        <v>4572.0</v>
      </c>
      <c r="B4573" s="19">
        <v>38541.0</v>
      </c>
      <c r="C4573" s="20" t="s">
        <v>6326</v>
      </c>
      <c r="D4573" s="21"/>
    </row>
    <row r="4574">
      <c r="A4574" s="19">
        <v>4573.0</v>
      </c>
      <c r="B4574" s="19">
        <v>38529.0</v>
      </c>
      <c r="C4574" s="20" t="s">
        <v>6327</v>
      </c>
      <c r="D4574" s="21"/>
    </row>
    <row r="4575">
      <c r="A4575" s="19">
        <v>4574.0</v>
      </c>
      <c r="B4575" s="19">
        <v>38522.0</v>
      </c>
      <c r="C4575" s="20" t="s">
        <v>6328</v>
      </c>
      <c r="D4575" s="21"/>
    </row>
    <row r="4576">
      <c r="A4576" s="19">
        <v>4575.0</v>
      </c>
      <c r="B4576" s="19">
        <v>38517.0</v>
      </c>
      <c r="C4576" s="20" t="s">
        <v>6329</v>
      </c>
      <c r="D4576" s="21"/>
    </row>
    <row r="4577">
      <c r="A4577" s="19">
        <v>4576.0</v>
      </c>
      <c r="B4577" s="19">
        <v>38511.0</v>
      </c>
      <c r="C4577" s="20" t="s">
        <v>6330</v>
      </c>
      <c r="D4577" s="21"/>
    </row>
    <row r="4578">
      <c r="A4578" s="19">
        <v>4577.0</v>
      </c>
      <c r="B4578" s="19">
        <v>38496.0</v>
      </c>
      <c r="C4578" s="20" t="s">
        <v>6331</v>
      </c>
      <c r="D4578" s="21"/>
    </row>
    <row r="4579">
      <c r="A4579" s="19">
        <v>4578.0</v>
      </c>
      <c r="B4579" s="19">
        <v>38494.0</v>
      </c>
      <c r="C4579" s="20" t="s">
        <v>6332</v>
      </c>
      <c r="D4579" s="21"/>
    </row>
    <row r="4580">
      <c r="A4580" s="19">
        <v>4579.0</v>
      </c>
      <c r="B4580" s="19">
        <v>38491.0</v>
      </c>
      <c r="C4580" s="20" t="s">
        <v>6333</v>
      </c>
      <c r="D4580" s="21"/>
    </row>
    <row r="4581">
      <c r="A4581" s="19">
        <v>4580.0</v>
      </c>
      <c r="B4581" s="19">
        <v>38488.0</v>
      </c>
      <c r="C4581" s="20" t="s">
        <v>6334</v>
      </c>
      <c r="D4581" s="21"/>
    </row>
    <row r="4582">
      <c r="A4582" s="19">
        <v>4581.0</v>
      </c>
      <c r="B4582" s="19">
        <v>38459.0</v>
      </c>
      <c r="C4582" s="20" t="s">
        <v>6335</v>
      </c>
      <c r="D4582" s="21"/>
    </row>
    <row r="4583">
      <c r="A4583" s="19">
        <v>4582.0</v>
      </c>
      <c r="B4583" s="19">
        <v>38458.0</v>
      </c>
      <c r="C4583" s="20" t="s">
        <v>6336</v>
      </c>
      <c r="D4583" s="21"/>
    </row>
    <row r="4584">
      <c r="A4584" s="19">
        <v>4583.0</v>
      </c>
      <c r="B4584" s="19">
        <v>38451.0</v>
      </c>
      <c r="C4584" s="20" t="s">
        <v>6337</v>
      </c>
      <c r="D4584" s="21"/>
    </row>
    <row r="4585">
      <c r="A4585" s="19">
        <v>4584.0</v>
      </c>
      <c r="B4585" s="19">
        <v>38415.0</v>
      </c>
      <c r="C4585" s="20" t="s">
        <v>6338</v>
      </c>
      <c r="D4585" s="21"/>
    </row>
    <row r="4586">
      <c r="A4586" s="19">
        <v>4585.0</v>
      </c>
      <c r="B4586" s="19">
        <v>38401.0</v>
      </c>
      <c r="C4586" s="20" t="s">
        <v>6339</v>
      </c>
      <c r="D4586" s="21"/>
    </row>
    <row r="4587">
      <c r="A4587" s="19">
        <v>4586.0</v>
      </c>
      <c r="B4587" s="19">
        <v>38398.0</v>
      </c>
      <c r="C4587" s="20" t="s">
        <v>6340</v>
      </c>
      <c r="D4587" s="21"/>
    </row>
    <row r="4588">
      <c r="A4588" s="19">
        <v>4587.0</v>
      </c>
      <c r="B4588" s="19">
        <v>38391.0</v>
      </c>
      <c r="C4588" s="20" t="s">
        <v>6341</v>
      </c>
      <c r="D4588" s="21"/>
    </row>
    <row r="4589">
      <c r="A4589" s="19">
        <v>4588.0</v>
      </c>
      <c r="B4589" s="19">
        <v>38365.0</v>
      </c>
      <c r="C4589" s="20" t="s">
        <v>6342</v>
      </c>
      <c r="D4589" s="21"/>
    </row>
    <row r="4590">
      <c r="A4590" s="19">
        <v>4589.0</v>
      </c>
      <c r="B4590" s="19">
        <v>38360.0</v>
      </c>
      <c r="C4590" s="20" t="s">
        <v>6343</v>
      </c>
      <c r="D4590" s="21"/>
    </row>
    <row r="4591">
      <c r="A4591" s="19">
        <v>4590.0</v>
      </c>
      <c r="B4591" s="19">
        <v>38355.0</v>
      </c>
      <c r="C4591" s="20" t="s">
        <v>6344</v>
      </c>
      <c r="D4591" s="21"/>
    </row>
    <row r="4592">
      <c r="A4592" s="19">
        <v>4591.0</v>
      </c>
      <c r="B4592" s="19">
        <v>38351.0</v>
      </c>
      <c r="C4592" s="20" t="s">
        <v>6345</v>
      </c>
      <c r="D4592" s="21"/>
    </row>
    <row r="4593">
      <c r="A4593" s="19">
        <v>4592.0</v>
      </c>
      <c r="B4593" s="19">
        <v>38325.0</v>
      </c>
      <c r="C4593" s="22" t="s">
        <v>6346</v>
      </c>
      <c r="D4593" s="21"/>
    </row>
    <row r="4594">
      <c r="A4594" s="19">
        <v>4593.0</v>
      </c>
      <c r="B4594" s="19">
        <v>38324.0</v>
      </c>
      <c r="C4594" s="20" t="s">
        <v>6347</v>
      </c>
      <c r="D4594" s="21"/>
    </row>
    <row r="4595">
      <c r="A4595" s="19">
        <v>4594.0</v>
      </c>
      <c r="B4595" s="19">
        <v>38316.0</v>
      </c>
      <c r="C4595" s="20" t="s">
        <v>6348</v>
      </c>
      <c r="D4595" s="21"/>
    </row>
    <row r="4596">
      <c r="A4596" s="19">
        <v>4595.0</v>
      </c>
      <c r="B4596" s="19">
        <v>38308.0</v>
      </c>
      <c r="C4596" s="20" t="s">
        <v>6349</v>
      </c>
      <c r="D4596" s="21"/>
    </row>
    <row r="4597">
      <c r="A4597" s="19">
        <v>4596.0</v>
      </c>
      <c r="B4597" s="19">
        <v>38298.0</v>
      </c>
      <c r="C4597" s="20" t="s">
        <v>6350</v>
      </c>
      <c r="D4597" s="21"/>
    </row>
    <row r="4598">
      <c r="A4598" s="19">
        <v>4597.0</v>
      </c>
      <c r="B4598" s="19">
        <v>38295.0</v>
      </c>
      <c r="C4598" s="20" t="s">
        <v>6351</v>
      </c>
      <c r="D4598" s="21"/>
    </row>
    <row r="4599">
      <c r="A4599" s="19">
        <v>4598.0</v>
      </c>
      <c r="B4599" s="19">
        <v>38287.0</v>
      </c>
      <c r="C4599" s="20" t="s">
        <v>6352</v>
      </c>
      <c r="D4599" s="21"/>
    </row>
    <row r="4600">
      <c r="A4600" s="19">
        <v>4599.0</v>
      </c>
      <c r="B4600" s="19">
        <v>38278.0</v>
      </c>
      <c r="C4600" s="20" t="s">
        <v>6353</v>
      </c>
      <c r="D4600" s="21"/>
    </row>
    <row r="4601">
      <c r="A4601" s="19">
        <v>4600.0</v>
      </c>
      <c r="B4601" s="19">
        <v>38269.0</v>
      </c>
      <c r="C4601" s="20" t="s">
        <v>6354</v>
      </c>
      <c r="D4601" s="21"/>
    </row>
    <row r="4602">
      <c r="A4602" s="19">
        <v>4601.0</v>
      </c>
      <c r="B4602" s="19">
        <v>38252.0</v>
      </c>
      <c r="C4602" s="22" t="s">
        <v>6355</v>
      </c>
      <c r="D4602" s="21"/>
    </row>
    <row r="4603">
      <c r="A4603" s="19">
        <v>4602.0</v>
      </c>
      <c r="B4603" s="19">
        <v>38249.0</v>
      </c>
      <c r="C4603" s="22" t="s">
        <v>6356</v>
      </c>
      <c r="D4603" s="21"/>
    </row>
    <row r="4604">
      <c r="A4604" s="19">
        <v>4603.0</v>
      </c>
      <c r="B4604" s="19">
        <v>38246.0</v>
      </c>
      <c r="C4604" s="20" t="s">
        <v>6357</v>
      </c>
      <c r="D4604" s="21"/>
    </row>
    <row r="4605">
      <c r="A4605" s="19">
        <v>4604.0</v>
      </c>
      <c r="B4605" s="19">
        <v>38228.0</v>
      </c>
      <c r="C4605" s="20" t="s">
        <v>6358</v>
      </c>
      <c r="D4605" s="21"/>
    </row>
    <row r="4606">
      <c r="A4606" s="19">
        <v>4605.0</v>
      </c>
      <c r="B4606" s="19">
        <v>38221.0</v>
      </c>
      <c r="C4606" s="20" t="s">
        <v>6359</v>
      </c>
      <c r="D4606" s="21"/>
    </row>
    <row r="4607">
      <c r="A4607" s="19">
        <v>4606.0</v>
      </c>
      <c r="B4607" s="19">
        <v>38217.0</v>
      </c>
      <c r="C4607" s="20" t="s">
        <v>6360</v>
      </c>
      <c r="D4607" s="21"/>
    </row>
    <row r="4608">
      <c r="A4608" s="19">
        <v>4607.0</v>
      </c>
      <c r="B4608" s="19">
        <v>38217.0</v>
      </c>
      <c r="C4608" s="22" t="s">
        <v>6361</v>
      </c>
      <c r="D4608" s="21"/>
    </row>
    <row r="4609">
      <c r="A4609" s="19">
        <v>4608.0</v>
      </c>
      <c r="B4609" s="19">
        <v>38213.0</v>
      </c>
      <c r="C4609" s="20" t="s">
        <v>6362</v>
      </c>
      <c r="D4609" s="21"/>
    </row>
    <row r="4610">
      <c r="A4610" s="19">
        <v>4609.0</v>
      </c>
      <c r="B4610" s="19">
        <v>38206.0</v>
      </c>
      <c r="C4610" s="20" t="s">
        <v>6363</v>
      </c>
      <c r="D4610" s="21"/>
    </row>
    <row r="4611">
      <c r="A4611" s="19">
        <v>4610.0</v>
      </c>
      <c r="B4611" s="19">
        <v>38202.0</v>
      </c>
      <c r="C4611" s="20" t="s">
        <v>6364</v>
      </c>
      <c r="D4611" s="21"/>
    </row>
    <row r="4612">
      <c r="A4612" s="19">
        <v>4611.0</v>
      </c>
      <c r="B4612" s="19">
        <v>38201.0</v>
      </c>
      <c r="C4612" s="20" t="s">
        <v>6365</v>
      </c>
      <c r="D4612" s="21"/>
    </row>
    <row r="4613">
      <c r="A4613" s="19">
        <v>4612.0</v>
      </c>
      <c r="B4613" s="19">
        <v>38163.0</v>
      </c>
      <c r="C4613" s="22" t="s">
        <v>6366</v>
      </c>
      <c r="D4613" s="21"/>
    </row>
    <row r="4614">
      <c r="A4614" s="19">
        <v>4613.0</v>
      </c>
      <c r="B4614" s="19">
        <v>38156.0</v>
      </c>
      <c r="C4614" s="20" t="s">
        <v>6367</v>
      </c>
      <c r="D4614" s="21"/>
    </row>
    <row r="4615">
      <c r="A4615" s="19">
        <v>4614.0</v>
      </c>
      <c r="B4615" s="19">
        <v>38154.0</v>
      </c>
      <c r="C4615" s="20" t="s">
        <v>6368</v>
      </c>
      <c r="D4615" s="21"/>
    </row>
    <row r="4616">
      <c r="A4616" s="19">
        <v>4615.0</v>
      </c>
      <c r="B4616" s="19">
        <v>38146.0</v>
      </c>
      <c r="C4616" s="20" t="s">
        <v>6369</v>
      </c>
      <c r="D4616" s="21"/>
    </row>
    <row r="4617">
      <c r="A4617" s="19">
        <v>4616.0</v>
      </c>
      <c r="B4617" s="19">
        <v>38141.0</v>
      </c>
      <c r="C4617" s="20" t="s">
        <v>6370</v>
      </c>
      <c r="D4617" s="21"/>
    </row>
    <row r="4618">
      <c r="A4618" s="19">
        <v>4617.0</v>
      </c>
      <c r="B4618" s="19">
        <v>38136.0</v>
      </c>
      <c r="C4618" s="20" t="s">
        <v>6371</v>
      </c>
      <c r="D4618" s="21"/>
    </row>
    <row r="4619">
      <c r="A4619" s="19">
        <v>4618.0</v>
      </c>
      <c r="B4619" s="19">
        <v>38130.0</v>
      </c>
      <c r="C4619" s="20" t="s">
        <v>6372</v>
      </c>
      <c r="D4619" s="21"/>
    </row>
    <row r="4620">
      <c r="A4620" s="19">
        <v>4619.0</v>
      </c>
      <c r="B4620" s="19">
        <v>38128.0</v>
      </c>
      <c r="C4620" s="20" t="s">
        <v>6373</v>
      </c>
      <c r="D4620" s="21"/>
    </row>
    <row r="4621">
      <c r="A4621" s="19">
        <v>4620.0</v>
      </c>
      <c r="B4621" s="19">
        <v>38114.0</v>
      </c>
      <c r="C4621" s="20" t="s">
        <v>6374</v>
      </c>
      <c r="D4621" s="21"/>
    </row>
    <row r="4622">
      <c r="A4622" s="19">
        <v>4621.0</v>
      </c>
      <c r="B4622" s="19">
        <v>38083.0</v>
      </c>
      <c r="C4622" s="20" t="s">
        <v>6375</v>
      </c>
      <c r="D4622" s="21"/>
    </row>
    <row r="4623">
      <c r="A4623" s="19">
        <v>4622.0</v>
      </c>
      <c r="B4623" s="19">
        <v>38072.0</v>
      </c>
      <c r="C4623" s="20" t="s">
        <v>6376</v>
      </c>
      <c r="D4623" s="21"/>
    </row>
    <row r="4624">
      <c r="A4624" s="19">
        <v>4623.0</v>
      </c>
      <c r="B4624" s="19">
        <v>38007.0</v>
      </c>
      <c r="C4624" s="20" t="s">
        <v>6377</v>
      </c>
      <c r="D4624" s="21"/>
    </row>
    <row r="4625">
      <c r="A4625" s="19">
        <v>4624.0</v>
      </c>
      <c r="B4625" s="19">
        <v>38000.0</v>
      </c>
      <c r="C4625" s="20" t="s">
        <v>6378</v>
      </c>
      <c r="D4625" s="21"/>
    </row>
    <row r="4626">
      <c r="A4626" s="19">
        <v>4625.0</v>
      </c>
      <c r="B4626" s="19">
        <v>37994.0</v>
      </c>
      <c r="C4626" s="20" t="s">
        <v>6379</v>
      </c>
      <c r="D4626" s="21"/>
    </row>
    <row r="4627">
      <c r="A4627" s="19">
        <v>4626.0</v>
      </c>
      <c r="B4627" s="19">
        <v>37992.0</v>
      </c>
      <c r="C4627" s="20" t="s">
        <v>6380</v>
      </c>
      <c r="D4627" s="21"/>
    </row>
    <row r="4628">
      <c r="A4628" s="19">
        <v>4627.0</v>
      </c>
      <c r="B4628" s="19">
        <v>37976.0</v>
      </c>
      <c r="C4628" s="20" t="s">
        <v>6381</v>
      </c>
      <c r="D4628" s="21"/>
    </row>
    <row r="4629">
      <c r="A4629" s="19">
        <v>4628.0</v>
      </c>
      <c r="B4629" s="19">
        <v>37974.0</v>
      </c>
      <c r="C4629" s="20" t="s">
        <v>6382</v>
      </c>
      <c r="D4629" s="21"/>
    </row>
    <row r="4630">
      <c r="A4630" s="19">
        <v>4629.0</v>
      </c>
      <c r="B4630" s="19">
        <v>37967.0</v>
      </c>
      <c r="C4630" s="20" t="s">
        <v>6383</v>
      </c>
      <c r="D4630" s="21"/>
    </row>
    <row r="4631">
      <c r="A4631" s="19">
        <v>4630.0</v>
      </c>
      <c r="B4631" s="19">
        <v>37961.0</v>
      </c>
      <c r="C4631" s="20" t="s">
        <v>6384</v>
      </c>
      <c r="D4631" s="21"/>
    </row>
    <row r="4632">
      <c r="A4632" s="19">
        <v>4631.0</v>
      </c>
      <c r="B4632" s="19">
        <v>37959.0</v>
      </c>
      <c r="C4632" s="20" t="s">
        <v>6385</v>
      </c>
      <c r="D4632" s="21"/>
    </row>
    <row r="4633">
      <c r="A4633" s="19">
        <v>4632.0</v>
      </c>
      <c r="B4633" s="19">
        <v>37933.0</v>
      </c>
      <c r="C4633" s="20" t="s">
        <v>6386</v>
      </c>
      <c r="D4633" s="21"/>
    </row>
    <row r="4634">
      <c r="A4634" s="19">
        <v>4633.0</v>
      </c>
      <c r="B4634" s="19">
        <v>37923.0</v>
      </c>
      <c r="C4634" s="20" t="s">
        <v>6387</v>
      </c>
      <c r="D4634" s="21"/>
    </row>
    <row r="4635">
      <c r="A4635" s="19">
        <v>4634.0</v>
      </c>
      <c r="B4635" s="19">
        <v>37891.0</v>
      </c>
      <c r="C4635" s="20" t="s">
        <v>6388</v>
      </c>
      <c r="D4635" s="21"/>
    </row>
    <row r="4636">
      <c r="A4636" s="19">
        <v>4635.0</v>
      </c>
      <c r="B4636" s="19">
        <v>37884.0</v>
      </c>
      <c r="C4636" s="20" t="s">
        <v>6389</v>
      </c>
      <c r="D4636" s="21"/>
    </row>
    <row r="4637">
      <c r="A4637" s="19">
        <v>4636.0</v>
      </c>
      <c r="B4637" s="19">
        <v>37880.0</v>
      </c>
      <c r="C4637" s="22" t="s">
        <v>6390</v>
      </c>
      <c r="D4637" s="21"/>
    </row>
    <row r="4638">
      <c r="A4638" s="19">
        <v>4637.0</v>
      </c>
      <c r="B4638" s="19">
        <v>37850.0</v>
      </c>
      <c r="C4638" s="20" t="s">
        <v>6391</v>
      </c>
      <c r="D4638" s="21"/>
    </row>
    <row r="4639">
      <c r="A4639" s="19">
        <v>4638.0</v>
      </c>
      <c r="B4639" s="19">
        <v>37847.0</v>
      </c>
      <c r="C4639" s="20" t="s">
        <v>6392</v>
      </c>
      <c r="D4639" s="21"/>
    </row>
    <row r="4640">
      <c r="A4640" s="19">
        <v>4639.0</v>
      </c>
      <c r="B4640" s="19">
        <v>37842.0</v>
      </c>
      <c r="C4640" s="20" t="s">
        <v>6393</v>
      </c>
      <c r="D4640" s="21"/>
    </row>
    <row r="4641">
      <c r="A4641" s="19">
        <v>4640.0</v>
      </c>
      <c r="B4641" s="19">
        <v>37841.0</v>
      </c>
      <c r="C4641" s="20" t="s">
        <v>6394</v>
      </c>
      <c r="D4641" s="21"/>
    </row>
    <row r="4642">
      <c r="A4642" s="19">
        <v>4641.0</v>
      </c>
      <c r="B4642" s="19">
        <v>37834.0</v>
      </c>
      <c r="C4642" s="20" t="s">
        <v>6395</v>
      </c>
      <c r="D4642" s="21"/>
    </row>
    <row r="4643">
      <c r="A4643" s="19">
        <v>4642.0</v>
      </c>
      <c r="B4643" s="19">
        <v>37829.0</v>
      </c>
      <c r="C4643" s="20" t="s">
        <v>6396</v>
      </c>
      <c r="D4643" s="21"/>
    </row>
    <row r="4644">
      <c r="A4644" s="19">
        <v>4643.0</v>
      </c>
      <c r="B4644" s="19">
        <v>37821.0</v>
      </c>
      <c r="C4644" s="20" t="s">
        <v>6397</v>
      </c>
      <c r="D4644" s="21"/>
    </row>
    <row r="4645">
      <c r="A4645" s="19">
        <v>4644.0</v>
      </c>
      <c r="B4645" s="19">
        <v>37821.0</v>
      </c>
      <c r="C4645" s="20" t="s">
        <v>6398</v>
      </c>
      <c r="D4645" s="21"/>
    </row>
    <row r="4646">
      <c r="A4646" s="19">
        <v>4645.0</v>
      </c>
      <c r="B4646" s="19">
        <v>37819.0</v>
      </c>
      <c r="C4646" s="22" t="s">
        <v>6399</v>
      </c>
      <c r="D4646" s="21"/>
    </row>
    <row r="4647">
      <c r="A4647" s="19">
        <v>4646.0</v>
      </c>
      <c r="B4647" s="19">
        <v>37809.0</v>
      </c>
      <c r="C4647" s="20" t="s">
        <v>6400</v>
      </c>
      <c r="D4647" s="21"/>
    </row>
    <row r="4648">
      <c r="A4648" s="19">
        <v>4647.0</v>
      </c>
      <c r="B4648" s="19">
        <v>37809.0</v>
      </c>
      <c r="C4648" s="20" t="s">
        <v>6401</v>
      </c>
      <c r="D4648" s="21"/>
    </row>
    <row r="4649">
      <c r="A4649" s="19">
        <v>4648.0</v>
      </c>
      <c r="B4649" s="19">
        <v>37808.0</v>
      </c>
      <c r="C4649" s="20" t="s">
        <v>6402</v>
      </c>
      <c r="D4649" s="21"/>
    </row>
    <row r="4650">
      <c r="A4650" s="19">
        <v>4649.0</v>
      </c>
      <c r="B4650" s="19">
        <v>37795.0</v>
      </c>
      <c r="C4650" s="20" t="s">
        <v>6403</v>
      </c>
      <c r="D4650" s="21"/>
    </row>
    <row r="4651">
      <c r="A4651" s="19">
        <v>4650.0</v>
      </c>
      <c r="B4651" s="19">
        <v>37774.0</v>
      </c>
      <c r="C4651" s="20" t="s">
        <v>6404</v>
      </c>
      <c r="D4651" s="21"/>
    </row>
    <row r="4652">
      <c r="A4652" s="19">
        <v>4651.0</v>
      </c>
      <c r="B4652" s="19">
        <v>37762.0</v>
      </c>
      <c r="C4652" s="20" t="s">
        <v>6405</v>
      </c>
      <c r="D4652" s="21"/>
    </row>
    <row r="4653">
      <c r="A4653" s="19">
        <v>4652.0</v>
      </c>
      <c r="B4653" s="19">
        <v>37750.0</v>
      </c>
      <c r="C4653" s="20" t="s">
        <v>6406</v>
      </c>
      <c r="D4653" s="21"/>
    </row>
    <row r="4654">
      <c r="A4654" s="19">
        <v>4653.0</v>
      </c>
      <c r="B4654" s="19">
        <v>37741.0</v>
      </c>
      <c r="C4654" s="20" t="s">
        <v>6407</v>
      </c>
      <c r="D4654" s="21"/>
    </row>
    <row r="4655">
      <c r="A4655" s="19">
        <v>4654.0</v>
      </c>
      <c r="B4655" s="19">
        <v>37737.0</v>
      </c>
      <c r="C4655" s="20" t="s">
        <v>6408</v>
      </c>
      <c r="D4655" s="21"/>
    </row>
    <row r="4656">
      <c r="A4656" s="19">
        <v>4655.0</v>
      </c>
      <c r="B4656" s="19">
        <v>37732.0</v>
      </c>
      <c r="C4656" s="20" t="s">
        <v>6409</v>
      </c>
      <c r="D4656" s="21"/>
    </row>
    <row r="4657">
      <c r="A4657" s="19">
        <v>4656.0</v>
      </c>
      <c r="B4657" s="19">
        <v>37719.0</v>
      </c>
      <c r="C4657" s="20" t="s">
        <v>6410</v>
      </c>
      <c r="D4657" s="21"/>
    </row>
    <row r="4658">
      <c r="A4658" s="19">
        <v>4657.0</v>
      </c>
      <c r="B4658" s="19">
        <v>37716.0</v>
      </c>
      <c r="C4658" s="20" t="s">
        <v>6411</v>
      </c>
      <c r="D4658" s="21"/>
    </row>
    <row r="4659">
      <c r="A4659" s="19">
        <v>4658.0</v>
      </c>
      <c r="B4659" s="19">
        <v>37707.0</v>
      </c>
      <c r="C4659" s="20" t="s">
        <v>6412</v>
      </c>
      <c r="D4659" s="21"/>
    </row>
    <row r="4660">
      <c r="A4660" s="19">
        <v>4659.0</v>
      </c>
      <c r="B4660" s="19">
        <v>37685.0</v>
      </c>
      <c r="C4660" s="20" t="s">
        <v>6413</v>
      </c>
      <c r="D4660" s="21"/>
    </row>
    <row r="4661">
      <c r="A4661" s="19">
        <v>4660.0</v>
      </c>
      <c r="B4661" s="19">
        <v>37668.0</v>
      </c>
      <c r="C4661" s="20" t="s">
        <v>6414</v>
      </c>
      <c r="D4661" s="21"/>
    </row>
    <row r="4662">
      <c r="A4662" s="19">
        <v>4661.0</v>
      </c>
      <c r="B4662" s="19">
        <v>37661.0</v>
      </c>
      <c r="C4662" s="20" t="s">
        <v>6415</v>
      </c>
      <c r="D4662" s="21"/>
    </row>
    <row r="4663">
      <c r="A4663" s="19">
        <v>4662.0</v>
      </c>
      <c r="B4663" s="19">
        <v>37646.0</v>
      </c>
      <c r="C4663" s="20" t="s">
        <v>6416</v>
      </c>
      <c r="D4663" s="21"/>
    </row>
    <row r="4664">
      <c r="A4664" s="19">
        <v>4663.0</v>
      </c>
      <c r="B4664" s="19">
        <v>37643.0</v>
      </c>
      <c r="C4664" s="20" t="s">
        <v>6417</v>
      </c>
      <c r="D4664" s="21"/>
    </row>
    <row r="4665">
      <c r="A4665" s="19">
        <v>4664.0</v>
      </c>
      <c r="B4665" s="19">
        <v>37639.0</v>
      </c>
      <c r="C4665" s="20" t="s">
        <v>6418</v>
      </c>
      <c r="D4665" s="21"/>
    </row>
    <row r="4666">
      <c r="A4666" s="19">
        <v>4665.0</v>
      </c>
      <c r="B4666" s="19">
        <v>37624.0</v>
      </c>
      <c r="C4666" s="20" t="s">
        <v>6419</v>
      </c>
      <c r="D4666" s="21"/>
    </row>
    <row r="4667">
      <c r="A4667" s="19">
        <v>4666.0</v>
      </c>
      <c r="B4667" s="19">
        <v>37620.0</v>
      </c>
      <c r="C4667" s="20" t="s">
        <v>6420</v>
      </c>
      <c r="D4667" s="21"/>
    </row>
    <row r="4668">
      <c r="A4668" s="19">
        <v>4667.0</v>
      </c>
      <c r="B4668" s="19">
        <v>37619.0</v>
      </c>
      <c r="C4668" s="20" t="s">
        <v>6421</v>
      </c>
      <c r="D4668" s="21"/>
    </row>
    <row r="4669">
      <c r="A4669" s="19">
        <v>4668.0</v>
      </c>
      <c r="B4669" s="19">
        <v>37613.0</v>
      </c>
      <c r="C4669" s="20" t="s">
        <v>6422</v>
      </c>
      <c r="D4669" s="21"/>
    </row>
    <row r="4670">
      <c r="A4670" s="19">
        <v>4669.0</v>
      </c>
      <c r="B4670" s="19">
        <v>37584.0</v>
      </c>
      <c r="C4670" s="20" t="s">
        <v>6423</v>
      </c>
      <c r="D4670" s="21"/>
    </row>
    <row r="4671">
      <c r="A4671" s="19">
        <v>4670.0</v>
      </c>
      <c r="B4671" s="19">
        <v>37570.0</v>
      </c>
      <c r="C4671" s="20" t="s">
        <v>6424</v>
      </c>
      <c r="D4671" s="21"/>
    </row>
    <row r="4672">
      <c r="A4672" s="19">
        <v>4671.0</v>
      </c>
      <c r="B4672" s="19">
        <v>37567.0</v>
      </c>
      <c r="C4672" s="20" t="s">
        <v>6425</v>
      </c>
      <c r="D4672" s="21"/>
    </row>
    <row r="4673">
      <c r="A4673" s="19">
        <v>4672.0</v>
      </c>
      <c r="B4673" s="19">
        <v>37566.0</v>
      </c>
      <c r="C4673" s="22" t="s">
        <v>6426</v>
      </c>
      <c r="D4673" s="21"/>
    </row>
    <row r="4674">
      <c r="A4674" s="19">
        <v>4673.0</v>
      </c>
      <c r="B4674" s="19">
        <v>37545.0</v>
      </c>
      <c r="C4674" s="20" t="s">
        <v>6427</v>
      </c>
      <c r="D4674" s="21"/>
    </row>
    <row r="4675">
      <c r="A4675" s="19">
        <v>4674.0</v>
      </c>
      <c r="B4675" s="19">
        <v>37540.0</v>
      </c>
      <c r="C4675" s="20" t="s">
        <v>6428</v>
      </c>
      <c r="D4675" s="21"/>
    </row>
    <row r="4676">
      <c r="A4676" s="19">
        <v>4675.0</v>
      </c>
      <c r="B4676" s="19">
        <v>37534.0</v>
      </c>
      <c r="C4676" s="20" t="s">
        <v>6429</v>
      </c>
      <c r="D4676" s="21"/>
    </row>
    <row r="4677">
      <c r="A4677" s="19">
        <v>4676.0</v>
      </c>
      <c r="B4677" s="19">
        <v>37531.0</v>
      </c>
      <c r="C4677" s="20" t="s">
        <v>6430</v>
      </c>
      <c r="D4677" s="21"/>
    </row>
    <row r="4678">
      <c r="A4678" s="19">
        <v>4677.0</v>
      </c>
      <c r="B4678" s="19">
        <v>37528.0</v>
      </c>
      <c r="C4678" s="20" t="s">
        <v>6431</v>
      </c>
      <c r="D4678" s="21"/>
    </row>
    <row r="4679">
      <c r="A4679" s="19">
        <v>4678.0</v>
      </c>
      <c r="B4679" s="19">
        <v>37519.0</v>
      </c>
      <c r="C4679" s="20" t="s">
        <v>6432</v>
      </c>
      <c r="D4679" s="21"/>
    </row>
    <row r="4680">
      <c r="A4680" s="19">
        <v>4679.0</v>
      </c>
      <c r="B4680" s="19">
        <v>37493.0</v>
      </c>
      <c r="C4680" s="22" t="s">
        <v>6433</v>
      </c>
      <c r="D4680" s="21"/>
    </row>
    <row r="4681">
      <c r="A4681" s="19">
        <v>4680.0</v>
      </c>
      <c r="B4681" s="19">
        <v>37492.0</v>
      </c>
      <c r="C4681" s="20" t="s">
        <v>6434</v>
      </c>
      <c r="D4681" s="21"/>
    </row>
    <row r="4682">
      <c r="A4682" s="19">
        <v>4681.0</v>
      </c>
      <c r="B4682" s="19">
        <v>37492.0</v>
      </c>
      <c r="C4682" s="20" t="s">
        <v>6435</v>
      </c>
      <c r="D4682" s="21"/>
    </row>
    <row r="4683">
      <c r="A4683" s="19">
        <v>4682.0</v>
      </c>
      <c r="B4683" s="19">
        <v>37491.0</v>
      </c>
      <c r="C4683" s="20" t="s">
        <v>6436</v>
      </c>
      <c r="D4683" s="21"/>
    </row>
    <row r="4684">
      <c r="A4684" s="19">
        <v>4683.0</v>
      </c>
      <c r="B4684" s="19">
        <v>37471.0</v>
      </c>
      <c r="C4684" s="20" t="s">
        <v>6437</v>
      </c>
      <c r="D4684" s="21"/>
    </row>
    <row r="4685">
      <c r="A4685" s="19">
        <v>4684.0</v>
      </c>
      <c r="B4685" s="19">
        <v>37456.0</v>
      </c>
      <c r="C4685" s="20" t="s">
        <v>6438</v>
      </c>
      <c r="D4685" s="21"/>
    </row>
    <row r="4686">
      <c r="A4686" s="19">
        <v>4685.0</v>
      </c>
      <c r="B4686" s="19">
        <v>37452.0</v>
      </c>
      <c r="C4686" s="20" t="s">
        <v>6439</v>
      </c>
      <c r="D4686" s="21"/>
    </row>
    <row r="4687">
      <c r="A4687" s="19">
        <v>4686.0</v>
      </c>
      <c r="B4687" s="19">
        <v>37436.0</v>
      </c>
      <c r="C4687" s="20" t="s">
        <v>6440</v>
      </c>
      <c r="D4687" s="21"/>
    </row>
    <row r="4688">
      <c r="A4688" s="19">
        <v>4687.0</v>
      </c>
      <c r="B4688" s="19">
        <v>37432.0</v>
      </c>
      <c r="C4688" s="20" t="s">
        <v>6441</v>
      </c>
      <c r="D4688" s="21"/>
    </row>
    <row r="4689">
      <c r="A4689" s="19">
        <v>4688.0</v>
      </c>
      <c r="B4689" s="19">
        <v>37426.0</v>
      </c>
      <c r="C4689" s="20" t="s">
        <v>6442</v>
      </c>
      <c r="D4689" s="21"/>
    </row>
    <row r="4690">
      <c r="A4690" s="19">
        <v>4689.0</v>
      </c>
      <c r="B4690" s="19">
        <v>37419.0</v>
      </c>
      <c r="C4690" s="20" t="s">
        <v>6443</v>
      </c>
      <c r="D4690" s="21"/>
    </row>
    <row r="4691">
      <c r="A4691" s="19">
        <v>4690.0</v>
      </c>
      <c r="B4691" s="19">
        <v>37409.0</v>
      </c>
      <c r="C4691" s="20" t="s">
        <v>6444</v>
      </c>
      <c r="D4691" s="21"/>
    </row>
    <row r="4692">
      <c r="A4692" s="19">
        <v>4691.0</v>
      </c>
      <c r="B4692" s="19">
        <v>37394.0</v>
      </c>
      <c r="C4692" s="22" t="s">
        <v>6445</v>
      </c>
      <c r="D4692" s="21"/>
    </row>
    <row r="4693">
      <c r="A4693" s="19">
        <v>4692.0</v>
      </c>
      <c r="B4693" s="19">
        <v>37356.0</v>
      </c>
      <c r="C4693" s="22" t="s">
        <v>6446</v>
      </c>
      <c r="D4693" s="21"/>
    </row>
    <row r="4694">
      <c r="A4694" s="19">
        <v>4693.0</v>
      </c>
      <c r="B4694" s="19">
        <v>37352.0</v>
      </c>
      <c r="C4694" s="20" t="s">
        <v>6447</v>
      </c>
      <c r="D4694" s="21"/>
    </row>
    <row r="4695">
      <c r="A4695" s="19">
        <v>4694.0</v>
      </c>
      <c r="B4695" s="19">
        <v>37350.0</v>
      </c>
      <c r="C4695" s="20" t="s">
        <v>6448</v>
      </c>
      <c r="D4695" s="21"/>
    </row>
    <row r="4696">
      <c r="A4696" s="19">
        <v>4695.0</v>
      </c>
      <c r="B4696" s="19">
        <v>37340.0</v>
      </c>
      <c r="C4696" s="20" t="s">
        <v>6449</v>
      </c>
      <c r="D4696" s="21"/>
    </row>
    <row r="4697">
      <c r="A4697" s="19">
        <v>4696.0</v>
      </c>
      <c r="B4697" s="19">
        <v>37335.0</v>
      </c>
      <c r="C4697" s="20" t="s">
        <v>6450</v>
      </c>
      <c r="D4697" s="21"/>
    </row>
    <row r="4698">
      <c r="A4698" s="19">
        <v>4697.0</v>
      </c>
      <c r="B4698" s="19">
        <v>37312.0</v>
      </c>
      <c r="C4698" s="20" t="s">
        <v>6451</v>
      </c>
      <c r="D4698" s="21"/>
    </row>
    <row r="4699">
      <c r="A4699" s="19">
        <v>4698.0</v>
      </c>
      <c r="B4699" s="19">
        <v>37304.0</v>
      </c>
      <c r="C4699" s="20" t="s">
        <v>6452</v>
      </c>
      <c r="D4699" s="21"/>
    </row>
    <row r="4700">
      <c r="A4700" s="19">
        <v>4699.0</v>
      </c>
      <c r="B4700" s="19">
        <v>37300.0</v>
      </c>
      <c r="C4700" s="20" t="s">
        <v>6453</v>
      </c>
      <c r="D4700" s="21"/>
    </row>
    <row r="4701">
      <c r="A4701" s="19">
        <v>4700.0</v>
      </c>
      <c r="B4701" s="19">
        <v>37298.0</v>
      </c>
      <c r="C4701" s="20" t="s">
        <v>6454</v>
      </c>
      <c r="D4701" s="21"/>
    </row>
    <row r="4702">
      <c r="A4702" s="19">
        <v>4701.0</v>
      </c>
      <c r="B4702" s="19">
        <v>37294.0</v>
      </c>
      <c r="C4702" s="20" t="s">
        <v>6455</v>
      </c>
      <c r="D4702" s="21"/>
    </row>
    <row r="4703">
      <c r="A4703" s="19">
        <v>4702.0</v>
      </c>
      <c r="B4703" s="19">
        <v>37290.0</v>
      </c>
      <c r="C4703" s="20" t="s">
        <v>6456</v>
      </c>
      <c r="D4703" s="21"/>
    </row>
    <row r="4704">
      <c r="A4704" s="19">
        <v>4703.0</v>
      </c>
      <c r="B4704" s="19">
        <v>37275.0</v>
      </c>
      <c r="C4704" s="20" t="s">
        <v>6457</v>
      </c>
      <c r="D4704" s="21"/>
    </row>
    <row r="4705">
      <c r="A4705" s="19">
        <v>4704.0</v>
      </c>
      <c r="B4705" s="19">
        <v>37269.0</v>
      </c>
      <c r="C4705" s="20" t="s">
        <v>6458</v>
      </c>
      <c r="D4705" s="21"/>
    </row>
    <row r="4706">
      <c r="A4706" s="19">
        <v>4705.0</v>
      </c>
      <c r="B4706" s="19">
        <v>37266.0</v>
      </c>
      <c r="C4706" s="20" t="s">
        <v>6459</v>
      </c>
      <c r="D4706" s="21"/>
    </row>
    <row r="4707">
      <c r="A4707" s="19">
        <v>4706.0</v>
      </c>
      <c r="B4707" s="19">
        <v>37258.0</v>
      </c>
      <c r="C4707" s="20" t="s">
        <v>6460</v>
      </c>
      <c r="D4707" s="21"/>
    </row>
    <row r="4708">
      <c r="A4708" s="19">
        <v>4707.0</v>
      </c>
      <c r="B4708" s="19">
        <v>37235.0</v>
      </c>
      <c r="C4708" s="20" t="s">
        <v>6461</v>
      </c>
      <c r="D4708" s="21"/>
    </row>
    <row r="4709">
      <c r="A4709" s="19">
        <v>4708.0</v>
      </c>
      <c r="B4709" s="19">
        <v>37230.0</v>
      </c>
      <c r="C4709" s="20" t="s">
        <v>6462</v>
      </c>
      <c r="D4709" s="21"/>
    </row>
    <row r="4710">
      <c r="A4710" s="19">
        <v>4709.0</v>
      </c>
      <c r="B4710" s="19">
        <v>37214.0</v>
      </c>
      <c r="C4710" s="20" t="s">
        <v>6463</v>
      </c>
      <c r="D4710" s="21"/>
    </row>
    <row r="4711">
      <c r="A4711" s="19">
        <v>4710.0</v>
      </c>
      <c r="B4711" s="19">
        <v>37188.0</v>
      </c>
      <c r="C4711" s="20" t="s">
        <v>6464</v>
      </c>
      <c r="D4711" s="21"/>
    </row>
    <row r="4712">
      <c r="A4712" s="19">
        <v>4711.0</v>
      </c>
      <c r="B4712" s="19">
        <v>37176.0</v>
      </c>
      <c r="C4712" s="20" t="s">
        <v>6465</v>
      </c>
      <c r="D4712" s="21"/>
    </row>
    <row r="4713">
      <c r="A4713" s="19">
        <v>4712.0</v>
      </c>
      <c r="B4713" s="19">
        <v>37147.0</v>
      </c>
      <c r="C4713" s="20" t="s">
        <v>6466</v>
      </c>
      <c r="D4713" s="21"/>
    </row>
    <row r="4714">
      <c r="A4714" s="19">
        <v>4713.0</v>
      </c>
      <c r="B4714" s="19">
        <v>37138.0</v>
      </c>
      <c r="C4714" s="20" t="s">
        <v>6467</v>
      </c>
      <c r="D4714" s="21"/>
    </row>
    <row r="4715">
      <c r="A4715" s="19">
        <v>4714.0</v>
      </c>
      <c r="B4715" s="19">
        <v>37130.0</v>
      </c>
      <c r="C4715" s="20" t="s">
        <v>6468</v>
      </c>
      <c r="D4715" s="21"/>
    </row>
    <row r="4716">
      <c r="A4716" s="19">
        <v>4715.0</v>
      </c>
      <c r="B4716" s="19">
        <v>37128.0</v>
      </c>
      <c r="C4716" s="20" t="s">
        <v>6469</v>
      </c>
      <c r="D4716" s="21"/>
    </row>
    <row r="4717">
      <c r="A4717" s="19">
        <v>4716.0</v>
      </c>
      <c r="B4717" s="19">
        <v>37114.0</v>
      </c>
      <c r="C4717" s="20" t="s">
        <v>6470</v>
      </c>
      <c r="D4717" s="21"/>
    </row>
    <row r="4718">
      <c r="A4718" s="19">
        <v>4717.0</v>
      </c>
      <c r="B4718" s="19">
        <v>37109.0</v>
      </c>
      <c r="C4718" s="20" t="s">
        <v>6471</v>
      </c>
      <c r="D4718" s="21"/>
    </row>
    <row r="4719">
      <c r="A4719" s="19">
        <v>4718.0</v>
      </c>
      <c r="B4719" s="19">
        <v>37107.0</v>
      </c>
      <c r="C4719" s="20" t="s">
        <v>6472</v>
      </c>
      <c r="D4719" s="21"/>
    </row>
    <row r="4720">
      <c r="A4720" s="19">
        <v>4719.0</v>
      </c>
      <c r="B4720" s="19">
        <v>37107.0</v>
      </c>
      <c r="C4720" s="22" t="s">
        <v>6473</v>
      </c>
      <c r="D4720" s="21"/>
    </row>
    <row r="4721">
      <c r="A4721" s="19">
        <v>4720.0</v>
      </c>
      <c r="B4721" s="19">
        <v>37106.0</v>
      </c>
      <c r="C4721" s="20" t="s">
        <v>6474</v>
      </c>
      <c r="D4721" s="21"/>
    </row>
    <row r="4722">
      <c r="A4722" s="19">
        <v>4721.0</v>
      </c>
      <c r="B4722" s="19">
        <v>37099.0</v>
      </c>
      <c r="C4722" s="20" t="s">
        <v>6475</v>
      </c>
      <c r="D4722" s="21"/>
    </row>
    <row r="4723">
      <c r="A4723" s="19">
        <v>4722.0</v>
      </c>
      <c r="B4723" s="19">
        <v>37071.0</v>
      </c>
      <c r="C4723" s="20" t="s">
        <v>6476</v>
      </c>
      <c r="D4723" s="21"/>
    </row>
    <row r="4724">
      <c r="A4724" s="19">
        <v>4723.0</v>
      </c>
      <c r="B4724" s="19">
        <v>37048.0</v>
      </c>
      <c r="C4724" s="20" t="s">
        <v>6477</v>
      </c>
      <c r="D4724" s="21"/>
    </row>
    <row r="4725">
      <c r="A4725" s="19">
        <v>4724.0</v>
      </c>
      <c r="B4725" s="19">
        <v>37030.0</v>
      </c>
      <c r="C4725" s="20" t="s">
        <v>6478</v>
      </c>
      <c r="D4725" s="21"/>
    </row>
    <row r="4726">
      <c r="A4726" s="19">
        <v>4725.0</v>
      </c>
      <c r="B4726" s="19">
        <v>37014.0</v>
      </c>
      <c r="C4726" s="20" t="s">
        <v>6479</v>
      </c>
      <c r="D4726" s="21"/>
    </row>
    <row r="4727">
      <c r="A4727" s="19">
        <v>4726.0</v>
      </c>
      <c r="B4727" s="19">
        <v>37014.0</v>
      </c>
      <c r="C4727" s="20" t="s">
        <v>6480</v>
      </c>
      <c r="D4727" s="21"/>
    </row>
    <row r="4728">
      <c r="A4728" s="19">
        <v>4727.0</v>
      </c>
      <c r="B4728" s="19">
        <v>37011.0</v>
      </c>
      <c r="C4728" s="20" t="s">
        <v>6481</v>
      </c>
      <c r="D4728" s="21"/>
    </row>
    <row r="4729">
      <c r="A4729" s="19">
        <v>4728.0</v>
      </c>
      <c r="B4729" s="19">
        <v>37007.0</v>
      </c>
      <c r="C4729" s="22" t="s">
        <v>6482</v>
      </c>
      <c r="D4729" s="21"/>
    </row>
    <row r="4730">
      <c r="A4730" s="19">
        <v>4729.0</v>
      </c>
      <c r="B4730" s="19">
        <v>37000.0</v>
      </c>
      <c r="C4730" s="20" t="s">
        <v>6483</v>
      </c>
      <c r="D4730" s="21"/>
    </row>
    <row r="4731">
      <c r="A4731" s="19">
        <v>4730.0</v>
      </c>
      <c r="B4731" s="19">
        <v>36967.0</v>
      </c>
      <c r="C4731" s="20" t="s">
        <v>6484</v>
      </c>
      <c r="D4731" s="21"/>
    </row>
    <row r="4732">
      <c r="A4732" s="19">
        <v>4731.0</v>
      </c>
      <c r="B4732" s="19">
        <v>36955.0</v>
      </c>
      <c r="C4732" s="20" t="s">
        <v>6485</v>
      </c>
      <c r="D4732" s="21"/>
    </row>
    <row r="4733">
      <c r="A4733" s="19">
        <v>4732.0</v>
      </c>
      <c r="B4733" s="19">
        <v>36952.0</v>
      </c>
      <c r="C4733" s="20" t="s">
        <v>6486</v>
      </c>
      <c r="D4733" s="21"/>
    </row>
    <row r="4734">
      <c r="A4734" s="19">
        <v>4733.0</v>
      </c>
      <c r="B4734" s="19">
        <v>36946.0</v>
      </c>
      <c r="C4734" s="20" t="s">
        <v>6487</v>
      </c>
      <c r="D4734" s="21"/>
    </row>
    <row r="4735">
      <c r="A4735" s="19">
        <v>4734.0</v>
      </c>
      <c r="B4735" s="19">
        <v>36945.0</v>
      </c>
      <c r="C4735" s="20" t="s">
        <v>6488</v>
      </c>
      <c r="D4735" s="21"/>
    </row>
    <row r="4736">
      <c r="A4736" s="19">
        <v>4735.0</v>
      </c>
      <c r="B4736" s="19">
        <v>36927.0</v>
      </c>
      <c r="C4736" s="20" t="s">
        <v>6489</v>
      </c>
      <c r="D4736" s="21"/>
    </row>
    <row r="4737">
      <c r="A4737" s="19">
        <v>4736.0</v>
      </c>
      <c r="B4737" s="19">
        <v>36887.0</v>
      </c>
      <c r="C4737" s="20" t="s">
        <v>6490</v>
      </c>
      <c r="D4737" s="21"/>
    </row>
    <row r="4738">
      <c r="A4738" s="19">
        <v>4737.0</v>
      </c>
      <c r="B4738" s="19">
        <v>36883.0</v>
      </c>
      <c r="C4738" s="20" t="s">
        <v>6491</v>
      </c>
      <c r="D4738" s="21"/>
    </row>
    <row r="4739">
      <c r="A4739" s="19">
        <v>4738.0</v>
      </c>
      <c r="B4739" s="19">
        <v>36869.0</v>
      </c>
      <c r="C4739" s="20" t="s">
        <v>6492</v>
      </c>
      <c r="D4739" s="21"/>
    </row>
    <row r="4740">
      <c r="A4740" s="19">
        <v>4739.0</v>
      </c>
      <c r="B4740" s="19">
        <v>36867.0</v>
      </c>
      <c r="C4740" s="20" t="s">
        <v>6493</v>
      </c>
      <c r="D4740" s="21"/>
    </row>
    <row r="4741">
      <c r="A4741" s="19">
        <v>4740.0</v>
      </c>
      <c r="B4741" s="19">
        <v>36867.0</v>
      </c>
      <c r="C4741" s="20" t="s">
        <v>6494</v>
      </c>
      <c r="D4741" s="21"/>
    </row>
    <row r="4742">
      <c r="A4742" s="19">
        <v>4741.0</v>
      </c>
      <c r="B4742" s="19">
        <v>36855.0</v>
      </c>
      <c r="C4742" s="20" t="s">
        <v>6495</v>
      </c>
      <c r="D4742" s="21"/>
    </row>
    <row r="4743">
      <c r="A4743" s="19">
        <v>4742.0</v>
      </c>
      <c r="B4743" s="19">
        <v>36848.0</v>
      </c>
      <c r="C4743" s="20" t="s">
        <v>6496</v>
      </c>
      <c r="D4743" s="21"/>
    </row>
    <row r="4744">
      <c r="A4744" s="19">
        <v>4743.0</v>
      </c>
      <c r="B4744" s="19">
        <v>36846.0</v>
      </c>
      <c r="C4744" s="20" t="s">
        <v>6497</v>
      </c>
      <c r="D4744" s="21"/>
    </row>
    <row r="4745">
      <c r="A4745" s="19">
        <v>4744.0</v>
      </c>
      <c r="B4745" s="19">
        <v>36844.0</v>
      </c>
      <c r="C4745" s="20" t="s">
        <v>6498</v>
      </c>
      <c r="D4745" s="21"/>
    </row>
    <row r="4746">
      <c r="A4746" s="19">
        <v>4745.0</v>
      </c>
      <c r="B4746" s="19">
        <v>36842.0</v>
      </c>
      <c r="C4746" s="20" t="s">
        <v>6499</v>
      </c>
      <c r="D4746" s="21"/>
    </row>
    <row r="4747">
      <c r="A4747" s="19">
        <v>4746.0</v>
      </c>
      <c r="B4747" s="19">
        <v>36831.0</v>
      </c>
      <c r="C4747" s="20" t="s">
        <v>6500</v>
      </c>
      <c r="D4747" s="21"/>
    </row>
    <row r="4748">
      <c r="A4748" s="19">
        <v>4747.0</v>
      </c>
      <c r="B4748" s="19">
        <v>36813.0</v>
      </c>
      <c r="C4748" s="20" t="s">
        <v>6501</v>
      </c>
      <c r="D4748" s="21"/>
    </row>
    <row r="4749">
      <c r="A4749" s="19">
        <v>4748.0</v>
      </c>
      <c r="B4749" s="19">
        <v>36811.0</v>
      </c>
      <c r="C4749" s="20" t="s">
        <v>6502</v>
      </c>
      <c r="D4749" s="21"/>
    </row>
    <row r="4750">
      <c r="A4750" s="19">
        <v>4749.0</v>
      </c>
      <c r="B4750" s="19">
        <v>36805.0</v>
      </c>
      <c r="C4750" s="20" t="s">
        <v>6503</v>
      </c>
      <c r="D4750" s="21"/>
    </row>
    <row r="4751">
      <c r="A4751" s="19">
        <v>4750.0</v>
      </c>
      <c r="B4751" s="19">
        <v>36797.0</v>
      </c>
      <c r="C4751" s="20" t="s">
        <v>6504</v>
      </c>
      <c r="D4751" s="21"/>
    </row>
    <row r="4752">
      <c r="A4752" s="19">
        <v>4751.0</v>
      </c>
      <c r="B4752" s="19">
        <v>36797.0</v>
      </c>
      <c r="C4752" s="20" t="s">
        <v>6505</v>
      </c>
      <c r="D4752" s="21"/>
    </row>
    <row r="4753">
      <c r="A4753" s="19">
        <v>4752.0</v>
      </c>
      <c r="B4753" s="19">
        <v>36762.0</v>
      </c>
      <c r="C4753" s="20" t="s">
        <v>6506</v>
      </c>
      <c r="D4753" s="21"/>
    </row>
    <row r="4754">
      <c r="A4754" s="19">
        <v>4753.0</v>
      </c>
      <c r="B4754" s="19">
        <v>36758.0</v>
      </c>
      <c r="C4754" s="20" t="s">
        <v>6507</v>
      </c>
      <c r="D4754" s="21"/>
    </row>
    <row r="4755">
      <c r="A4755" s="19">
        <v>4754.0</v>
      </c>
      <c r="B4755" s="19">
        <v>36749.0</v>
      </c>
      <c r="C4755" s="20" t="s">
        <v>6508</v>
      </c>
      <c r="D4755" s="21"/>
    </row>
    <row r="4756">
      <c r="A4756" s="19">
        <v>4755.0</v>
      </c>
      <c r="B4756" s="19">
        <v>36749.0</v>
      </c>
      <c r="C4756" s="20" t="s">
        <v>6509</v>
      </c>
      <c r="D4756" s="21"/>
    </row>
    <row r="4757">
      <c r="A4757" s="19">
        <v>4756.0</v>
      </c>
      <c r="B4757" s="19">
        <v>36745.0</v>
      </c>
      <c r="C4757" s="20" t="s">
        <v>6510</v>
      </c>
      <c r="D4757" s="21"/>
    </row>
    <row r="4758">
      <c r="A4758" s="19">
        <v>4757.0</v>
      </c>
      <c r="B4758" s="19">
        <v>36744.0</v>
      </c>
      <c r="C4758" s="20" t="s">
        <v>6511</v>
      </c>
      <c r="D4758" s="21"/>
    </row>
    <row r="4759">
      <c r="A4759" s="19">
        <v>4758.0</v>
      </c>
      <c r="B4759" s="19">
        <v>36742.0</v>
      </c>
      <c r="C4759" s="22" t="s">
        <v>6512</v>
      </c>
      <c r="D4759" s="21"/>
    </row>
    <row r="4760">
      <c r="A4760" s="19">
        <v>4759.0</v>
      </c>
      <c r="B4760" s="19">
        <v>36729.0</v>
      </c>
      <c r="C4760" s="20" t="s">
        <v>6513</v>
      </c>
      <c r="D4760" s="21"/>
    </row>
    <row r="4761">
      <c r="A4761" s="19">
        <v>4760.0</v>
      </c>
      <c r="B4761" s="19">
        <v>36724.0</v>
      </c>
      <c r="C4761" s="20" t="s">
        <v>6514</v>
      </c>
      <c r="D4761" s="21"/>
    </row>
    <row r="4762">
      <c r="A4762" s="19">
        <v>4761.0</v>
      </c>
      <c r="B4762" s="19">
        <v>36722.0</v>
      </c>
      <c r="C4762" s="22" t="s">
        <v>6515</v>
      </c>
      <c r="D4762" s="21"/>
    </row>
    <row r="4763">
      <c r="A4763" s="19">
        <v>4762.0</v>
      </c>
      <c r="B4763" s="19">
        <v>36717.0</v>
      </c>
      <c r="C4763" s="20" t="s">
        <v>6516</v>
      </c>
      <c r="D4763" s="21"/>
    </row>
    <row r="4764">
      <c r="A4764" s="19">
        <v>4763.0</v>
      </c>
      <c r="B4764" s="19">
        <v>36713.0</v>
      </c>
      <c r="C4764" s="20" t="s">
        <v>6517</v>
      </c>
      <c r="D4764" s="21"/>
    </row>
    <row r="4765">
      <c r="A4765" s="19">
        <v>4764.0</v>
      </c>
      <c r="B4765" s="19">
        <v>36712.0</v>
      </c>
      <c r="C4765" s="20" t="s">
        <v>6518</v>
      </c>
      <c r="D4765" s="21"/>
    </row>
    <row r="4766">
      <c r="A4766" s="19">
        <v>4765.0</v>
      </c>
      <c r="B4766" s="19">
        <v>36707.0</v>
      </c>
      <c r="C4766" s="20" t="s">
        <v>6519</v>
      </c>
      <c r="D4766" s="21"/>
    </row>
    <row r="4767">
      <c r="A4767" s="19">
        <v>4766.0</v>
      </c>
      <c r="B4767" s="19">
        <v>36704.0</v>
      </c>
      <c r="C4767" s="20" t="s">
        <v>6520</v>
      </c>
      <c r="D4767" s="21"/>
    </row>
    <row r="4768">
      <c r="A4768" s="19">
        <v>4767.0</v>
      </c>
      <c r="B4768" s="19">
        <v>36693.0</v>
      </c>
      <c r="C4768" s="20" t="s">
        <v>6521</v>
      </c>
      <c r="D4768" s="21"/>
    </row>
    <row r="4769">
      <c r="A4769" s="19">
        <v>4768.0</v>
      </c>
      <c r="B4769" s="19">
        <v>36689.0</v>
      </c>
      <c r="C4769" s="20" t="s">
        <v>6522</v>
      </c>
      <c r="D4769" s="21"/>
    </row>
    <row r="4770">
      <c r="A4770" s="19">
        <v>4769.0</v>
      </c>
      <c r="B4770" s="19">
        <v>36682.0</v>
      </c>
      <c r="C4770" s="20" t="s">
        <v>6523</v>
      </c>
      <c r="D4770" s="21"/>
    </row>
    <row r="4771">
      <c r="A4771" s="19">
        <v>4770.0</v>
      </c>
      <c r="B4771" s="19">
        <v>36682.0</v>
      </c>
      <c r="C4771" s="20" t="s">
        <v>6524</v>
      </c>
      <c r="D4771" s="21"/>
    </row>
    <row r="4772">
      <c r="A4772" s="19">
        <v>4771.0</v>
      </c>
      <c r="B4772" s="19">
        <v>36673.0</v>
      </c>
      <c r="C4772" s="20" t="s">
        <v>6525</v>
      </c>
      <c r="D4772" s="21"/>
    </row>
    <row r="4773">
      <c r="A4773" s="19">
        <v>4772.0</v>
      </c>
      <c r="B4773" s="19">
        <v>36666.0</v>
      </c>
      <c r="C4773" s="22" t="s">
        <v>6526</v>
      </c>
      <c r="D4773" s="21"/>
    </row>
    <row r="4774">
      <c r="A4774" s="19">
        <v>4773.0</v>
      </c>
      <c r="B4774" s="19">
        <v>36660.0</v>
      </c>
      <c r="C4774" s="20" t="s">
        <v>6527</v>
      </c>
      <c r="D4774" s="21"/>
    </row>
    <row r="4775">
      <c r="A4775" s="19">
        <v>4774.0</v>
      </c>
      <c r="B4775" s="19">
        <v>36640.0</v>
      </c>
      <c r="C4775" s="20" t="s">
        <v>6528</v>
      </c>
      <c r="D4775" s="21"/>
    </row>
    <row r="4776">
      <c r="A4776" s="19">
        <v>4775.0</v>
      </c>
      <c r="B4776" s="19">
        <v>36631.0</v>
      </c>
      <c r="C4776" s="20" t="s">
        <v>6529</v>
      </c>
      <c r="D4776" s="21"/>
    </row>
    <row r="4777">
      <c r="A4777" s="19">
        <v>4776.0</v>
      </c>
      <c r="B4777" s="19">
        <v>36630.0</v>
      </c>
      <c r="C4777" s="20" t="s">
        <v>6530</v>
      </c>
      <c r="D4777" s="21"/>
    </row>
    <row r="4778">
      <c r="A4778" s="19">
        <v>4777.0</v>
      </c>
      <c r="B4778" s="19">
        <v>36608.0</v>
      </c>
      <c r="C4778" s="20" t="s">
        <v>6531</v>
      </c>
      <c r="D4778" s="21"/>
    </row>
    <row r="4779">
      <c r="A4779" s="19">
        <v>4778.0</v>
      </c>
      <c r="B4779" s="19">
        <v>36604.0</v>
      </c>
      <c r="C4779" s="20" t="s">
        <v>6532</v>
      </c>
      <c r="D4779" s="21"/>
    </row>
    <row r="4780">
      <c r="A4780" s="19">
        <v>4779.0</v>
      </c>
      <c r="B4780" s="19">
        <v>36586.0</v>
      </c>
      <c r="C4780" s="20" t="s">
        <v>6533</v>
      </c>
      <c r="D4780" s="21"/>
    </row>
    <row r="4781">
      <c r="A4781" s="19">
        <v>4780.0</v>
      </c>
      <c r="B4781" s="19">
        <v>36581.0</v>
      </c>
      <c r="C4781" s="20" t="s">
        <v>6534</v>
      </c>
      <c r="D4781" s="21"/>
    </row>
    <row r="4782">
      <c r="A4782" s="19">
        <v>4781.0</v>
      </c>
      <c r="B4782" s="19">
        <v>36579.0</v>
      </c>
      <c r="C4782" s="20" t="s">
        <v>6535</v>
      </c>
      <c r="D4782" s="21"/>
    </row>
    <row r="4783">
      <c r="A4783" s="19">
        <v>4782.0</v>
      </c>
      <c r="B4783" s="19">
        <v>36573.0</v>
      </c>
      <c r="C4783" s="20" t="s">
        <v>6536</v>
      </c>
      <c r="D4783" s="21"/>
    </row>
    <row r="4784">
      <c r="A4784" s="19">
        <v>4783.0</v>
      </c>
      <c r="B4784" s="19">
        <v>36567.0</v>
      </c>
      <c r="C4784" s="20" t="s">
        <v>6537</v>
      </c>
      <c r="D4784" s="21"/>
    </row>
    <row r="4785">
      <c r="A4785" s="19">
        <v>4784.0</v>
      </c>
      <c r="B4785" s="19">
        <v>36539.0</v>
      </c>
      <c r="C4785" s="20" t="s">
        <v>6538</v>
      </c>
      <c r="D4785" s="21"/>
    </row>
    <row r="4786">
      <c r="A4786" s="19">
        <v>4785.0</v>
      </c>
      <c r="B4786" s="19">
        <v>36529.0</v>
      </c>
      <c r="C4786" s="20" t="s">
        <v>6539</v>
      </c>
      <c r="D4786" s="21"/>
    </row>
    <row r="4787">
      <c r="A4787" s="19">
        <v>4786.0</v>
      </c>
      <c r="B4787" s="19">
        <v>36515.0</v>
      </c>
      <c r="C4787" s="20" t="s">
        <v>6540</v>
      </c>
      <c r="D4787" s="21"/>
    </row>
    <row r="4788">
      <c r="A4788" s="19">
        <v>4787.0</v>
      </c>
      <c r="B4788" s="19">
        <v>36509.0</v>
      </c>
      <c r="C4788" s="20" t="s">
        <v>6541</v>
      </c>
      <c r="D4788" s="21"/>
    </row>
    <row r="4789">
      <c r="A4789" s="19">
        <v>4788.0</v>
      </c>
      <c r="B4789" s="19">
        <v>36492.0</v>
      </c>
      <c r="C4789" s="20" t="s">
        <v>6542</v>
      </c>
      <c r="D4789" s="21"/>
    </row>
    <row r="4790">
      <c r="A4790" s="19">
        <v>4789.0</v>
      </c>
      <c r="B4790" s="19">
        <v>36481.0</v>
      </c>
      <c r="C4790" s="20" t="s">
        <v>6543</v>
      </c>
      <c r="D4790" s="21"/>
    </row>
    <row r="4791">
      <c r="A4791" s="19">
        <v>4790.0</v>
      </c>
      <c r="B4791" s="19">
        <v>36475.0</v>
      </c>
      <c r="C4791" s="20" t="s">
        <v>6544</v>
      </c>
      <c r="D4791" s="21"/>
    </row>
    <row r="4792">
      <c r="A4792" s="19">
        <v>4791.0</v>
      </c>
      <c r="B4792" s="19">
        <v>36466.0</v>
      </c>
      <c r="C4792" s="20" t="s">
        <v>6545</v>
      </c>
      <c r="D4792" s="21"/>
    </row>
    <row r="4793">
      <c r="A4793" s="19">
        <v>4792.0</v>
      </c>
      <c r="B4793" s="19">
        <v>36464.0</v>
      </c>
      <c r="C4793" s="20" t="s">
        <v>6546</v>
      </c>
      <c r="D4793" s="21"/>
    </row>
    <row r="4794">
      <c r="A4794" s="19">
        <v>4793.0</v>
      </c>
      <c r="B4794" s="19">
        <v>36459.0</v>
      </c>
      <c r="C4794" s="20" t="s">
        <v>6547</v>
      </c>
      <c r="D4794" s="21"/>
    </row>
    <row r="4795">
      <c r="A4795" s="19">
        <v>4794.0</v>
      </c>
      <c r="B4795" s="19">
        <v>36455.0</v>
      </c>
      <c r="C4795" s="20" t="s">
        <v>6548</v>
      </c>
      <c r="D4795" s="21"/>
    </row>
    <row r="4796">
      <c r="A4796" s="19">
        <v>4795.0</v>
      </c>
      <c r="B4796" s="19">
        <v>36454.0</v>
      </c>
      <c r="C4796" s="20" t="s">
        <v>6549</v>
      </c>
      <c r="D4796" s="21"/>
    </row>
    <row r="4797">
      <c r="A4797" s="19">
        <v>4796.0</v>
      </c>
      <c r="B4797" s="19">
        <v>36444.0</v>
      </c>
      <c r="C4797" s="20" t="s">
        <v>6550</v>
      </c>
      <c r="D4797" s="21"/>
    </row>
    <row r="4798">
      <c r="A4798" s="19">
        <v>4797.0</v>
      </c>
      <c r="B4798" s="19">
        <v>36433.0</v>
      </c>
      <c r="C4798" s="20" t="s">
        <v>6551</v>
      </c>
      <c r="D4798" s="21"/>
    </row>
    <row r="4799">
      <c r="A4799" s="19">
        <v>4798.0</v>
      </c>
      <c r="B4799" s="19">
        <v>36426.0</v>
      </c>
      <c r="C4799" s="20" t="s">
        <v>6552</v>
      </c>
      <c r="D4799" s="21"/>
    </row>
    <row r="4800">
      <c r="A4800" s="19">
        <v>4799.0</v>
      </c>
      <c r="B4800" s="19">
        <v>36414.0</v>
      </c>
      <c r="C4800" s="20" t="s">
        <v>6553</v>
      </c>
      <c r="D4800" s="21"/>
    </row>
    <row r="4801">
      <c r="A4801" s="19">
        <v>4800.0</v>
      </c>
      <c r="B4801" s="19">
        <v>36413.0</v>
      </c>
      <c r="C4801" s="20" t="s">
        <v>6554</v>
      </c>
      <c r="D4801" s="21"/>
    </row>
    <row r="4802">
      <c r="A4802" s="19">
        <v>4801.0</v>
      </c>
      <c r="B4802" s="19">
        <v>36389.0</v>
      </c>
      <c r="C4802" s="20" t="s">
        <v>6555</v>
      </c>
      <c r="D4802" s="21"/>
    </row>
    <row r="4803">
      <c r="A4803" s="19">
        <v>4802.0</v>
      </c>
      <c r="B4803" s="19">
        <v>36386.0</v>
      </c>
      <c r="C4803" s="20" t="s">
        <v>6556</v>
      </c>
      <c r="D4803" s="21"/>
    </row>
    <row r="4804">
      <c r="A4804" s="19">
        <v>4803.0</v>
      </c>
      <c r="B4804" s="19">
        <v>36377.0</v>
      </c>
      <c r="C4804" s="20" t="s">
        <v>6557</v>
      </c>
      <c r="D4804" s="21"/>
    </row>
    <row r="4805">
      <c r="A4805" s="19">
        <v>4804.0</v>
      </c>
      <c r="B4805" s="19">
        <v>36359.0</v>
      </c>
      <c r="C4805" s="20" t="s">
        <v>6558</v>
      </c>
      <c r="D4805" s="21"/>
    </row>
    <row r="4806">
      <c r="A4806" s="19">
        <v>4805.0</v>
      </c>
      <c r="B4806" s="19">
        <v>36314.0</v>
      </c>
      <c r="C4806" s="20" t="s">
        <v>6559</v>
      </c>
      <c r="D4806" s="21"/>
    </row>
    <row r="4807">
      <c r="A4807" s="19">
        <v>4806.0</v>
      </c>
      <c r="B4807" s="19">
        <v>36307.0</v>
      </c>
      <c r="C4807" s="22" t="s">
        <v>6560</v>
      </c>
      <c r="D4807" s="21"/>
    </row>
    <row r="4808">
      <c r="A4808" s="19">
        <v>4807.0</v>
      </c>
      <c r="B4808" s="19">
        <v>36306.0</v>
      </c>
      <c r="C4808" s="20" t="s">
        <v>6561</v>
      </c>
      <c r="D4808" s="21"/>
    </row>
    <row r="4809">
      <c r="A4809" s="19">
        <v>4808.0</v>
      </c>
      <c r="B4809" s="19">
        <v>36292.0</v>
      </c>
      <c r="C4809" s="20" t="s">
        <v>6562</v>
      </c>
      <c r="D4809" s="21"/>
    </row>
    <row r="4810">
      <c r="A4810" s="19">
        <v>4809.0</v>
      </c>
      <c r="B4810" s="19">
        <v>36288.0</v>
      </c>
      <c r="C4810" s="20" t="s">
        <v>6563</v>
      </c>
      <c r="D4810" s="21"/>
    </row>
    <row r="4811">
      <c r="A4811" s="19">
        <v>4810.0</v>
      </c>
      <c r="B4811" s="19">
        <v>36281.0</v>
      </c>
      <c r="C4811" s="20" t="s">
        <v>6564</v>
      </c>
      <c r="D4811" s="21"/>
    </row>
    <row r="4812">
      <c r="A4812" s="19">
        <v>4811.0</v>
      </c>
      <c r="B4812" s="19">
        <v>36279.0</v>
      </c>
      <c r="C4812" s="20" t="s">
        <v>6565</v>
      </c>
      <c r="D4812" s="21"/>
    </row>
    <row r="4813">
      <c r="A4813" s="19">
        <v>4812.0</v>
      </c>
      <c r="B4813" s="19">
        <v>36273.0</v>
      </c>
      <c r="C4813" s="20" t="s">
        <v>6566</v>
      </c>
      <c r="D4813" s="21"/>
    </row>
    <row r="4814">
      <c r="A4814" s="19">
        <v>4813.0</v>
      </c>
      <c r="B4814" s="19">
        <v>36257.0</v>
      </c>
      <c r="C4814" s="20" t="s">
        <v>6567</v>
      </c>
      <c r="D4814" s="21"/>
    </row>
    <row r="4815">
      <c r="A4815" s="19">
        <v>4814.0</v>
      </c>
      <c r="B4815" s="19">
        <v>36229.0</v>
      </c>
      <c r="C4815" s="20" t="s">
        <v>6568</v>
      </c>
      <c r="D4815" s="21"/>
    </row>
    <row r="4816">
      <c r="A4816" s="19">
        <v>4815.0</v>
      </c>
      <c r="B4816" s="19">
        <v>36212.0</v>
      </c>
      <c r="C4816" s="20" t="s">
        <v>6569</v>
      </c>
      <c r="D4816" s="21"/>
    </row>
    <row r="4817">
      <c r="A4817" s="19">
        <v>4816.0</v>
      </c>
      <c r="B4817" s="19">
        <v>36205.0</v>
      </c>
      <c r="C4817" s="22" t="s">
        <v>6570</v>
      </c>
      <c r="D4817" s="21"/>
    </row>
    <row r="4818">
      <c r="A4818" s="19">
        <v>4817.0</v>
      </c>
      <c r="B4818" s="19">
        <v>36200.0</v>
      </c>
      <c r="C4818" s="20" t="s">
        <v>6571</v>
      </c>
      <c r="D4818" s="21"/>
    </row>
    <row r="4819">
      <c r="A4819" s="19">
        <v>4818.0</v>
      </c>
      <c r="B4819" s="19">
        <v>36192.0</v>
      </c>
      <c r="C4819" s="20" t="s">
        <v>6572</v>
      </c>
      <c r="D4819" s="21"/>
    </row>
    <row r="4820">
      <c r="A4820" s="19">
        <v>4819.0</v>
      </c>
      <c r="B4820" s="19">
        <v>36183.0</v>
      </c>
      <c r="C4820" s="20" t="s">
        <v>6573</v>
      </c>
      <c r="D4820" s="21"/>
    </row>
    <row r="4821">
      <c r="A4821" s="19">
        <v>4820.0</v>
      </c>
      <c r="B4821" s="19">
        <v>36174.0</v>
      </c>
      <c r="C4821" s="20" t="s">
        <v>6574</v>
      </c>
      <c r="D4821" s="21"/>
    </row>
    <row r="4822">
      <c r="A4822" s="19">
        <v>4821.0</v>
      </c>
      <c r="B4822" s="19">
        <v>36171.0</v>
      </c>
      <c r="C4822" s="20" t="s">
        <v>6575</v>
      </c>
      <c r="D4822" s="21"/>
    </row>
    <row r="4823">
      <c r="A4823" s="19">
        <v>4822.0</v>
      </c>
      <c r="B4823" s="19">
        <v>36169.0</v>
      </c>
      <c r="C4823" s="20" t="s">
        <v>6576</v>
      </c>
      <c r="D4823" s="21"/>
    </row>
    <row r="4824">
      <c r="A4824" s="19">
        <v>4823.0</v>
      </c>
      <c r="B4824" s="19">
        <v>36167.0</v>
      </c>
      <c r="C4824" s="20" t="s">
        <v>6577</v>
      </c>
      <c r="D4824" s="21"/>
    </row>
    <row r="4825">
      <c r="A4825" s="19">
        <v>4824.0</v>
      </c>
      <c r="B4825" s="19">
        <v>36134.0</v>
      </c>
      <c r="C4825" s="20" t="s">
        <v>6578</v>
      </c>
      <c r="D4825" s="21"/>
    </row>
    <row r="4826">
      <c r="A4826" s="19">
        <v>4825.0</v>
      </c>
      <c r="B4826" s="19">
        <v>36131.0</v>
      </c>
      <c r="C4826" s="20" t="s">
        <v>6579</v>
      </c>
      <c r="D4826" s="21"/>
    </row>
    <row r="4827">
      <c r="A4827" s="19">
        <v>4826.0</v>
      </c>
      <c r="B4827" s="19">
        <v>36118.0</v>
      </c>
      <c r="C4827" s="20" t="s">
        <v>6580</v>
      </c>
      <c r="D4827" s="21"/>
    </row>
    <row r="4828">
      <c r="A4828" s="19">
        <v>4827.0</v>
      </c>
      <c r="B4828" s="19">
        <v>36112.0</v>
      </c>
      <c r="C4828" s="22" t="s">
        <v>6581</v>
      </c>
      <c r="D4828" s="21"/>
    </row>
    <row r="4829">
      <c r="A4829" s="19">
        <v>4828.0</v>
      </c>
      <c r="B4829" s="19">
        <v>36110.0</v>
      </c>
      <c r="C4829" s="20" t="s">
        <v>6582</v>
      </c>
      <c r="D4829" s="21"/>
    </row>
    <row r="4830">
      <c r="A4830" s="19">
        <v>4829.0</v>
      </c>
      <c r="B4830" s="19">
        <v>36098.0</v>
      </c>
      <c r="C4830" s="20" t="s">
        <v>6583</v>
      </c>
      <c r="D4830" s="21"/>
    </row>
    <row r="4831">
      <c r="A4831" s="19">
        <v>4830.0</v>
      </c>
      <c r="B4831" s="19">
        <v>36075.0</v>
      </c>
      <c r="C4831" s="20" t="s">
        <v>6584</v>
      </c>
      <c r="D4831" s="21"/>
    </row>
    <row r="4832">
      <c r="A4832" s="19">
        <v>4831.0</v>
      </c>
      <c r="B4832" s="19">
        <v>36067.0</v>
      </c>
      <c r="C4832" s="20" t="s">
        <v>6585</v>
      </c>
      <c r="D4832" s="21"/>
    </row>
    <row r="4833">
      <c r="A4833" s="19">
        <v>4832.0</v>
      </c>
      <c r="B4833" s="19">
        <v>36050.0</v>
      </c>
      <c r="C4833" s="20" t="s">
        <v>6586</v>
      </c>
      <c r="D4833" s="21"/>
    </row>
    <row r="4834">
      <c r="A4834" s="19">
        <v>4833.0</v>
      </c>
      <c r="B4834" s="19">
        <v>36030.0</v>
      </c>
      <c r="C4834" s="20" t="s">
        <v>6587</v>
      </c>
      <c r="D4834" s="21"/>
    </row>
    <row r="4835">
      <c r="A4835" s="19">
        <v>4834.0</v>
      </c>
      <c r="B4835" s="19">
        <v>36015.0</v>
      </c>
      <c r="C4835" s="20" t="s">
        <v>6588</v>
      </c>
      <c r="D4835" s="21"/>
    </row>
    <row r="4836">
      <c r="A4836" s="19">
        <v>4835.0</v>
      </c>
      <c r="B4836" s="19">
        <v>35999.0</v>
      </c>
      <c r="C4836" s="20" t="s">
        <v>6589</v>
      </c>
      <c r="D4836" s="21"/>
    </row>
    <row r="4837">
      <c r="A4837" s="19">
        <v>4836.0</v>
      </c>
      <c r="B4837" s="19">
        <v>35998.0</v>
      </c>
      <c r="C4837" s="20" t="s">
        <v>6590</v>
      </c>
      <c r="D4837" s="21"/>
    </row>
    <row r="4838">
      <c r="A4838" s="19">
        <v>4837.0</v>
      </c>
      <c r="B4838" s="19">
        <v>35995.0</v>
      </c>
      <c r="C4838" s="20" t="s">
        <v>6591</v>
      </c>
      <c r="D4838" s="21"/>
    </row>
    <row r="4839">
      <c r="A4839" s="19">
        <v>4838.0</v>
      </c>
      <c r="B4839" s="19">
        <v>35978.0</v>
      </c>
      <c r="C4839" s="22" t="s">
        <v>6592</v>
      </c>
      <c r="D4839" s="21"/>
    </row>
    <row r="4840">
      <c r="A4840" s="19">
        <v>4839.0</v>
      </c>
      <c r="B4840" s="19">
        <v>35977.0</v>
      </c>
      <c r="C4840" s="20" t="s">
        <v>6593</v>
      </c>
      <c r="D4840" s="21"/>
    </row>
    <row r="4841">
      <c r="A4841" s="19">
        <v>4840.0</v>
      </c>
      <c r="B4841" s="19">
        <v>35967.0</v>
      </c>
      <c r="C4841" s="20" t="s">
        <v>6594</v>
      </c>
      <c r="D4841" s="21"/>
    </row>
    <row r="4842">
      <c r="A4842" s="19">
        <v>4841.0</v>
      </c>
      <c r="B4842" s="19">
        <v>35934.0</v>
      </c>
      <c r="C4842" s="20" t="s">
        <v>6595</v>
      </c>
      <c r="D4842" s="21"/>
    </row>
    <row r="4843">
      <c r="A4843" s="19">
        <v>4842.0</v>
      </c>
      <c r="B4843" s="19">
        <v>35925.0</v>
      </c>
      <c r="C4843" s="20" t="s">
        <v>6596</v>
      </c>
      <c r="D4843" s="21"/>
    </row>
    <row r="4844">
      <c r="A4844" s="19">
        <v>4843.0</v>
      </c>
      <c r="B4844" s="19">
        <v>35923.0</v>
      </c>
      <c r="C4844" s="20" t="s">
        <v>6597</v>
      </c>
      <c r="D4844" s="21"/>
    </row>
    <row r="4845">
      <c r="A4845" s="19">
        <v>4844.0</v>
      </c>
      <c r="B4845" s="19">
        <v>35918.0</v>
      </c>
      <c r="C4845" s="20" t="s">
        <v>6598</v>
      </c>
      <c r="D4845" s="21"/>
    </row>
    <row r="4846">
      <c r="A4846" s="19">
        <v>4845.0</v>
      </c>
      <c r="B4846" s="19">
        <v>35916.0</v>
      </c>
      <c r="C4846" s="20" t="s">
        <v>6599</v>
      </c>
      <c r="D4846" s="21"/>
    </row>
    <row r="4847">
      <c r="A4847" s="19">
        <v>4846.0</v>
      </c>
      <c r="B4847" s="19">
        <v>35915.0</v>
      </c>
      <c r="C4847" s="20" t="s">
        <v>6600</v>
      </c>
      <c r="D4847" s="21"/>
    </row>
    <row r="4848">
      <c r="A4848" s="19">
        <v>4847.0</v>
      </c>
      <c r="B4848" s="19">
        <v>35909.0</v>
      </c>
      <c r="C4848" s="20" t="s">
        <v>6601</v>
      </c>
      <c r="D4848" s="21"/>
    </row>
    <row r="4849">
      <c r="A4849" s="19">
        <v>4848.0</v>
      </c>
      <c r="B4849" s="19">
        <v>35906.0</v>
      </c>
      <c r="C4849" s="20" t="s">
        <v>6602</v>
      </c>
      <c r="D4849" s="21"/>
    </row>
    <row r="4850">
      <c r="A4850" s="19">
        <v>4849.0</v>
      </c>
      <c r="B4850" s="19">
        <v>35885.0</v>
      </c>
      <c r="C4850" s="20" t="s">
        <v>6603</v>
      </c>
      <c r="D4850" s="21"/>
    </row>
    <row r="4851">
      <c r="A4851" s="19">
        <v>4850.0</v>
      </c>
      <c r="B4851" s="19">
        <v>35877.0</v>
      </c>
      <c r="C4851" s="20" t="s">
        <v>6604</v>
      </c>
      <c r="D4851" s="21"/>
    </row>
    <row r="4852">
      <c r="A4852" s="19">
        <v>4851.0</v>
      </c>
      <c r="B4852" s="19">
        <v>35872.0</v>
      </c>
      <c r="C4852" s="20" t="s">
        <v>6605</v>
      </c>
      <c r="D4852" s="21"/>
    </row>
    <row r="4853">
      <c r="A4853" s="19">
        <v>4852.0</v>
      </c>
      <c r="B4853" s="19">
        <v>35870.0</v>
      </c>
      <c r="C4853" s="20" t="s">
        <v>6606</v>
      </c>
      <c r="D4853" s="21"/>
    </row>
    <row r="4854">
      <c r="A4854" s="19">
        <v>4853.0</v>
      </c>
      <c r="B4854" s="19">
        <v>35867.0</v>
      </c>
      <c r="C4854" s="20" t="s">
        <v>6607</v>
      </c>
      <c r="D4854" s="21"/>
    </row>
    <row r="4855">
      <c r="A4855" s="19">
        <v>4854.0</v>
      </c>
      <c r="B4855" s="19">
        <v>35862.0</v>
      </c>
      <c r="C4855" s="20" t="s">
        <v>6608</v>
      </c>
      <c r="D4855" s="21"/>
    </row>
    <row r="4856">
      <c r="A4856" s="19">
        <v>4855.0</v>
      </c>
      <c r="B4856" s="19">
        <v>35861.0</v>
      </c>
      <c r="C4856" s="20" t="s">
        <v>6609</v>
      </c>
      <c r="D4856" s="21"/>
    </row>
    <row r="4857">
      <c r="A4857" s="19">
        <v>4856.0</v>
      </c>
      <c r="B4857" s="19">
        <v>35857.0</v>
      </c>
      <c r="C4857" s="20" t="s">
        <v>6610</v>
      </c>
      <c r="D4857" s="21"/>
    </row>
    <row r="4858">
      <c r="A4858" s="19">
        <v>4857.0</v>
      </c>
      <c r="B4858" s="19">
        <v>35847.0</v>
      </c>
      <c r="C4858" s="20" t="s">
        <v>6611</v>
      </c>
      <c r="D4858" s="21"/>
    </row>
    <row r="4859">
      <c r="A4859" s="19">
        <v>4858.0</v>
      </c>
      <c r="B4859" s="19">
        <v>35839.0</v>
      </c>
      <c r="C4859" s="20" t="s">
        <v>6612</v>
      </c>
      <c r="D4859" s="21"/>
    </row>
    <row r="4860">
      <c r="A4860" s="19">
        <v>4859.0</v>
      </c>
      <c r="B4860" s="19">
        <v>35838.0</v>
      </c>
      <c r="C4860" s="20" t="s">
        <v>6613</v>
      </c>
      <c r="D4860" s="21"/>
    </row>
    <row r="4861">
      <c r="A4861" s="19">
        <v>4860.0</v>
      </c>
      <c r="B4861" s="19">
        <v>35835.0</v>
      </c>
      <c r="C4861" s="22" t="s">
        <v>6614</v>
      </c>
      <c r="D4861" s="21"/>
    </row>
    <row r="4862">
      <c r="A4862" s="19">
        <v>4861.0</v>
      </c>
      <c r="B4862" s="19">
        <v>35833.0</v>
      </c>
      <c r="C4862" s="20" t="s">
        <v>6615</v>
      </c>
      <c r="D4862" s="21"/>
    </row>
    <row r="4863">
      <c r="A4863" s="19">
        <v>4862.0</v>
      </c>
      <c r="B4863" s="19">
        <v>35802.0</v>
      </c>
      <c r="C4863" s="20" t="s">
        <v>6616</v>
      </c>
      <c r="D4863" s="21"/>
    </row>
    <row r="4864">
      <c r="A4864" s="19">
        <v>4863.0</v>
      </c>
      <c r="B4864" s="19">
        <v>35787.0</v>
      </c>
      <c r="C4864" s="20" t="s">
        <v>6617</v>
      </c>
      <c r="D4864" s="21"/>
    </row>
    <row r="4865">
      <c r="A4865" s="19">
        <v>4864.0</v>
      </c>
      <c r="B4865" s="19">
        <v>35761.0</v>
      </c>
      <c r="C4865" s="20" t="s">
        <v>6618</v>
      </c>
      <c r="D4865" s="21"/>
    </row>
    <row r="4866">
      <c r="A4866" s="19">
        <v>4865.0</v>
      </c>
      <c r="B4866" s="19">
        <v>35756.0</v>
      </c>
      <c r="C4866" s="20" t="s">
        <v>6619</v>
      </c>
      <c r="D4866" s="21"/>
    </row>
    <row r="4867">
      <c r="A4867" s="19">
        <v>4866.0</v>
      </c>
      <c r="B4867" s="19">
        <v>35755.0</v>
      </c>
      <c r="C4867" s="20" t="s">
        <v>6620</v>
      </c>
      <c r="D4867" s="21"/>
    </row>
    <row r="4868">
      <c r="A4868" s="19">
        <v>4867.0</v>
      </c>
      <c r="B4868" s="19">
        <v>35750.0</v>
      </c>
      <c r="C4868" s="20" t="s">
        <v>6621</v>
      </c>
      <c r="D4868" s="21"/>
    </row>
    <row r="4869">
      <c r="A4869" s="19">
        <v>4868.0</v>
      </c>
      <c r="B4869" s="19">
        <v>35716.0</v>
      </c>
      <c r="C4869" s="20" t="s">
        <v>6622</v>
      </c>
      <c r="D4869" s="21"/>
    </row>
    <row r="4870">
      <c r="A4870" s="19">
        <v>4869.0</v>
      </c>
      <c r="B4870" s="19">
        <v>35702.0</v>
      </c>
      <c r="C4870" s="20" t="s">
        <v>6623</v>
      </c>
      <c r="D4870" s="21"/>
    </row>
    <row r="4871">
      <c r="A4871" s="19">
        <v>4870.0</v>
      </c>
      <c r="B4871" s="19">
        <v>35698.0</v>
      </c>
      <c r="C4871" s="20" t="s">
        <v>6624</v>
      </c>
      <c r="D4871" s="21"/>
    </row>
    <row r="4872">
      <c r="A4872" s="19">
        <v>4871.0</v>
      </c>
      <c r="B4872" s="19">
        <v>35697.0</v>
      </c>
      <c r="C4872" s="20" t="s">
        <v>6625</v>
      </c>
      <c r="D4872" s="21"/>
    </row>
    <row r="4873">
      <c r="A4873" s="19">
        <v>4872.0</v>
      </c>
      <c r="B4873" s="19">
        <v>35695.0</v>
      </c>
      <c r="C4873" s="20" t="s">
        <v>6626</v>
      </c>
      <c r="D4873" s="21"/>
    </row>
    <row r="4874">
      <c r="A4874" s="19">
        <v>4873.0</v>
      </c>
      <c r="B4874" s="19">
        <v>35693.0</v>
      </c>
      <c r="C4874" s="20" t="s">
        <v>6627</v>
      </c>
      <c r="D4874" s="21"/>
    </row>
    <row r="4875">
      <c r="A4875" s="19">
        <v>4874.0</v>
      </c>
      <c r="B4875" s="19">
        <v>35692.0</v>
      </c>
      <c r="C4875" s="20" t="s">
        <v>6628</v>
      </c>
      <c r="D4875" s="21"/>
    </row>
    <row r="4876">
      <c r="A4876" s="19">
        <v>4875.0</v>
      </c>
      <c r="B4876" s="19">
        <v>35674.0</v>
      </c>
      <c r="C4876" s="20" t="s">
        <v>6629</v>
      </c>
      <c r="D4876" s="21"/>
    </row>
    <row r="4877">
      <c r="A4877" s="19">
        <v>4876.0</v>
      </c>
      <c r="B4877" s="19">
        <v>35658.0</v>
      </c>
      <c r="C4877" s="22" t="s">
        <v>6630</v>
      </c>
      <c r="D4877" s="21"/>
    </row>
    <row r="4878">
      <c r="A4878" s="19">
        <v>4877.0</v>
      </c>
      <c r="B4878" s="19">
        <v>35651.0</v>
      </c>
      <c r="C4878" s="20" t="s">
        <v>6631</v>
      </c>
      <c r="D4878" s="21"/>
    </row>
    <row r="4879">
      <c r="A4879" s="19">
        <v>4878.0</v>
      </c>
      <c r="B4879" s="19">
        <v>35651.0</v>
      </c>
      <c r="C4879" s="20" t="s">
        <v>6632</v>
      </c>
      <c r="D4879" s="21"/>
    </row>
    <row r="4880">
      <c r="A4880" s="19">
        <v>4879.0</v>
      </c>
      <c r="B4880" s="19">
        <v>35643.0</v>
      </c>
      <c r="C4880" s="20" t="s">
        <v>6633</v>
      </c>
      <c r="D4880" s="21"/>
    </row>
    <row r="4881">
      <c r="A4881" s="19">
        <v>4880.0</v>
      </c>
      <c r="B4881" s="19">
        <v>35635.0</v>
      </c>
      <c r="C4881" s="20" t="s">
        <v>6634</v>
      </c>
      <c r="D4881" s="21"/>
    </row>
    <row r="4882">
      <c r="A4882" s="19">
        <v>4881.0</v>
      </c>
      <c r="B4882" s="19">
        <v>35611.0</v>
      </c>
      <c r="C4882" s="20" t="s">
        <v>6635</v>
      </c>
      <c r="D4882" s="21"/>
    </row>
    <row r="4883">
      <c r="A4883" s="19">
        <v>4882.0</v>
      </c>
      <c r="B4883" s="19">
        <v>35605.0</v>
      </c>
      <c r="C4883" s="20" t="s">
        <v>6636</v>
      </c>
      <c r="D4883" s="21"/>
    </row>
    <row r="4884">
      <c r="A4884" s="19">
        <v>4883.0</v>
      </c>
      <c r="B4884" s="19">
        <v>35601.0</v>
      </c>
      <c r="C4884" s="20" t="s">
        <v>6637</v>
      </c>
      <c r="D4884" s="21"/>
    </row>
    <row r="4885">
      <c r="A4885" s="19">
        <v>4884.0</v>
      </c>
      <c r="B4885" s="19">
        <v>35586.0</v>
      </c>
      <c r="C4885" s="20" t="s">
        <v>6638</v>
      </c>
      <c r="D4885" s="21"/>
    </row>
    <row r="4886">
      <c r="A4886" s="19">
        <v>4885.0</v>
      </c>
      <c r="B4886" s="19">
        <v>35568.0</v>
      </c>
      <c r="C4886" s="20" t="s">
        <v>6639</v>
      </c>
      <c r="D4886" s="21"/>
    </row>
    <row r="4887">
      <c r="A4887" s="19">
        <v>4886.0</v>
      </c>
      <c r="B4887" s="19">
        <v>35546.0</v>
      </c>
      <c r="C4887" s="20" t="s">
        <v>6640</v>
      </c>
      <c r="D4887" s="21"/>
    </row>
    <row r="4888">
      <c r="A4888" s="19">
        <v>4887.0</v>
      </c>
      <c r="B4888" s="19">
        <v>35544.0</v>
      </c>
      <c r="C4888" s="20" t="s">
        <v>6641</v>
      </c>
      <c r="D4888" s="21"/>
    </row>
    <row r="4889">
      <c r="A4889" s="19">
        <v>4888.0</v>
      </c>
      <c r="B4889" s="19">
        <v>35536.0</v>
      </c>
      <c r="C4889" s="20" t="s">
        <v>6642</v>
      </c>
      <c r="D4889" s="21"/>
    </row>
    <row r="4890">
      <c r="A4890" s="19">
        <v>4889.0</v>
      </c>
      <c r="B4890" s="19">
        <v>35535.0</v>
      </c>
      <c r="C4890" s="20" t="s">
        <v>6643</v>
      </c>
      <c r="D4890" s="21"/>
    </row>
    <row r="4891">
      <c r="A4891" s="19">
        <v>4890.0</v>
      </c>
      <c r="B4891" s="19">
        <v>35530.0</v>
      </c>
      <c r="C4891" s="22" t="s">
        <v>6644</v>
      </c>
      <c r="D4891" s="21"/>
    </row>
    <row r="4892">
      <c r="A4892" s="19">
        <v>4891.0</v>
      </c>
      <c r="B4892" s="19">
        <v>35530.0</v>
      </c>
      <c r="C4892" s="20" t="s">
        <v>6645</v>
      </c>
      <c r="D4892" s="21"/>
    </row>
    <row r="4893">
      <c r="A4893" s="19">
        <v>4892.0</v>
      </c>
      <c r="B4893" s="19">
        <v>35511.0</v>
      </c>
      <c r="C4893" s="20" t="s">
        <v>6646</v>
      </c>
      <c r="D4893" s="21"/>
    </row>
    <row r="4894">
      <c r="A4894" s="19">
        <v>4893.0</v>
      </c>
      <c r="B4894" s="19">
        <v>35506.0</v>
      </c>
      <c r="C4894" s="20" t="s">
        <v>6647</v>
      </c>
      <c r="D4894" s="21"/>
    </row>
    <row r="4895">
      <c r="A4895" s="19">
        <v>4894.0</v>
      </c>
      <c r="B4895" s="19">
        <v>35491.0</v>
      </c>
      <c r="C4895" s="20" t="s">
        <v>6648</v>
      </c>
      <c r="D4895" s="21"/>
    </row>
    <row r="4896">
      <c r="A4896" s="19">
        <v>4895.0</v>
      </c>
      <c r="B4896" s="19">
        <v>35466.0</v>
      </c>
      <c r="C4896" s="20" t="s">
        <v>6649</v>
      </c>
      <c r="D4896" s="21"/>
    </row>
    <row r="4897">
      <c r="A4897" s="19">
        <v>4896.0</v>
      </c>
      <c r="B4897" s="19">
        <v>35461.0</v>
      </c>
      <c r="C4897" s="20" t="s">
        <v>6650</v>
      </c>
      <c r="D4897" s="21"/>
    </row>
    <row r="4898">
      <c r="A4898" s="19">
        <v>4897.0</v>
      </c>
      <c r="B4898" s="19">
        <v>35459.0</v>
      </c>
      <c r="C4898" s="20" t="s">
        <v>6651</v>
      </c>
      <c r="D4898" s="21"/>
    </row>
    <row r="4899">
      <c r="A4899" s="19">
        <v>4898.0</v>
      </c>
      <c r="B4899" s="19">
        <v>35412.0</v>
      </c>
      <c r="C4899" s="20" t="s">
        <v>6652</v>
      </c>
      <c r="D4899" s="21"/>
    </row>
    <row r="4900">
      <c r="A4900" s="19">
        <v>4899.0</v>
      </c>
      <c r="B4900" s="19">
        <v>35402.0</v>
      </c>
      <c r="C4900" s="20" t="s">
        <v>6653</v>
      </c>
      <c r="D4900" s="21"/>
    </row>
    <row r="4901">
      <c r="A4901" s="19">
        <v>4900.0</v>
      </c>
      <c r="B4901" s="19">
        <v>35396.0</v>
      </c>
      <c r="C4901" s="20" t="s">
        <v>6654</v>
      </c>
      <c r="D4901" s="21"/>
    </row>
    <row r="4902">
      <c r="A4902" s="19">
        <v>4901.0</v>
      </c>
      <c r="B4902" s="19">
        <v>35388.0</v>
      </c>
      <c r="C4902" s="20" t="s">
        <v>6655</v>
      </c>
      <c r="D4902" s="21"/>
    </row>
    <row r="4903">
      <c r="A4903" s="19">
        <v>4902.0</v>
      </c>
      <c r="B4903" s="19">
        <v>35388.0</v>
      </c>
      <c r="C4903" s="20" t="s">
        <v>6656</v>
      </c>
      <c r="D4903" s="21"/>
    </row>
    <row r="4904">
      <c r="A4904" s="19">
        <v>4903.0</v>
      </c>
      <c r="B4904" s="19">
        <v>35384.0</v>
      </c>
      <c r="C4904" s="20" t="s">
        <v>6657</v>
      </c>
      <c r="D4904" s="21"/>
    </row>
    <row r="4905">
      <c r="A4905" s="19">
        <v>4904.0</v>
      </c>
      <c r="B4905" s="19">
        <v>35382.0</v>
      </c>
      <c r="C4905" s="22" t="s">
        <v>6658</v>
      </c>
      <c r="D4905" s="21"/>
    </row>
    <row r="4906">
      <c r="A4906" s="19">
        <v>4905.0</v>
      </c>
      <c r="B4906" s="19">
        <v>35361.0</v>
      </c>
      <c r="C4906" s="20" t="s">
        <v>6659</v>
      </c>
      <c r="D4906" s="21"/>
    </row>
    <row r="4907">
      <c r="A4907" s="19">
        <v>4906.0</v>
      </c>
      <c r="B4907" s="19">
        <v>35358.0</v>
      </c>
      <c r="C4907" s="20" t="s">
        <v>6660</v>
      </c>
      <c r="D4907" s="21"/>
    </row>
    <row r="4908">
      <c r="A4908" s="19">
        <v>4907.0</v>
      </c>
      <c r="B4908" s="19">
        <v>35353.0</v>
      </c>
      <c r="C4908" s="20" t="s">
        <v>6661</v>
      </c>
      <c r="D4908" s="21"/>
    </row>
    <row r="4909">
      <c r="A4909" s="19">
        <v>4908.0</v>
      </c>
      <c r="B4909" s="19">
        <v>35349.0</v>
      </c>
      <c r="C4909" s="20" t="s">
        <v>6662</v>
      </c>
      <c r="D4909" s="21"/>
    </row>
    <row r="4910">
      <c r="A4910" s="19">
        <v>4909.0</v>
      </c>
      <c r="B4910" s="19">
        <v>35334.0</v>
      </c>
      <c r="C4910" s="20" t="s">
        <v>6663</v>
      </c>
      <c r="D4910" s="21"/>
    </row>
    <row r="4911">
      <c r="A4911" s="19">
        <v>4910.0</v>
      </c>
      <c r="B4911" s="19">
        <v>35333.0</v>
      </c>
      <c r="C4911" s="20" t="s">
        <v>6664</v>
      </c>
      <c r="D4911" s="21"/>
    </row>
    <row r="4912">
      <c r="A4912" s="19">
        <v>4911.0</v>
      </c>
      <c r="B4912" s="19">
        <v>35327.0</v>
      </c>
      <c r="C4912" s="20" t="s">
        <v>6665</v>
      </c>
      <c r="D4912" s="21"/>
    </row>
    <row r="4913">
      <c r="A4913" s="19">
        <v>4912.0</v>
      </c>
      <c r="B4913" s="19">
        <v>35304.0</v>
      </c>
      <c r="C4913" s="20" t="s">
        <v>6666</v>
      </c>
      <c r="D4913" s="21"/>
    </row>
    <row r="4914">
      <c r="A4914" s="19">
        <v>4913.0</v>
      </c>
      <c r="B4914" s="19">
        <v>35290.0</v>
      </c>
      <c r="C4914" s="20" t="s">
        <v>6667</v>
      </c>
      <c r="D4914" s="21"/>
    </row>
    <row r="4915">
      <c r="A4915" s="19">
        <v>4914.0</v>
      </c>
      <c r="B4915" s="19">
        <v>35272.0</v>
      </c>
      <c r="C4915" s="20" t="s">
        <v>6668</v>
      </c>
      <c r="D4915" s="21"/>
    </row>
    <row r="4916">
      <c r="A4916" s="19">
        <v>4915.0</v>
      </c>
      <c r="B4916" s="19">
        <v>35253.0</v>
      </c>
      <c r="C4916" s="20" t="s">
        <v>6669</v>
      </c>
      <c r="D4916" s="21"/>
    </row>
    <row r="4917">
      <c r="A4917" s="19">
        <v>4916.0</v>
      </c>
      <c r="B4917" s="19">
        <v>35236.0</v>
      </c>
      <c r="C4917" s="20" t="s">
        <v>6670</v>
      </c>
      <c r="D4917" s="21"/>
    </row>
    <row r="4918">
      <c r="A4918" s="19">
        <v>4917.0</v>
      </c>
      <c r="B4918" s="19">
        <v>35221.0</v>
      </c>
      <c r="C4918" s="20" t="s">
        <v>6671</v>
      </c>
      <c r="D4918" s="21"/>
    </row>
    <row r="4919">
      <c r="A4919" s="19">
        <v>4918.0</v>
      </c>
      <c r="B4919" s="19">
        <v>35214.0</v>
      </c>
      <c r="C4919" s="20" t="s">
        <v>6672</v>
      </c>
      <c r="D4919" s="21"/>
    </row>
    <row r="4920">
      <c r="A4920" s="19">
        <v>4919.0</v>
      </c>
      <c r="B4920" s="19">
        <v>35206.0</v>
      </c>
      <c r="C4920" s="20" t="s">
        <v>6673</v>
      </c>
      <c r="D4920" s="21"/>
    </row>
    <row r="4921">
      <c r="A4921" s="19">
        <v>4920.0</v>
      </c>
      <c r="B4921" s="19">
        <v>35199.0</v>
      </c>
      <c r="C4921" s="22" t="s">
        <v>6674</v>
      </c>
      <c r="D4921" s="21"/>
    </row>
    <row r="4922">
      <c r="A4922" s="19">
        <v>4921.0</v>
      </c>
      <c r="B4922" s="19">
        <v>35196.0</v>
      </c>
      <c r="C4922" s="20" t="s">
        <v>6675</v>
      </c>
      <c r="D4922" s="21"/>
    </row>
    <row r="4923">
      <c r="A4923" s="19">
        <v>4922.0</v>
      </c>
      <c r="B4923" s="19">
        <v>35183.0</v>
      </c>
      <c r="C4923" s="20" t="s">
        <v>6676</v>
      </c>
      <c r="D4923" s="21"/>
    </row>
    <row r="4924">
      <c r="A4924" s="19">
        <v>4923.0</v>
      </c>
      <c r="B4924" s="19">
        <v>35135.0</v>
      </c>
      <c r="C4924" s="20" t="s">
        <v>6677</v>
      </c>
      <c r="D4924" s="21"/>
    </row>
    <row r="4925">
      <c r="A4925" s="19">
        <v>4924.0</v>
      </c>
      <c r="B4925" s="19">
        <v>35122.0</v>
      </c>
      <c r="C4925" s="20" t="s">
        <v>6678</v>
      </c>
      <c r="D4925" s="21"/>
    </row>
    <row r="4926">
      <c r="A4926" s="19">
        <v>4925.0</v>
      </c>
      <c r="B4926" s="19">
        <v>35115.0</v>
      </c>
      <c r="C4926" s="20" t="s">
        <v>6679</v>
      </c>
      <c r="D4926" s="21"/>
    </row>
    <row r="4927">
      <c r="A4927" s="19">
        <v>4926.0</v>
      </c>
      <c r="B4927" s="19">
        <v>35105.0</v>
      </c>
      <c r="C4927" s="20" t="s">
        <v>6680</v>
      </c>
      <c r="D4927" s="21"/>
    </row>
    <row r="4928">
      <c r="A4928" s="19">
        <v>4927.0</v>
      </c>
      <c r="B4928" s="19">
        <v>35103.0</v>
      </c>
      <c r="C4928" s="20" t="s">
        <v>6681</v>
      </c>
      <c r="D4928" s="21"/>
    </row>
    <row r="4929">
      <c r="A4929" s="19">
        <v>4928.0</v>
      </c>
      <c r="B4929" s="19">
        <v>35093.0</v>
      </c>
      <c r="C4929" s="20" t="s">
        <v>6682</v>
      </c>
      <c r="D4929" s="21"/>
    </row>
    <row r="4930">
      <c r="A4930" s="19">
        <v>4929.0</v>
      </c>
      <c r="B4930" s="19">
        <v>35080.0</v>
      </c>
      <c r="C4930" s="20" t="s">
        <v>6683</v>
      </c>
      <c r="D4930" s="21"/>
    </row>
    <row r="4931">
      <c r="A4931" s="19">
        <v>4930.0</v>
      </c>
      <c r="B4931" s="19">
        <v>35073.0</v>
      </c>
      <c r="C4931" s="20" t="s">
        <v>6684</v>
      </c>
      <c r="D4931" s="21"/>
    </row>
    <row r="4932">
      <c r="A4932" s="19">
        <v>4931.0</v>
      </c>
      <c r="B4932" s="19">
        <v>35061.0</v>
      </c>
      <c r="C4932" s="20" t="s">
        <v>6685</v>
      </c>
      <c r="D4932" s="21"/>
    </row>
    <row r="4933">
      <c r="A4933" s="19">
        <v>4932.0</v>
      </c>
      <c r="B4933" s="19">
        <v>35057.0</v>
      </c>
      <c r="C4933" s="20" t="s">
        <v>6686</v>
      </c>
      <c r="D4933" s="21"/>
    </row>
    <row r="4934">
      <c r="A4934" s="19">
        <v>4933.0</v>
      </c>
      <c r="B4934" s="19">
        <v>35056.0</v>
      </c>
      <c r="C4934" s="20" t="s">
        <v>6687</v>
      </c>
      <c r="D4934" s="21"/>
    </row>
    <row r="4935">
      <c r="A4935" s="19">
        <v>4934.0</v>
      </c>
      <c r="B4935" s="19">
        <v>35048.0</v>
      </c>
      <c r="C4935" s="20" t="s">
        <v>6688</v>
      </c>
      <c r="D4935" s="21"/>
    </row>
    <row r="4936">
      <c r="A4936" s="19">
        <v>4935.0</v>
      </c>
      <c r="B4936" s="19">
        <v>35043.0</v>
      </c>
      <c r="C4936" s="22" t="s">
        <v>6689</v>
      </c>
      <c r="D4936" s="21"/>
    </row>
    <row r="4937">
      <c r="A4937" s="19">
        <v>4936.0</v>
      </c>
      <c r="B4937" s="19">
        <v>35014.0</v>
      </c>
      <c r="C4937" s="20" t="s">
        <v>6690</v>
      </c>
      <c r="D4937" s="21"/>
    </row>
    <row r="4938">
      <c r="A4938" s="19">
        <v>4937.0</v>
      </c>
      <c r="B4938" s="19">
        <v>35013.0</v>
      </c>
      <c r="C4938" s="20" t="s">
        <v>6691</v>
      </c>
      <c r="D4938" s="21"/>
    </row>
    <row r="4939">
      <c r="A4939" s="19">
        <v>4938.0</v>
      </c>
      <c r="B4939" s="19">
        <v>35008.0</v>
      </c>
      <c r="C4939" s="20" t="s">
        <v>6692</v>
      </c>
      <c r="D4939" s="21"/>
    </row>
    <row r="4940">
      <c r="A4940" s="19">
        <v>4939.0</v>
      </c>
      <c r="B4940" s="19">
        <v>35004.0</v>
      </c>
      <c r="C4940" s="20" t="s">
        <v>6693</v>
      </c>
      <c r="D4940" s="21"/>
    </row>
    <row r="4941">
      <c r="A4941" s="19">
        <v>4940.0</v>
      </c>
      <c r="B4941" s="19">
        <v>34966.0</v>
      </c>
      <c r="C4941" s="20" t="s">
        <v>6694</v>
      </c>
      <c r="D4941" s="21"/>
    </row>
    <row r="4942">
      <c r="A4942" s="19">
        <v>4941.0</v>
      </c>
      <c r="B4942" s="19">
        <v>34961.0</v>
      </c>
      <c r="C4942" s="20" t="s">
        <v>6695</v>
      </c>
      <c r="D4942" s="21"/>
    </row>
    <row r="4943">
      <c r="A4943" s="19">
        <v>4942.0</v>
      </c>
      <c r="B4943" s="19">
        <v>34942.0</v>
      </c>
      <c r="C4943" s="20" t="s">
        <v>6696</v>
      </c>
      <c r="D4943" s="21"/>
    </row>
    <row r="4944">
      <c r="A4944" s="19">
        <v>4943.0</v>
      </c>
      <c r="B4944" s="19">
        <v>34938.0</v>
      </c>
      <c r="C4944" s="22" t="s">
        <v>6697</v>
      </c>
      <c r="D4944" s="21"/>
    </row>
    <row r="4945">
      <c r="A4945" s="19">
        <v>4944.0</v>
      </c>
      <c r="B4945" s="19">
        <v>34937.0</v>
      </c>
      <c r="C4945" s="20" t="s">
        <v>6698</v>
      </c>
      <c r="D4945" s="21"/>
    </row>
    <row r="4946">
      <c r="A4946" s="19">
        <v>4945.0</v>
      </c>
      <c r="B4946" s="19">
        <v>34926.0</v>
      </c>
      <c r="C4946" s="20" t="s">
        <v>6699</v>
      </c>
      <c r="D4946" s="21"/>
    </row>
    <row r="4947">
      <c r="A4947" s="19">
        <v>4946.0</v>
      </c>
      <c r="B4947" s="19">
        <v>34907.0</v>
      </c>
      <c r="C4947" s="20" t="s">
        <v>6700</v>
      </c>
      <c r="D4947" s="21"/>
    </row>
    <row r="4948">
      <c r="A4948" s="19">
        <v>4947.0</v>
      </c>
      <c r="B4948" s="19">
        <v>34906.0</v>
      </c>
      <c r="C4948" s="20" t="s">
        <v>6701</v>
      </c>
      <c r="D4948" s="21"/>
    </row>
    <row r="4949">
      <c r="A4949" s="19">
        <v>4948.0</v>
      </c>
      <c r="B4949" s="19">
        <v>34900.0</v>
      </c>
      <c r="C4949" s="20" t="s">
        <v>6702</v>
      </c>
      <c r="D4949" s="21"/>
    </row>
    <row r="4950">
      <c r="A4950" s="19">
        <v>4949.0</v>
      </c>
      <c r="B4950" s="19">
        <v>34895.0</v>
      </c>
      <c r="C4950" s="20" t="s">
        <v>6703</v>
      </c>
      <c r="D4950" s="21"/>
    </row>
    <row r="4951">
      <c r="A4951" s="19">
        <v>4950.0</v>
      </c>
      <c r="B4951" s="19">
        <v>34894.0</v>
      </c>
      <c r="C4951" s="20" t="s">
        <v>6704</v>
      </c>
      <c r="D4951" s="21"/>
    </row>
    <row r="4952">
      <c r="A4952" s="19">
        <v>4951.0</v>
      </c>
      <c r="B4952" s="19">
        <v>34888.0</v>
      </c>
      <c r="C4952" s="20" t="s">
        <v>6705</v>
      </c>
      <c r="D4952" s="21"/>
    </row>
    <row r="4953">
      <c r="A4953" s="19">
        <v>4952.0</v>
      </c>
      <c r="B4953" s="19">
        <v>34885.0</v>
      </c>
      <c r="C4953" s="20" t="s">
        <v>6706</v>
      </c>
      <c r="D4953" s="21"/>
    </row>
    <row r="4954">
      <c r="A4954" s="19">
        <v>4953.0</v>
      </c>
      <c r="B4954" s="19">
        <v>34879.0</v>
      </c>
      <c r="C4954" s="22" t="s">
        <v>6707</v>
      </c>
      <c r="D4954" s="21"/>
    </row>
    <row r="4955">
      <c r="A4955" s="19">
        <v>4954.0</v>
      </c>
      <c r="B4955" s="19">
        <v>34876.0</v>
      </c>
      <c r="C4955" s="20" t="s">
        <v>6708</v>
      </c>
      <c r="D4955" s="21"/>
    </row>
    <row r="4956">
      <c r="A4956" s="19">
        <v>4955.0</v>
      </c>
      <c r="B4956" s="19">
        <v>34876.0</v>
      </c>
      <c r="C4956" s="20" t="s">
        <v>6709</v>
      </c>
      <c r="D4956" s="21"/>
    </row>
    <row r="4957">
      <c r="A4957" s="19">
        <v>4956.0</v>
      </c>
      <c r="B4957" s="19">
        <v>34869.0</v>
      </c>
      <c r="C4957" s="20" t="s">
        <v>6710</v>
      </c>
      <c r="D4957" s="21"/>
    </row>
    <row r="4958">
      <c r="A4958" s="19">
        <v>4957.0</v>
      </c>
      <c r="B4958" s="19">
        <v>34863.0</v>
      </c>
      <c r="C4958" s="20" t="s">
        <v>6711</v>
      </c>
      <c r="D4958" s="21"/>
    </row>
    <row r="4959">
      <c r="A4959" s="19">
        <v>4958.0</v>
      </c>
      <c r="B4959" s="19">
        <v>34852.0</v>
      </c>
      <c r="C4959" s="20" t="s">
        <v>6712</v>
      </c>
      <c r="D4959" s="21"/>
    </row>
    <row r="4960">
      <c r="A4960" s="19">
        <v>4959.0</v>
      </c>
      <c r="B4960" s="19">
        <v>34852.0</v>
      </c>
      <c r="C4960" s="20" t="s">
        <v>6713</v>
      </c>
      <c r="D4960" s="21"/>
    </row>
    <row r="4961">
      <c r="A4961" s="19">
        <v>4960.0</v>
      </c>
      <c r="B4961" s="19">
        <v>34852.0</v>
      </c>
      <c r="C4961" s="20" t="s">
        <v>6714</v>
      </c>
      <c r="D4961" s="21"/>
    </row>
    <row r="4962">
      <c r="A4962" s="19">
        <v>4961.0</v>
      </c>
      <c r="B4962" s="19">
        <v>34851.0</v>
      </c>
      <c r="C4962" s="20" t="s">
        <v>6715</v>
      </c>
      <c r="D4962" s="21"/>
    </row>
    <row r="4963">
      <c r="A4963" s="19">
        <v>4962.0</v>
      </c>
      <c r="B4963" s="19">
        <v>34850.0</v>
      </c>
      <c r="C4963" s="20" t="s">
        <v>6716</v>
      </c>
      <c r="D4963" s="21"/>
    </row>
    <row r="4964">
      <c r="A4964" s="19">
        <v>4963.0</v>
      </c>
      <c r="B4964" s="19">
        <v>34818.0</v>
      </c>
      <c r="C4964" s="20" t="s">
        <v>6717</v>
      </c>
      <c r="D4964" s="21"/>
    </row>
    <row r="4965">
      <c r="A4965" s="19">
        <v>4964.0</v>
      </c>
      <c r="B4965" s="19">
        <v>34809.0</v>
      </c>
      <c r="C4965" s="20" t="s">
        <v>6718</v>
      </c>
      <c r="D4965" s="21"/>
    </row>
    <row r="4966">
      <c r="A4966" s="19">
        <v>4965.0</v>
      </c>
      <c r="B4966" s="19">
        <v>34808.0</v>
      </c>
      <c r="C4966" s="20" t="s">
        <v>6719</v>
      </c>
      <c r="D4966" s="21"/>
    </row>
    <row r="4967">
      <c r="A4967" s="19">
        <v>4966.0</v>
      </c>
      <c r="B4967" s="19">
        <v>34804.0</v>
      </c>
      <c r="C4967" s="20" t="s">
        <v>6720</v>
      </c>
      <c r="D4967" s="21"/>
    </row>
    <row r="4968">
      <c r="A4968" s="19">
        <v>4967.0</v>
      </c>
      <c r="B4968" s="19">
        <v>34795.0</v>
      </c>
      <c r="C4968" s="20" t="s">
        <v>6721</v>
      </c>
      <c r="D4968" s="21"/>
    </row>
    <row r="4969">
      <c r="A4969" s="19">
        <v>4968.0</v>
      </c>
      <c r="B4969" s="19">
        <v>34793.0</v>
      </c>
      <c r="C4969" s="20" t="s">
        <v>6722</v>
      </c>
      <c r="D4969" s="21"/>
    </row>
    <row r="4970">
      <c r="A4970" s="19">
        <v>4969.0</v>
      </c>
      <c r="B4970" s="19">
        <v>34772.0</v>
      </c>
      <c r="C4970" s="20" t="s">
        <v>6723</v>
      </c>
      <c r="D4970" s="21"/>
    </row>
    <row r="4971">
      <c r="A4971" s="19">
        <v>4970.0</v>
      </c>
      <c r="B4971" s="19">
        <v>34771.0</v>
      </c>
      <c r="C4971" s="20" t="s">
        <v>6724</v>
      </c>
      <c r="D4971" s="21"/>
    </row>
    <row r="4972">
      <c r="A4972" s="19">
        <v>4971.0</v>
      </c>
      <c r="B4972" s="19">
        <v>34767.0</v>
      </c>
      <c r="C4972" s="20" t="s">
        <v>6725</v>
      </c>
      <c r="D4972" s="21"/>
    </row>
    <row r="4973">
      <c r="A4973" s="19">
        <v>4972.0</v>
      </c>
      <c r="B4973" s="19">
        <v>34763.0</v>
      </c>
      <c r="C4973" s="20" t="s">
        <v>6726</v>
      </c>
      <c r="D4973" s="21"/>
    </row>
    <row r="4974">
      <c r="A4974" s="19">
        <v>4973.0</v>
      </c>
      <c r="B4974" s="19">
        <v>34763.0</v>
      </c>
      <c r="C4974" s="20" t="s">
        <v>6727</v>
      </c>
      <c r="D4974" s="21"/>
    </row>
    <row r="4975">
      <c r="A4975" s="19">
        <v>4974.0</v>
      </c>
      <c r="B4975" s="19">
        <v>34753.0</v>
      </c>
      <c r="C4975" s="20" t="s">
        <v>6728</v>
      </c>
      <c r="D4975" s="21"/>
    </row>
    <row r="4976">
      <c r="A4976" s="19">
        <v>4975.0</v>
      </c>
      <c r="B4976" s="19">
        <v>34749.0</v>
      </c>
      <c r="C4976" s="20" t="s">
        <v>6729</v>
      </c>
      <c r="D4976" s="21"/>
    </row>
    <row r="4977">
      <c r="A4977" s="19">
        <v>4976.0</v>
      </c>
      <c r="B4977" s="19">
        <v>34745.0</v>
      </c>
      <c r="C4977" s="20" t="s">
        <v>6730</v>
      </c>
      <c r="D4977" s="21"/>
    </row>
    <row r="4978">
      <c r="A4978" s="19">
        <v>4977.0</v>
      </c>
      <c r="B4978" s="19">
        <v>34737.0</v>
      </c>
      <c r="C4978" s="22" t="s">
        <v>6731</v>
      </c>
      <c r="D4978" s="21"/>
    </row>
    <row r="4979">
      <c r="A4979" s="19">
        <v>4978.0</v>
      </c>
      <c r="B4979" s="19">
        <v>34723.0</v>
      </c>
      <c r="C4979" s="20" t="s">
        <v>6732</v>
      </c>
      <c r="D4979" s="21"/>
    </row>
    <row r="4980">
      <c r="A4980" s="19">
        <v>4979.0</v>
      </c>
      <c r="B4980" s="19">
        <v>34695.0</v>
      </c>
      <c r="C4980" s="20" t="s">
        <v>6733</v>
      </c>
      <c r="D4980" s="21"/>
    </row>
    <row r="4981">
      <c r="A4981" s="19">
        <v>4980.0</v>
      </c>
      <c r="B4981" s="19">
        <v>34675.0</v>
      </c>
      <c r="C4981" s="22" t="s">
        <v>6734</v>
      </c>
      <c r="D4981" s="21"/>
    </row>
    <row r="4982">
      <c r="A4982" s="19">
        <v>4981.0</v>
      </c>
      <c r="B4982" s="19">
        <v>34675.0</v>
      </c>
      <c r="C4982" s="20" t="s">
        <v>6735</v>
      </c>
      <c r="D4982" s="21"/>
    </row>
    <row r="4983">
      <c r="A4983" s="19">
        <v>4982.0</v>
      </c>
      <c r="B4983" s="19">
        <v>34673.0</v>
      </c>
      <c r="C4983" s="20" t="s">
        <v>6736</v>
      </c>
      <c r="D4983" s="21"/>
    </row>
    <row r="4984">
      <c r="A4984" s="19">
        <v>4983.0</v>
      </c>
      <c r="B4984" s="19">
        <v>34654.0</v>
      </c>
      <c r="C4984" s="20" t="s">
        <v>6737</v>
      </c>
      <c r="D4984" s="21"/>
    </row>
    <row r="4985">
      <c r="A4985" s="19">
        <v>4984.0</v>
      </c>
      <c r="B4985" s="19">
        <v>34643.0</v>
      </c>
      <c r="C4985" s="20" t="s">
        <v>6738</v>
      </c>
      <c r="D4985" s="21"/>
    </row>
    <row r="4986">
      <c r="A4986" s="19">
        <v>4985.0</v>
      </c>
      <c r="B4986" s="19">
        <v>34640.0</v>
      </c>
      <c r="C4986" s="20" t="s">
        <v>6739</v>
      </c>
      <c r="D4986" s="21"/>
    </row>
    <row r="4987">
      <c r="A4987" s="19">
        <v>4986.0</v>
      </c>
      <c r="B4987" s="19">
        <v>34606.0</v>
      </c>
      <c r="C4987" s="20" t="s">
        <v>6740</v>
      </c>
      <c r="D4987" s="21"/>
    </row>
    <row r="4988">
      <c r="A4988" s="19">
        <v>4987.0</v>
      </c>
      <c r="B4988" s="19">
        <v>34579.0</v>
      </c>
      <c r="C4988" s="20" t="s">
        <v>6741</v>
      </c>
      <c r="D4988" s="21"/>
    </row>
    <row r="4989">
      <c r="A4989" s="19">
        <v>4988.0</v>
      </c>
      <c r="B4989" s="19">
        <v>34576.0</v>
      </c>
      <c r="C4989" s="20" t="s">
        <v>6742</v>
      </c>
      <c r="D4989" s="21"/>
    </row>
    <row r="4990">
      <c r="A4990" s="19">
        <v>4989.0</v>
      </c>
      <c r="B4990" s="19">
        <v>34573.0</v>
      </c>
      <c r="C4990" s="20" t="s">
        <v>6743</v>
      </c>
      <c r="D4990" s="21"/>
    </row>
    <row r="4991">
      <c r="A4991" s="19">
        <v>4990.0</v>
      </c>
      <c r="B4991" s="19">
        <v>34567.0</v>
      </c>
      <c r="C4991" s="22" t="s">
        <v>6744</v>
      </c>
      <c r="D4991" s="21"/>
    </row>
    <row r="4992">
      <c r="A4992" s="19">
        <v>4991.0</v>
      </c>
      <c r="B4992" s="19">
        <v>34563.0</v>
      </c>
      <c r="C4992" s="20" t="s">
        <v>6745</v>
      </c>
      <c r="D4992" s="21"/>
    </row>
    <row r="4993">
      <c r="A4993" s="19">
        <v>4992.0</v>
      </c>
      <c r="B4993" s="19">
        <v>34559.0</v>
      </c>
      <c r="C4993" s="20" t="s">
        <v>6746</v>
      </c>
      <c r="D4993" s="21"/>
    </row>
    <row r="4994">
      <c r="A4994" s="19">
        <v>4993.0</v>
      </c>
      <c r="B4994" s="19">
        <v>34523.0</v>
      </c>
      <c r="C4994" s="20" t="s">
        <v>6747</v>
      </c>
      <c r="D4994" s="21"/>
    </row>
    <row r="4995">
      <c r="A4995" s="19">
        <v>4994.0</v>
      </c>
      <c r="B4995" s="19">
        <v>34513.0</v>
      </c>
      <c r="C4995" s="20" t="s">
        <v>6748</v>
      </c>
      <c r="D4995" s="21"/>
    </row>
    <row r="4996">
      <c r="A4996" s="19">
        <v>4995.0</v>
      </c>
      <c r="B4996" s="19">
        <v>34510.0</v>
      </c>
      <c r="C4996" s="20" t="s">
        <v>6749</v>
      </c>
      <c r="D4996" s="21"/>
    </row>
    <row r="4997">
      <c r="A4997" s="19">
        <v>4996.0</v>
      </c>
      <c r="B4997" s="19">
        <v>34510.0</v>
      </c>
      <c r="C4997" s="20" t="s">
        <v>6750</v>
      </c>
      <c r="D4997" s="21"/>
    </row>
    <row r="4998">
      <c r="A4998" s="19">
        <v>4997.0</v>
      </c>
      <c r="B4998" s="19">
        <v>34503.0</v>
      </c>
      <c r="C4998" s="20" t="s">
        <v>6751</v>
      </c>
      <c r="D4998" s="21"/>
    </row>
    <row r="4999">
      <c r="A4999" s="19">
        <v>4998.0</v>
      </c>
      <c r="B4999" s="19">
        <v>34473.0</v>
      </c>
      <c r="C4999" s="22" t="s">
        <v>6752</v>
      </c>
      <c r="D4999" s="21"/>
    </row>
    <row r="5000">
      <c r="A5000" s="19">
        <v>4999.0</v>
      </c>
      <c r="B5000" s="19">
        <v>34467.0</v>
      </c>
      <c r="C5000" s="20" t="s">
        <v>6753</v>
      </c>
      <c r="D5000" s="21"/>
    </row>
    <row r="5001">
      <c r="A5001" s="19">
        <v>5000.0</v>
      </c>
      <c r="B5001" s="19">
        <v>34460.0</v>
      </c>
      <c r="C5001" s="20" t="s">
        <v>6754</v>
      </c>
      <c r="D5001" s="21"/>
    </row>
    <row r="5002">
      <c r="A5002" s="19">
        <v>5001.0</v>
      </c>
      <c r="B5002" s="19">
        <v>34459.0</v>
      </c>
      <c r="C5002" s="20" t="s">
        <v>6755</v>
      </c>
      <c r="D5002" s="21"/>
    </row>
    <row r="5003">
      <c r="A5003" s="19">
        <v>5002.0</v>
      </c>
      <c r="B5003" s="19">
        <v>34459.0</v>
      </c>
      <c r="C5003" s="22" t="s">
        <v>6756</v>
      </c>
      <c r="D5003" s="21"/>
    </row>
    <row r="5004">
      <c r="A5004" s="19">
        <v>5003.0</v>
      </c>
      <c r="B5004" s="19">
        <v>34458.0</v>
      </c>
      <c r="C5004" s="20" t="s">
        <v>6757</v>
      </c>
      <c r="D5004" s="21"/>
    </row>
    <row r="5005">
      <c r="A5005" s="19">
        <v>5004.0</v>
      </c>
      <c r="B5005" s="19">
        <v>34455.0</v>
      </c>
      <c r="C5005" s="20" t="s">
        <v>6758</v>
      </c>
      <c r="D5005" s="21"/>
    </row>
    <row r="5006">
      <c r="A5006" s="19">
        <v>5005.0</v>
      </c>
      <c r="B5006" s="19">
        <v>34446.0</v>
      </c>
      <c r="C5006" s="20" t="s">
        <v>6759</v>
      </c>
      <c r="D5006" s="21"/>
    </row>
    <row r="5007">
      <c r="A5007" s="19">
        <v>5006.0</v>
      </c>
      <c r="B5007" s="19">
        <v>34445.0</v>
      </c>
      <c r="C5007" s="20" t="s">
        <v>6760</v>
      </c>
      <c r="D5007" s="21"/>
    </row>
    <row r="5008">
      <c r="A5008" s="19">
        <v>5007.0</v>
      </c>
      <c r="B5008" s="19">
        <v>34432.0</v>
      </c>
      <c r="C5008" s="20" t="s">
        <v>6761</v>
      </c>
      <c r="D5008" s="21"/>
    </row>
    <row r="5009">
      <c r="A5009" s="19">
        <v>5008.0</v>
      </c>
      <c r="B5009" s="19">
        <v>34431.0</v>
      </c>
      <c r="C5009" s="20" t="s">
        <v>6762</v>
      </c>
      <c r="D5009" s="21"/>
    </row>
    <row r="5010">
      <c r="A5010" s="19">
        <v>5009.0</v>
      </c>
      <c r="B5010" s="19">
        <v>34411.0</v>
      </c>
      <c r="C5010" s="20" t="s">
        <v>6763</v>
      </c>
      <c r="D5010" s="21"/>
    </row>
    <row r="5011">
      <c r="A5011" s="19">
        <v>5010.0</v>
      </c>
      <c r="B5011" s="19">
        <v>34404.0</v>
      </c>
      <c r="C5011" s="20" t="s">
        <v>6764</v>
      </c>
      <c r="D5011" s="21"/>
    </row>
    <row r="5012">
      <c r="A5012" s="19">
        <v>5011.0</v>
      </c>
      <c r="B5012" s="19">
        <v>34398.0</v>
      </c>
      <c r="C5012" s="20" t="s">
        <v>6765</v>
      </c>
      <c r="D5012" s="21"/>
    </row>
    <row r="5013">
      <c r="A5013" s="19">
        <v>5012.0</v>
      </c>
      <c r="B5013" s="19">
        <v>34388.0</v>
      </c>
      <c r="C5013" s="20" t="s">
        <v>6766</v>
      </c>
      <c r="D5013" s="21"/>
    </row>
    <row r="5014">
      <c r="A5014" s="19">
        <v>5013.0</v>
      </c>
      <c r="B5014" s="19">
        <v>34386.0</v>
      </c>
      <c r="C5014" s="20" t="s">
        <v>6767</v>
      </c>
      <c r="D5014" s="21"/>
    </row>
    <row r="5015">
      <c r="A5015" s="19">
        <v>5014.0</v>
      </c>
      <c r="B5015" s="19">
        <v>34382.0</v>
      </c>
      <c r="C5015" s="20" t="s">
        <v>6768</v>
      </c>
      <c r="D5015" s="21"/>
    </row>
    <row r="5016">
      <c r="A5016" s="19">
        <v>5015.0</v>
      </c>
      <c r="B5016" s="19">
        <v>34381.0</v>
      </c>
      <c r="C5016" s="20" t="s">
        <v>6769</v>
      </c>
      <c r="D5016" s="21"/>
    </row>
    <row r="5017">
      <c r="A5017" s="19">
        <v>5016.0</v>
      </c>
      <c r="B5017" s="19">
        <v>34376.0</v>
      </c>
      <c r="C5017" s="20" t="s">
        <v>6770</v>
      </c>
      <c r="D5017" s="21"/>
    </row>
    <row r="5018">
      <c r="A5018" s="19">
        <v>5017.0</v>
      </c>
      <c r="B5018" s="19">
        <v>34372.0</v>
      </c>
      <c r="C5018" s="20" t="s">
        <v>6771</v>
      </c>
      <c r="D5018" s="21"/>
    </row>
    <row r="5019">
      <c r="A5019" s="19">
        <v>5018.0</v>
      </c>
      <c r="B5019" s="19">
        <v>34368.0</v>
      </c>
      <c r="C5019" s="20" t="s">
        <v>6772</v>
      </c>
      <c r="D5019" s="21"/>
    </row>
    <row r="5020">
      <c r="A5020" s="19">
        <v>5019.0</v>
      </c>
      <c r="B5020" s="19">
        <v>34364.0</v>
      </c>
      <c r="C5020" s="20" t="s">
        <v>6773</v>
      </c>
      <c r="D5020" s="21"/>
    </row>
    <row r="5021">
      <c r="A5021" s="19">
        <v>5020.0</v>
      </c>
      <c r="B5021" s="19">
        <v>34355.0</v>
      </c>
      <c r="C5021" s="20" t="s">
        <v>6774</v>
      </c>
      <c r="D5021" s="21"/>
    </row>
    <row r="5022">
      <c r="A5022" s="19">
        <v>5021.0</v>
      </c>
      <c r="B5022" s="19">
        <v>34354.0</v>
      </c>
      <c r="C5022" s="20" t="s">
        <v>6775</v>
      </c>
      <c r="D5022" s="21"/>
    </row>
    <row r="5023">
      <c r="A5023" s="19">
        <v>5022.0</v>
      </c>
      <c r="B5023" s="19">
        <v>34342.0</v>
      </c>
      <c r="C5023" s="20" t="s">
        <v>6776</v>
      </c>
      <c r="D5023" s="21"/>
    </row>
    <row r="5024">
      <c r="A5024" s="19">
        <v>5023.0</v>
      </c>
      <c r="B5024" s="19">
        <v>34317.0</v>
      </c>
      <c r="C5024" s="20" t="s">
        <v>6777</v>
      </c>
      <c r="D5024" s="21"/>
    </row>
    <row r="5025">
      <c r="A5025" s="19">
        <v>5024.0</v>
      </c>
      <c r="B5025" s="19">
        <v>34312.0</v>
      </c>
      <c r="C5025" s="20" t="s">
        <v>6778</v>
      </c>
      <c r="D5025" s="21"/>
    </row>
    <row r="5026">
      <c r="A5026" s="19">
        <v>5025.0</v>
      </c>
      <c r="B5026" s="19">
        <v>34304.0</v>
      </c>
      <c r="C5026" s="20" t="s">
        <v>6779</v>
      </c>
      <c r="D5026" s="21"/>
    </row>
    <row r="5027">
      <c r="A5027" s="19">
        <v>5026.0</v>
      </c>
      <c r="B5027" s="19">
        <v>34300.0</v>
      </c>
      <c r="C5027" s="20" t="s">
        <v>6780</v>
      </c>
      <c r="D5027" s="21"/>
    </row>
    <row r="5028">
      <c r="A5028" s="19">
        <v>5027.0</v>
      </c>
      <c r="B5028" s="19">
        <v>34293.0</v>
      </c>
      <c r="C5028" s="20" t="s">
        <v>6781</v>
      </c>
      <c r="D5028" s="21"/>
    </row>
    <row r="5029">
      <c r="A5029" s="19">
        <v>5028.0</v>
      </c>
      <c r="B5029" s="19">
        <v>34279.0</v>
      </c>
      <c r="C5029" s="20" t="s">
        <v>6782</v>
      </c>
      <c r="D5029" s="21"/>
    </row>
    <row r="5030">
      <c r="A5030" s="19">
        <v>5029.0</v>
      </c>
      <c r="B5030" s="19">
        <v>34269.0</v>
      </c>
      <c r="C5030" s="20" t="s">
        <v>6783</v>
      </c>
      <c r="D5030" s="21"/>
    </row>
    <row r="5031">
      <c r="A5031" s="19">
        <v>5030.0</v>
      </c>
      <c r="B5031" s="19">
        <v>34263.0</v>
      </c>
      <c r="C5031" s="20" t="s">
        <v>6784</v>
      </c>
      <c r="D5031" s="21"/>
    </row>
    <row r="5032">
      <c r="A5032" s="19">
        <v>5031.0</v>
      </c>
      <c r="B5032" s="19">
        <v>34262.0</v>
      </c>
      <c r="C5032" s="20" t="s">
        <v>6785</v>
      </c>
      <c r="D5032" s="21"/>
    </row>
    <row r="5033">
      <c r="A5033" s="19">
        <v>5032.0</v>
      </c>
      <c r="B5033" s="19">
        <v>34260.0</v>
      </c>
      <c r="C5033" s="20" t="s">
        <v>6786</v>
      </c>
      <c r="D5033" s="21"/>
    </row>
    <row r="5034">
      <c r="A5034" s="19">
        <v>5033.0</v>
      </c>
      <c r="B5034" s="19">
        <v>34260.0</v>
      </c>
      <c r="C5034" s="20" t="s">
        <v>6787</v>
      </c>
      <c r="D5034" s="21"/>
    </row>
    <row r="5035">
      <c r="A5035" s="19">
        <v>5034.0</v>
      </c>
      <c r="B5035" s="19">
        <v>34249.0</v>
      </c>
      <c r="C5035" s="20" t="s">
        <v>6788</v>
      </c>
      <c r="D5035" s="21"/>
    </row>
    <row r="5036">
      <c r="A5036" s="19">
        <v>5035.0</v>
      </c>
      <c r="B5036" s="19">
        <v>34239.0</v>
      </c>
      <c r="C5036" s="20" t="s">
        <v>6789</v>
      </c>
      <c r="D5036" s="21"/>
    </row>
    <row r="5037">
      <c r="A5037" s="19">
        <v>5036.0</v>
      </c>
      <c r="B5037" s="19">
        <v>34234.0</v>
      </c>
      <c r="C5037" s="20" t="s">
        <v>6790</v>
      </c>
      <c r="D5037" s="21"/>
    </row>
    <row r="5038">
      <c r="A5038" s="19">
        <v>5037.0</v>
      </c>
      <c r="B5038" s="19">
        <v>34224.0</v>
      </c>
      <c r="C5038" s="22" t="s">
        <v>6791</v>
      </c>
      <c r="D5038" s="21"/>
    </row>
    <row r="5039">
      <c r="A5039" s="19">
        <v>5038.0</v>
      </c>
      <c r="B5039" s="19">
        <v>34215.0</v>
      </c>
      <c r="C5039" s="20" t="s">
        <v>6792</v>
      </c>
      <c r="D5039" s="21"/>
    </row>
    <row r="5040">
      <c r="A5040" s="19">
        <v>5039.0</v>
      </c>
      <c r="B5040" s="19">
        <v>34215.0</v>
      </c>
      <c r="C5040" s="20" t="s">
        <v>6793</v>
      </c>
      <c r="D5040" s="21"/>
    </row>
    <row r="5041">
      <c r="A5041" s="19">
        <v>5040.0</v>
      </c>
      <c r="B5041" s="19">
        <v>34206.0</v>
      </c>
      <c r="C5041" s="20" t="s">
        <v>6794</v>
      </c>
      <c r="D5041" s="21"/>
    </row>
    <row r="5042">
      <c r="A5042" s="19">
        <v>5041.0</v>
      </c>
      <c r="B5042" s="19">
        <v>34206.0</v>
      </c>
      <c r="C5042" s="22" t="s">
        <v>6795</v>
      </c>
      <c r="D5042" s="21"/>
    </row>
    <row r="5043">
      <c r="A5043" s="19">
        <v>5042.0</v>
      </c>
      <c r="B5043" s="19">
        <v>34188.0</v>
      </c>
      <c r="C5043" s="20" t="s">
        <v>6796</v>
      </c>
      <c r="D5043" s="21"/>
    </row>
    <row r="5044">
      <c r="A5044" s="19">
        <v>5043.0</v>
      </c>
      <c r="B5044" s="19">
        <v>34180.0</v>
      </c>
      <c r="C5044" s="22" t="s">
        <v>6797</v>
      </c>
      <c r="D5044" s="21"/>
    </row>
    <row r="5045">
      <c r="A5045" s="19">
        <v>5044.0</v>
      </c>
      <c r="B5045" s="19">
        <v>34178.0</v>
      </c>
      <c r="C5045" s="20" t="s">
        <v>6798</v>
      </c>
      <c r="D5045" s="21"/>
    </row>
    <row r="5046">
      <c r="A5046" s="19">
        <v>5045.0</v>
      </c>
      <c r="B5046" s="19">
        <v>34174.0</v>
      </c>
      <c r="C5046" s="22" t="s">
        <v>6799</v>
      </c>
      <c r="D5046" s="21"/>
    </row>
    <row r="5047">
      <c r="A5047" s="19">
        <v>5046.0</v>
      </c>
      <c r="B5047" s="19">
        <v>34173.0</v>
      </c>
      <c r="C5047" s="22" t="s">
        <v>6800</v>
      </c>
      <c r="D5047" s="21"/>
    </row>
    <row r="5048">
      <c r="A5048" s="19">
        <v>5047.0</v>
      </c>
      <c r="B5048" s="19">
        <v>34165.0</v>
      </c>
      <c r="C5048" s="20" t="s">
        <v>6801</v>
      </c>
      <c r="D5048" s="21"/>
    </row>
    <row r="5049">
      <c r="A5049" s="19">
        <v>5048.0</v>
      </c>
      <c r="B5049" s="19">
        <v>34153.0</v>
      </c>
      <c r="C5049" s="20" t="s">
        <v>6802</v>
      </c>
      <c r="D5049" s="21"/>
    </row>
    <row r="5050">
      <c r="A5050" s="19">
        <v>5049.0</v>
      </c>
      <c r="B5050" s="19">
        <v>34152.0</v>
      </c>
      <c r="C5050" s="20" t="s">
        <v>6803</v>
      </c>
      <c r="D5050" s="21"/>
    </row>
    <row r="5051">
      <c r="A5051" s="19">
        <v>5050.0</v>
      </c>
      <c r="B5051" s="19">
        <v>34121.0</v>
      </c>
      <c r="C5051" s="20" t="s">
        <v>6804</v>
      </c>
      <c r="D5051" s="21"/>
    </row>
    <row r="5052">
      <c r="A5052" s="19">
        <v>5051.0</v>
      </c>
      <c r="B5052" s="19">
        <v>34084.0</v>
      </c>
      <c r="C5052" s="20" t="s">
        <v>6805</v>
      </c>
      <c r="D5052" s="21"/>
    </row>
    <row r="5053">
      <c r="A5053" s="19">
        <v>5052.0</v>
      </c>
      <c r="B5053" s="19">
        <v>34081.0</v>
      </c>
      <c r="C5053" s="20" t="s">
        <v>6806</v>
      </c>
      <c r="D5053" s="21"/>
    </row>
    <row r="5054">
      <c r="A5054" s="19">
        <v>5053.0</v>
      </c>
      <c r="B5054" s="19">
        <v>34078.0</v>
      </c>
      <c r="C5054" s="20" t="s">
        <v>6807</v>
      </c>
      <c r="D5054" s="21"/>
    </row>
    <row r="5055">
      <c r="A5055" s="19">
        <v>5054.0</v>
      </c>
      <c r="B5055" s="19">
        <v>34077.0</v>
      </c>
      <c r="C5055" s="20" t="s">
        <v>6808</v>
      </c>
      <c r="D5055" s="21"/>
    </row>
    <row r="5056">
      <c r="A5056" s="19">
        <v>5055.0</v>
      </c>
      <c r="B5056" s="19">
        <v>34072.0</v>
      </c>
      <c r="C5056" s="20" t="s">
        <v>6809</v>
      </c>
      <c r="D5056" s="21"/>
    </row>
    <row r="5057">
      <c r="A5057" s="19">
        <v>5056.0</v>
      </c>
      <c r="B5057" s="19">
        <v>34067.0</v>
      </c>
      <c r="C5057" s="20" t="s">
        <v>6810</v>
      </c>
      <c r="D5057" s="21"/>
    </row>
    <row r="5058">
      <c r="A5058" s="19">
        <v>5057.0</v>
      </c>
      <c r="B5058" s="19">
        <v>34057.0</v>
      </c>
      <c r="C5058" s="20" t="s">
        <v>6811</v>
      </c>
      <c r="D5058" s="21"/>
    </row>
    <row r="5059">
      <c r="A5059" s="19">
        <v>5058.0</v>
      </c>
      <c r="B5059" s="19">
        <v>34024.0</v>
      </c>
      <c r="C5059" s="20" t="s">
        <v>6812</v>
      </c>
      <c r="D5059" s="21"/>
    </row>
    <row r="5060">
      <c r="A5060" s="19">
        <v>5059.0</v>
      </c>
      <c r="B5060" s="19">
        <v>34023.0</v>
      </c>
      <c r="C5060" s="22" t="s">
        <v>6813</v>
      </c>
      <c r="D5060" s="21"/>
    </row>
    <row r="5061">
      <c r="A5061" s="19">
        <v>5060.0</v>
      </c>
      <c r="B5061" s="19">
        <v>34019.0</v>
      </c>
      <c r="C5061" s="20" t="s">
        <v>6814</v>
      </c>
      <c r="D5061" s="21"/>
    </row>
    <row r="5062">
      <c r="A5062" s="19">
        <v>5061.0</v>
      </c>
      <c r="B5062" s="19">
        <v>33989.0</v>
      </c>
      <c r="C5062" s="20" t="s">
        <v>6815</v>
      </c>
      <c r="D5062" s="21"/>
    </row>
    <row r="5063">
      <c r="A5063" s="19">
        <v>5062.0</v>
      </c>
      <c r="B5063" s="19">
        <v>33983.0</v>
      </c>
      <c r="C5063" s="20" t="s">
        <v>6816</v>
      </c>
      <c r="D5063" s="21"/>
    </row>
    <row r="5064">
      <c r="A5064" s="19">
        <v>5063.0</v>
      </c>
      <c r="B5064" s="19">
        <v>33967.0</v>
      </c>
      <c r="C5064" s="20" t="s">
        <v>6817</v>
      </c>
      <c r="D5064" s="21"/>
    </row>
    <row r="5065">
      <c r="A5065" s="19">
        <v>5064.0</v>
      </c>
      <c r="B5065" s="19">
        <v>33961.0</v>
      </c>
      <c r="C5065" s="20" t="s">
        <v>6818</v>
      </c>
      <c r="D5065" s="21"/>
    </row>
    <row r="5066">
      <c r="A5066" s="19">
        <v>5065.0</v>
      </c>
      <c r="B5066" s="19">
        <v>33954.0</v>
      </c>
      <c r="C5066" s="20" t="s">
        <v>6819</v>
      </c>
      <c r="D5066" s="21"/>
    </row>
    <row r="5067">
      <c r="A5067" s="19">
        <v>5066.0</v>
      </c>
      <c r="B5067" s="19">
        <v>33950.0</v>
      </c>
      <c r="C5067" s="22" t="s">
        <v>6820</v>
      </c>
      <c r="D5067" s="21"/>
    </row>
    <row r="5068">
      <c r="A5068" s="19">
        <v>5067.0</v>
      </c>
      <c r="B5068" s="19">
        <v>33945.0</v>
      </c>
      <c r="C5068" s="20" t="s">
        <v>6821</v>
      </c>
      <c r="D5068" s="21"/>
    </row>
    <row r="5069">
      <c r="A5069" s="19">
        <v>5068.0</v>
      </c>
      <c r="B5069" s="19">
        <v>33930.0</v>
      </c>
      <c r="C5069" s="20" t="s">
        <v>6822</v>
      </c>
      <c r="D5069" s="21"/>
    </row>
    <row r="5070">
      <c r="A5070" s="19">
        <v>5069.0</v>
      </c>
      <c r="B5070" s="19">
        <v>33927.0</v>
      </c>
      <c r="C5070" s="20" t="s">
        <v>6823</v>
      </c>
      <c r="D5070" s="21"/>
    </row>
    <row r="5071">
      <c r="A5071" s="19">
        <v>5070.0</v>
      </c>
      <c r="B5071" s="19">
        <v>33918.0</v>
      </c>
      <c r="C5071" s="20" t="s">
        <v>6824</v>
      </c>
      <c r="D5071" s="21"/>
    </row>
    <row r="5072">
      <c r="A5072" s="19">
        <v>5071.0</v>
      </c>
      <c r="B5072" s="19">
        <v>33917.0</v>
      </c>
      <c r="C5072" s="20" t="s">
        <v>6825</v>
      </c>
      <c r="D5072" s="21"/>
    </row>
    <row r="5073">
      <c r="A5073" s="19">
        <v>5072.0</v>
      </c>
      <c r="B5073" s="19">
        <v>33917.0</v>
      </c>
      <c r="C5073" s="20" t="s">
        <v>6826</v>
      </c>
      <c r="D5073" s="21"/>
    </row>
    <row r="5074">
      <c r="A5074" s="19">
        <v>5073.0</v>
      </c>
      <c r="B5074" s="19">
        <v>33911.0</v>
      </c>
      <c r="C5074" s="20" t="s">
        <v>6827</v>
      </c>
      <c r="D5074" s="21"/>
    </row>
    <row r="5075">
      <c r="A5075" s="19">
        <v>5074.0</v>
      </c>
      <c r="B5075" s="19">
        <v>33903.0</v>
      </c>
      <c r="C5075" s="20" t="s">
        <v>6828</v>
      </c>
      <c r="D5075" s="21"/>
    </row>
    <row r="5076">
      <c r="A5076" s="19">
        <v>5075.0</v>
      </c>
      <c r="B5076" s="19">
        <v>33892.0</v>
      </c>
      <c r="C5076" s="20" t="s">
        <v>6829</v>
      </c>
      <c r="D5076" s="21"/>
    </row>
    <row r="5077">
      <c r="A5077" s="19">
        <v>5076.0</v>
      </c>
      <c r="B5077" s="19">
        <v>33890.0</v>
      </c>
      <c r="C5077" s="20" t="s">
        <v>6830</v>
      </c>
      <c r="D5077" s="21"/>
    </row>
    <row r="5078">
      <c r="A5078" s="19">
        <v>5077.0</v>
      </c>
      <c r="B5078" s="19">
        <v>33888.0</v>
      </c>
      <c r="C5078" s="20" t="s">
        <v>6831</v>
      </c>
      <c r="D5078" s="21"/>
    </row>
    <row r="5079">
      <c r="A5079" s="19">
        <v>5078.0</v>
      </c>
      <c r="B5079" s="19">
        <v>33881.0</v>
      </c>
      <c r="C5079" s="20" t="s">
        <v>6832</v>
      </c>
      <c r="D5079" s="21"/>
    </row>
    <row r="5080">
      <c r="A5080" s="19">
        <v>5079.0</v>
      </c>
      <c r="B5080" s="19">
        <v>33878.0</v>
      </c>
      <c r="C5080" s="20" t="s">
        <v>6833</v>
      </c>
      <c r="D5080" s="21"/>
    </row>
    <row r="5081">
      <c r="A5081" s="19">
        <v>5080.0</v>
      </c>
      <c r="B5081" s="19">
        <v>33877.0</v>
      </c>
      <c r="C5081" s="20" t="s">
        <v>6834</v>
      </c>
      <c r="D5081" s="21"/>
    </row>
    <row r="5082">
      <c r="A5082" s="19">
        <v>5081.0</v>
      </c>
      <c r="B5082" s="19">
        <v>33860.0</v>
      </c>
      <c r="C5082" s="20" t="s">
        <v>6835</v>
      </c>
      <c r="D5082" s="21"/>
    </row>
    <row r="5083">
      <c r="A5083" s="19">
        <v>5082.0</v>
      </c>
      <c r="B5083" s="19">
        <v>33841.0</v>
      </c>
      <c r="C5083" s="20" t="s">
        <v>6836</v>
      </c>
      <c r="D5083" s="21"/>
    </row>
    <row r="5084">
      <c r="A5084" s="19">
        <v>5083.0</v>
      </c>
      <c r="B5084" s="19">
        <v>33820.0</v>
      </c>
      <c r="C5084" s="22" t="s">
        <v>6837</v>
      </c>
      <c r="D5084" s="21"/>
    </row>
    <row r="5085">
      <c r="A5085" s="19">
        <v>5084.0</v>
      </c>
      <c r="B5085" s="19">
        <v>33792.0</v>
      </c>
      <c r="C5085" s="20" t="s">
        <v>6838</v>
      </c>
      <c r="D5085" s="21"/>
    </row>
    <row r="5086">
      <c r="A5086" s="19">
        <v>5085.0</v>
      </c>
      <c r="B5086" s="19">
        <v>33766.0</v>
      </c>
      <c r="C5086" s="20" t="s">
        <v>6839</v>
      </c>
      <c r="D5086" s="21"/>
    </row>
    <row r="5087">
      <c r="A5087" s="19">
        <v>5086.0</v>
      </c>
      <c r="B5087" s="19">
        <v>33761.0</v>
      </c>
      <c r="C5087" s="20" t="s">
        <v>6840</v>
      </c>
      <c r="D5087" s="21"/>
    </row>
    <row r="5088">
      <c r="A5088" s="19">
        <v>5087.0</v>
      </c>
      <c r="B5088" s="19">
        <v>33760.0</v>
      </c>
      <c r="C5088" s="20" t="s">
        <v>6841</v>
      </c>
      <c r="D5088" s="21"/>
    </row>
    <row r="5089">
      <c r="A5089" s="19">
        <v>5088.0</v>
      </c>
      <c r="B5089" s="19">
        <v>33759.0</v>
      </c>
      <c r="C5089" s="20" t="s">
        <v>6842</v>
      </c>
      <c r="D5089" s="21"/>
    </row>
    <row r="5090">
      <c r="A5090" s="19">
        <v>5089.0</v>
      </c>
      <c r="B5090" s="19">
        <v>33747.0</v>
      </c>
      <c r="C5090" s="22" t="s">
        <v>6843</v>
      </c>
      <c r="D5090" s="21"/>
    </row>
    <row r="5091">
      <c r="A5091" s="19">
        <v>5090.0</v>
      </c>
      <c r="B5091" s="19">
        <v>33740.0</v>
      </c>
      <c r="C5091" s="20" t="s">
        <v>6844</v>
      </c>
      <c r="D5091" s="21"/>
    </row>
    <row r="5092">
      <c r="A5092" s="19">
        <v>5091.0</v>
      </c>
      <c r="B5092" s="19">
        <v>33725.0</v>
      </c>
      <c r="C5092" s="20" t="s">
        <v>6845</v>
      </c>
      <c r="D5092" s="21"/>
    </row>
    <row r="5093">
      <c r="A5093" s="19">
        <v>5092.0</v>
      </c>
      <c r="B5093" s="19">
        <v>33702.0</v>
      </c>
      <c r="C5093" s="20" t="s">
        <v>6846</v>
      </c>
      <c r="D5093" s="21"/>
    </row>
    <row r="5094">
      <c r="A5094" s="19">
        <v>5093.0</v>
      </c>
      <c r="B5094" s="19">
        <v>33700.0</v>
      </c>
      <c r="C5094" s="20" t="s">
        <v>6847</v>
      </c>
      <c r="D5094" s="21"/>
    </row>
    <row r="5095">
      <c r="A5095" s="19">
        <v>5094.0</v>
      </c>
      <c r="B5095" s="19">
        <v>33698.0</v>
      </c>
      <c r="C5095" s="20" t="s">
        <v>6848</v>
      </c>
      <c r="D5095" s="21"/>
    </row>
    <row r="5096">
      <c r="A5096" s="19">
        <v>5095.0</v>
      </c>
      <c r="B5096" s="19">
        <v>33693.0</v>
      </c>
      <c r="C5096" s="20" t="s">
        <v>6849</v>
      </c>
      <c r="D5096" s="21"/>
    </row>
    <row r="5097">
      <c r="A5097" s="19">
        <v>5096.0</v>
      </c>
      <c r="B5097" s="19">
        <v>33688.0</v>
      </c>
      <c r="C5097" s="20" t="s">
        <v>6850</v>
      </c>
      <c r="D5097" s="21"/>
    </row>
    <row r="5098">
      <c r="A5098" s="19">
        <v>5097.0</v>
      </c>
      <c r="B5098" s="19">
        <v>33684.0</v>
      </c>
      <c r="C5098" s="20" t="s">
        <v>6851</v>
      </c>
      <c r="D5098" s="21"/>
    </row>
    <row r="5099">
      <c r="A5099" s="19">
        <v>5098.0</v>
      </c>
      <c r="B5099" s="19">
        <v>33684.0</v>
      </c>
      <c r="C5099" s="20" t="s">
        <v>6852</v>
      </c>
      <c r="D5099" s="21"/>
    </row>
    <row r="5100">
      <c r="A5100" s="19">
        <v>5099.0</v>
      </c>
      <c r="B5100" s="19">
        <v>33679.0</v>
      </c>
      <c r="C5100" s="20" t="s">
        <v>6853</v>
      </c>
      <c r="D5100" s="21"/>
    </row>
    <row r="5101">
      <c r="A5101" s="19">
        <v>5100.0</v>
      </c>
      <c r="B5101" s="19">
        <v>33669.0</v>
      </c>
      <c r="C5101" s="20" t="s">
        <v>6854</v>
      </c>
      <c r="D5101" s="21"/>
    </row>
    <row r="5102">
      <c r="A5102" s="19">
        <v>5101.0</v>
      </c>
      <c r="B5102" s="19">
        <v>33668.0</v>
      </c>
      <c r="C5102" s="20" t="s">
        <v>6855</v>
      </c>
      <c r="D5102" s="21"/>
    </row>
    <row r="5103">
      <c r="A5103" s="19">
        <v>5102.0</v>
      </c>
      <c r="B5103" s="19">
        <v>33648.0</v>
      </c>
      <c r="C5103" s="20" t="s">
        <v>6856</v>
      </c>
      <c r="D5103" s="21"/>
    </row>
    <row r="5104">
      <c r="A5104" s="19">
        <v>5103.0</v>
      </c>
      <c r="B5104" s="19">
        <v>33644.0</v>
      </c>
      <c r="C5104" s="20" t="s">
        <v>6857</v>
      </c>
      <c r="D5104" s="21"/>
    </row>
    <row r="5105">
      <c r="A5105" s="19">
        <v>5104.0</v>
      </c>
      <c r="B5105" s="19">
        <v>33641.0</v>
      </c>
      <c r="C5105" s="20" t="s">
        <v>6858</v>
      </c>
      <c r="D5105" s="21"/>
    </row>
    <row r="5106">
      <c r="A5106" s="19">
        <v>5105.0</v>
      </c>
      <c r="B5106" s="19">
        <v>33638.0</v>
      </c>
      <c r="C5106" s="20" t="s">
        <v>6859</v>
      </c>
      <c r="D5106" s="21"/>
    </row>
    <row r="5107">
      <c r="A5107" s="19">
        <v>5106.0</v>
      </c>
      <c r="B5107" s="19">
        <v>33634.0</v>
      </c>
      <c r="C5107" s="20" t="s">
        <v>6860</v>
      </c>
      <c r="D5107" s="21"/>
    </row>
    <row r="5108">
      <c r="A5108" s="19">
        <v>5107.0</v>
      </c>
      <c r="B5108" s="19">
        <v>33620.0</v>
      </c>
      <c r="C5108" s="20" t="s">
        <v>6861</v>
      </c>
      <c r="D5108" s="21"/>
    </row>
    <row r="5109">
      <c r="A5109" s="19">
        <v>5108.0</v>
      </c>
      <c r="B5109" s="19">
        <v>33609.0</v>
      </c>
      <c r="C5109" s="22" t="s">
        <v>6862</v>
      </c>
      <c r="D5109" s="21"/>
    </row>
    <row r="5110">
      <c r="A5110" s="19">
        <v>5109.0</v>
      </c>
      <c r="B5110" s="19">
        <v>33605.0</v>
      </c>
      <c r="C5110" s="20" t="s">
        <v>6863</v>
      </c>
      <c r="D5110" s="21"/>
    </row>
    <row r="5111">
      <c r="A5111" s="19">
        <v>5110.0</v>
      </c>
      <c r="B5111" s="19">
        <v>33584.0</v>
      </c>
      <c r="C5111" s="20" t="s">
        <v>6864</v>
      </c>
      <c r="D5111" s="21"/>
    </row>
    <row r="5112">
      <c r="A5112" s="19">
        <v>5111.0</v>
      </c>
      <c r="B5112" s="19">
        <v>33581.0</v>
      </c>
      <c r="C5112" s="20" t="s">
        <v>6865</v>
      </c>
      <c r="D5112" s="21"/>
    </row>
    <row r="5113">
      <c r="A5113" s="19">
        <v>5112.0</v>
      </c>
      <c r="B5113" s="19">
        <v>33571.0</v>
      </c>
      <c r="C5113" s="20" t="s">
        <v>6866</v>
      </c>
      <c r="D5113" s="21"/>
    </row>
    <row r="5114">
      <c r="A5114" s="19">
        <v>5113.0</v>
      </c>
      <c r="B5114" s="19">
        <v>33565.0</v>
      </c>
      <c r="C5114" s="20" t="s">
        <v>6867</v>
      </c>
      <c r="D5114" s="21"/>
    </row>
    <row r="5115">
      <c r="A5115" s="19">
        <v>5114.0</v>
      </c>
      <c r="B5115" s="19">
        <v>33563.0</v>
      </c>
      <c r="C5115" s="20" t="s">
        <v>6868</v>
      </c>
      <c r="D5115" s="21"/>
    </row>
    <row r="5116">
      <c r="A5116" s="19">
        <v>5115.0</v>
      </c>
      <c r="B5116" s="19">
        <v>33557.0</v>
      </c>
      <c r="C5116" s="20" t="s">
        <v>6869</v>
      </c>
      <c r="D5116" s="21"/>
    </row>
    <row r="5117">
      <c r="A5117" s="19">
        <v>5116.0</v>
      </c>
      <c r="B5117" s="19">
        <v>33554.0</v>
      </c>
      <c r="C5117" s="20" t="s">
        <v>6870</v>
      </c>
      <c r="D5117" s="21"/>
    </row>
    <row r="5118">
      <c r="A5118" s="19">
        <v>5117.0</v>
      </c>
      <c r="B5118" s="19">
        <v>33552.0</v>
      </c>
      <c r="C5118" s="20" t="s">
        <v>6871</v>
      </c>
      <c r="D5118" s="21"/>
    </row>
    <row r="5119">
      <c r="A5119" s="19">
        <v>5118.0</v>
      </c>
      <c r="B5119" s="19">
        <v>33545.0</v>
      </c>
      <c r="C5119" s="22" t="s">
        <v>6872</v>
      </c>
      <c r="D5119" s="21"/>
    </row>
    <row r="5120">
      <c r="A5120" s="19">
        <v>5119.0</v>
      </c>
      <c r="B5120" s="19">
        <v>33543.0</v>
      </c>
      <c r="C5120" s="20" t="s">
        <v>6873</v>
      </c>
      <c r="D5120" s="21"/>
    </row>
    <row r="5121">
      <c r="A5121" s="19">
        <v>5120.0</v>
      </c>
      <c r="B5121" s="19">
        <v>33533.0</v>
      </c>
      <c r="C5121" s="20" t="s">
        <v>6874</v>
      </c>
      <c r="D5121" s="21"/>
    </row>
    <row r="5122">
      <c r="A5122" s="19">
        <v>5121.0</v>
      </c>
      <c r="B5122" s="19">
        <v>33531.0</v>
      </c>
      <c r="C5122" s="20" t="s">
        <v>6875</v>
      </c>
      <c r="D5122" s="21"/>
    </row>
    <row r="5123">
      <c r="A5123" s="19">
        <v>5122.0</v>
      </c>
      <c r="B5123" s="19">
        <v>33525.0</v>
      </c>
      <c r="C5123" s="20" t="s">
        <v>6876</v>
      </c>
      <c r="D5123" s="21"/>
    </row>
    <row r="5124">
      <c r="A5124" s="19">
        <v>5123.0</v>
      </c>
      <c r="B5124" s="19">
        <v>33522.0</v>
      </c>
      <c r="C5124" s="20" t="s">
        <v>6877</v>
      </c>
      <c r="D5124" s="21"/>
    </row>
    <row r="5125">
      <c r="A5125" s="19">
        <v>5124.0</v>
      </c>
      <c r="B5125" s="19">
        <v>33517.0</v>
      </c>
      <c r="C5125" s="22" t="s">
        <v>6878</v>
      </c>
      <c r="D5125" s="21"/>
    </row>
    <row r="5126">
      <c r="A5126" s="19">
        <v>5125.0</v>
      </c>
      <c r="B5126" s="19">
        <v>33507.0</v>
      </c>
      <c r="C5126" s="20" t="s">
        <v>6879</v>
      </c>
      <c r="D5126" s="21"/>
    </row>
    <row r="5127">
      <c r="A5127" s="19">
        <v>5126.0</v>
      </c>
      <c r="B5127" s="19">
        <v>33501.0</v>
      </c>
      <c r="C5127" s="20" t="s">
        <v>6880</v>
      </c>
      <c r="D5127" s="21"/>
    </row>
    <row r="5128">
      <c r="A5128" s="19">
        <v>5127.0</v>
      </c>
      <c r="B5128" s="19">
        <v>33489.0</v>
      </c>
      <c r="C5128" s="20" t="s">
        <v>6881</v>
      </c>
      <c r="D5128" s="21"/>
    </row>
    <row r="5129">
      <c r="A5129" s="19">
        <v>5128.0</v>
      </c>
      <c r="B5129" s="19">
        <v>33470.0</v>
      </c>
      <c r="C5129" s="20" t="s">
        <v>6882</v>
      </c>
      <c r="D5129" s="21"/>
    </row>
    <row r="5130">
      <c r="A5130" s="19">
        <v>5129.0</v>
      </c>
      <c r="B5130" s="19">
        <v>33470.0</v>
      </c>
      <c r="C5130" s="20" t="s">
        <v>6883</v>
      </c>
      <c r="D5130" s="21"/>
    </row>
    <row r="5131">
      <c r="A5131" s="19">
        <v>5130.0</v>
      </c>
      <c r="B5131" s="19">
        <v>33464.0</v>
      </c>
      <c r="C5131" s="20" t="s">
        <v>6884</v>
      </c>
      <c r="D5131" s="21"/>
    </row>
    <row r="5132">
      <c r="A5132" s="19">
        <v>5131.0</v>
      </c>
      <c r="B5132" s="19">
        <v>33461.0</v>
      </c>
      <c r="C5132" s="20" t="s">
        <v>6885</v>
      </c>
      <c r="D5132" s="21"/>
    </row>
    <row r="5133">
      <c r="A5133" s="19">
        <v>5132.0</v>
      </c>
      <c r="B5133" s="19">
        <v>33449.0</v>
      </c>
      <c r="C5133" s="20" t="s">
        <v>6886</v>
      </c>
      <c r="D5133" s="21"/>
    </row>
    <row r="5134">
      <c r="A5134" s="19">
        <v>5133.0</v>
      </c>
      <c r="B5134" s="19">
        <v>33447.0</v>
      </c>
      <c r="C5134" s="20" t="s">
        <v>6887</v>
      </c>
      <c r="D5134" s="21"/>
    </row>
    <row r="5135">
      <c r="A5135" s="19">
        <v>5134.0</v>
      </c>
      <c r="B5135" s="19">
        <v>33446.0</v>
      </c>
      <c r="C5135" s="20" t="s">
        <v>6888</v>
      </c>
      <c r="D5135" s="21"/>
    </row>
    <row r="5136">
      <c r="A5136" s="19">
        <v>5135.0</v>
      </c>
      <c r="B5136" s="19">
        <v>33438.0</v>
      </c>
      <c r="C5136" s="20" t="s">
        <v>6889</v>
      </c>
      <c r="D5136" s="21"/>
    </row>
    <row r="5137">
      <c r="A5137" s="19">
        <v>5136.0</v>
      </c>
      <c r="B5137" s="19">
        <v>33431.0</v>
      </c>
      <c r="C5137" s="20" t="s">
        <v>6890</v>
      </c>
      <c r="D5137" s="21"/>
    </row>
    <row r="5138">
      <c r="A5138" s="19">
        <v>5137.0</v>
      </c>
      <c r="B5138" s="19">
        <v>33420.0</v>
      </c>
      <c r="C5138" s="22" t="s">
        <v>6891</v>
      </c>
      <c r="D5138" s="21"/>
    </row>
    <row r="5139">
      <c r="A5139" s="19">
        <v>5138.0</v>
      </c>
      <c r="B5139" s="19">
        <v>33418.0</v>
      </c>
      <c r="C5139" s="20" t="s">
        <v>6892</v>
      </c>
      <c r="D5139" s="21"/>
    </row>
    <row r="5140">
      <c r="A5140" s="19">
        <v>5139.0</v>
      </c>
      <c r="B5140" s="19">
        <v>33414.0</v>
      </c>
      <c r="C5140" s="20" t="s">
        <v>6893</v>
      </c>
      <c r="D5140" s="21"/>
    </row>
    <row r="5141">
      <c r="A5141" s="19">
        <v>5140.0</v>
      </c>
      <c r="B5141" s="19">
        <v>33402.0</v>
      </c>
      <c r="C5141" s="20" t="s">
        <v>6894</v>
      </c>
      <c r="D5141" s="21"/>
    </row>
    <row r="5142">
      <c r="A5142" s="19">
        <v>5141.0</v>
      </c>
      <c r="B5142" s="19">
        <v>33399.0</v>
      </c>
      <c r="C5142" s="20" t="s">
        <v>6895</v>
      </c>
      <c r="D5142" s="21"/>
    </row>
    <row r="5143">
      <c r="A5143" s="19">
        <v>5142.0</v>
      </c>
      <c r="B5143" s="19">
        <v>33396.0</v>
      </c>
      <c r="C5143" s="20" t="s">
        <v>6896</v>
      </c>
      <c r="D5143" s="21"/>
    </row>
    <row r="5144">
      <c r="A5144" s="19">
        <v>5143.0</v>
      </c>
      <c r="B5144" s="19">
        <v>33395.0</v>
      </c>
      <c r="C5144" s="20" t="s">
        <v>6897</v>
      </c>
      <c r="D5144" s="21"/>
    </row>
    <row r="5145">
      <c r="A5145" s="19">
        <v>5144.0</v>
      </c>
      <c r="B5145" s="19">
        <v>33378.0</v>
      </c>
      <c r="C5145" s="20" t="s">
        <v>6898</v>
      </c>
      <c r="D5145" s="21"/>
    </row>
    <row r="5146">
      <c r="A5146" s="19">
        <v>5145.0</v>
      </c>
      <c r="B5146" s="19">
        <v>33378.0</v>
      </c>
      <c r="C5146" s="20" t="s">
        <v>6899</v>
      </c>
      <c r="D5146" s="21"/>
    </row>
    <row r="5147">
      <c r="A5147" s="19">
        <v>5146.0</v>
      </c>
      <c r="B5147" s="19">
        <v>33356.0</v>
      </c>
      <c r="C5147" s="20" t="s">
        <v>6900</v>
      </c>
      <c r="D5147" s="21"/>
    </row>
    <row r="5148">
      <c r="A5148" s="19">
        <v>5147.0</v>
      </c>
      <c r="B5148" s="19">
        <v>33352.0</v>
      </c>
      <c r="C5148" s="20" t="s">
        <v>6901</v>
      </c>
      <c r="D5148" s="21"/>
    </row>
    <row r="5149">
      <c r="A5149" s="19">
        <v>5148.0</v>
      </c>
      <c r="B5149" s="19">
        <v>33339.0</v>
      </c>
      <c r="C5149" s="20" t="s">
        <v>6902</v>
      </c>
      <c r="D5149" s="21"/>
    </row>
    <row r="5150">
      <c r="A5150" s="19">
        <v>5149.0</v>
      </c>
      <c r="B5150" s="19">
        <v>33333.0</v>
      </c>
      <c r="C5150" s="20" t="s">
        <v>6903</v>
      </c>
      <c r="D5150" s="21"/>
    </row>
    <row r="5151">
      <c r="A5151" s="19">
        <v>5150.0</v>
      </c>
      <c r="B5151" s="19">
        <v>33327.0</v>
      </c>
      <c r="C5151" s="20" t="s">
        <v>6904</v>
      </c>
      <c r="D5151" s="21"/>
    </row>
    <row r="5152">
      <c r="A5152" s="19">
        <v>5151.0</v>
      </c>
      <c r="B5152" s="19">
        <v>33327.0</v>
      </c>
      <c r="C5152" s="20" t="s">
        <v>6905</v>
      </c>
      <c r="D5152" s="21"/>
    </row>
    <row r="5153">
      <c r="A5153" s="19">
        <v>5152.0</v>
      </c>
      <c r="B5153" s="19">
        <v>33309.0</v>
      </c>
      <c r="C5153" s="20" t="s">
        <v>6906</v>
      </c>
      <c r="D5153" s="21"/>
    </row>
    <row r="5154">
      <c r="A5154" s="19">
        <v>5153.0</v>
      </c>
      <c r="B5154" s="19">
        <v>33298.0</v>
      </c>
      <c r="C5154" s="20" t="s">
        <v>6907</v>
      </c>
      <c r="D5154" s="21"/>
    </row>
    <row r="5155">
      <c r="A5155" s="19">
        <v>5154.0</v>
      </c>
      <c r="B5155" s="19">
        <v>33290.0</v>
      </c>
      <c r="C5155" s="20" t="s">
        <v>6908</v>
      </c>
      <c r="D5155" s="21"/>
    </row>
    <row r="5156">
      <c r="A5156" s="19">
        <v>5155.0</v>
      </c>
      <c r="B5156" s="19">
        <v>33288.0</v>
      </c>
      <c r="C5156" s="22" t="s">
        <v>6909</v>
      </c>
      <c r="D5156" s="21"/>
    </row>
    <row r="5157">
      <c r="A5157" s="19">
        <v>5156.0</v>
      </c>
      <c r="B5157" s="19">
        <v>33281.0</v>
      </c>
      <c r="C5157" s="20" t="s">
        <v>6910</v>
      </c>
      <c r="D5157" s="21"/>
    </row>
    <row r="5158">
      <c r="A5158" s="19">
        <v>5157.0</v>
      </c>
      <c r="B5158" s="19">
        <v>33272.0</v>
      </c>
      <c r="C5158" s="20" t="s">
        <v>6911</v>
      </c>
      <c r="D5158" s="21"/>
    </row>
    <row r="5159">
      <c r="A5159" s="19">
        <v>5158.0</v>
      </c>
      <c r="B5159" s="19">
        <v>33267.0</v>
      </c>
      <c r="C5159" s="20" t="s">
        <v>6912</v>
      </c>
      <c r="D5159" s="21"/>
    </row>
    <row r="5160">
      <c r="A5160" s="19">
        <v>5159.0</v>
      </c>
      <c r="B5160" s="19">
        <v>33262.0</v>
      </c>
      <c r="C5160" s="20" t="s">
        <v>6913</v>
      </c>
      <c r="D5160" s="21"/>
    </row>
    <row r="5161">
      <c r="A5161" s="19">
        <v>5160.0</v>
      </c>
      <c r="B5161" s="19">
        <v>33259.0</v>
      </c>
      <c r="C5161" s="20" t="s">
        <v>6914</v>
      </c>
      <c r="D5161" s="21"/>
    </row>
    <row r="5162">
      <c r="A5162" s="19">
        <v>5161.0</v>
      </c>
      <c r="B5162" s="19">
        <v>33250.0</v>
      </c>
      <c r="C5162" s="20" t="s">
        <v>6915</v>
      </c>
      <c r="D5162" s="21"/>
    </row>
    <row r="5163">
      <c r="A5163" s="19">
        <v>5162.0</v>
      </c>
      <c r="B5163" s="19">
        <v>33244.0</v>
      </c>
      <c r="C5163" s="20" t="s">
        <v>6916</v>
      </c>
      <c r="D5163" s="21"/>
    </row>
    <row r="5164">
      <c r="A5164" s="19">
        <v>5163.0</v>
      </c>
      <c r="B5164" s="19">
        <v>33243.0</v>
      </c>
      <c r="C5164" s="20" t="s">
        <v>6917</v>
      </c>
      <c r="D5164" s="21"/>
    </row>
    <row r="5165">
      <c r="A5165" s="19">
        <v>5164.0</v>
      </c>
      <c r="B5165" s="19">
        <v>33241.0</v>
      </c>
      <c r="C5165" s="22" t="s">
        <v>6918</v>
      </c>
      <c r="D5165" s="21"/>
    </row>
    <row r="5166">
      <c r="A5166" s="19">
        <v>5165.0</v>
      </c>
      <c r="B5166" s="19">
        <v>33235.0</v>
      </c>
      <c r="C5166" s="22" t="s">
        <v>6919</v>
      </c>
      <c r="D5166" s="21"/>
    </row>
    <row r="5167">
      <c r="A5167" s="19">
        <v>5166.0</v>
      </c>
      <c r="B5167" s="19">
        <v>33234.0</v>
      </c>
      <c r="C5167" s="20" t="s">
        <v>6920</v>
      </c>
      <c r="D5167" s="21"/>
    </row>
    <row r="5168">
      <c r="A5168" s="19">
        <v>5167.0</v>
      </c>
      <c r="B5168" s="19">
        <v>33217.0</v>
      </c>
      <c r="C5168" s="20" t="s">
        <v>6921</v>
      </c>
      <c r="D5168" s="21"/>
    </row>
    <row r="5169">
      <c r="A5169" s="19">
        <v>5168.0</v>
      </c>
      <c r="B5169" s="19">
        <v>33195.0</v>
      </c>
      <c r="C5169" s="20" t="s">
        <v>6922</v>
      </c>
      <c r="D5169" s="21"/>
    </row>
    <row r="5170">
      <c r="A5170" s="19">
        <v>5169.0</v>
      </c>
      <c r="B5170" s="19">
        <v>33192.0</v>
      </c>
      <c r="C5170" s="20" t="s">
        <v>6923</v>
      </c>
      <c r="D5170" s="21"/>
    </row>
    <row r="5171">
      <c r="A5171" s="19">
        <v>5170.0</v>
      </c>
      <c r="B5171" s="19">
        <v>33189.0</v>
      </c>
      <c r="C5171" s="20" t="s">
        <v>6924</v>
      </c>
      <c r="D5171" s="21"/>
    </row>
    <row r="5172">
      <c r="A5172" s="19">
        <v>5171.0</v>
      </c>
      <c r="B5172" s="19">
        <v>33187.0</v>
      </c>
      <c r="C5172" s="20" t="s">
        <v>6925</v>
      </c>
      <c r="D5172" s="21"/>
    </row>
    <row r="5173">
      <c r="A5173" s="19">
        <v>5172.0</v>
      </c>
      <c r="B5173" s="19">
        <v>33185.0</v>
      </c>
      <c r="C5173" s="20" t="s">
        <v>6926</v>
      </c>
      <c r="D5173" s="21"/>
    </row>
    <row r="5174">
      <c r="A5174" s="19">
        <v>5173.0</v>
      </c>
      <c r="B5174" s="19">
        <v>33182.0</v>
      </c>
      <c r="C5174" s="20" t="s">
        <v>6927</v>
      </c>
      <c r="D5174" s="21"/>
    </row>
    <row r="5175">
      <c r="A5175" s="19">
        <v>5174.0</v>
      </c>
      <c r="B5175" s="19">
        <v>33180.0</v>
      </c>
      <c r="C5175" s="20" t="s">
        <v>6928</v>
      </c>
      <c r="D5175" s="21"/>
    </row>
    <row r="5176">
      <c r="A5176" s="19">
        <v>5175.0</v>
      </c>
      <c r="B5176" s="19">
        <v>33179.0</v>
      </c>
      <c r="C5176" s="20" t="s">
        <v>6929</v>
      </c>
      <c r="D5176" s="21"/>
    </row>
    <row r="5177">
      <c r="A5177" s="19">
        <v>5176.0</v>
      </c>
      <c r="B5177" s="19">
        <v>33178.0</v>
      </c>
      <c r="C5177" s="22" t="s">
        <v>6930</v>
      </c>
      <c r="D5177" s="21"/>
    </row>
    <row r="5178">
      <c r="A5178" s="19">
        <v>5177.0</v>
      </c>
      <c r="B5178" s="19">
        <v>33173.0</v>
      </c>
      <c r="C5178" s="20" t="s">
        <v>6931</v>
      </c>
      <c r="D5178" s="21"/>
    </row>
    <row r="5179">
      <c r="A5179" s="19">
        <v>5178.0</v>
      </c>
      <c r="B5179" s="19">
        <v>33171.0</v>
      </c>
      <c r="C5179" s="20" t="s">
        <v>6932</v>
      </c>
      <c r="D5179" s="21"/>
    </row>
    <row r="5180">
      <c r="A5180" s="19">
        <v>5179.0</v>
      </c>
      <c r="B5180" s="19">
        <v>33166.0</v>
      </c>
      <c r="C5180" s="20" t="s">
        <v>6933</v>
      </c>
      <c r="D5180" s="21"/>
    </row>
    <row r="5181">
      <c r="A5181" s="19">
        <v>5180.0</v>
      </c>
      <c r="B5181" s="19">
        <v>33161.0</v>
      </c>
      <c r="C5181" s="20" t="s">
        <v>6934</v>
      </c>
      <c r="D5181" s="21"/>
    </row>
    <row r="5182">
      <c r="A5182" s="19">
        <v>5181.0</v>
      </c>
      <c r="B5182" s="19">
        <v>33155.0</v>
      </c>
      <c r="C5182" s="20" t="s">
        <v>6935</v>
      </c>
      <c r="D5182" s="21"/>
    </row>
    <row r="5183">
      <c r="A5183" s="19">
        <v>5182.0</v>
      </c>
      <c r="B5183" s="19">
        <v>33148.0</v>
      </c>
      <c r="C5183" s="20" t="s">
        <v>6936</v>
      </c>
      <c r="D5183" s="21"/>
    </row>
    <row r="5184">
      <c r="A5184" s="19">
        <v>5183.0</v>
      </c>
      <c r="B5184" s="19">
        <v>33139.0</v>
      </c>
      <c r="C5184" s="22" t="s">
        <v>6937</v>
      </c>
      <c r="D5184" s="21"/>
    </row>
    <row r="5185">
      <c r="A5185" s="19">
        <v>5184.0</v>
      </c>
      <c r="B5185" s="19">
        <v>33126.0</v>
      </c>
      <c r="C5185" s="20" t="s">
        <v>6938</v>
      </c>
      <c r="D5185" s="21"/>
    </row>
    <row r="5186">
      <c r="A5186" s="19">
        <v>5185.0</v>
      </c>
      <c r="B5186" s="19">
        <v>33114.0</v>
      </c>
      <c r="C5186" s="20" t="s">
        <v>6939</v>
      </c>
      <c r="D5186" s="21"/>
    </row>
    <row r="5187">
      <c r="A5187" s="19">
        <v>5186.0</v>
      </c>
      <c r="B5187" s="19">
        <v>33092.0</v>
      </c>
      <c r="C5187" s="20" t="s">
        <v>6940</v>
      </c>
      <c r="D5187" s="21"/>
    </row>
    <row r="5188">
      <c r="A5188" s="19">
        <v>5187.0</v>
      </c>
      <c r="B5188" s="19">
        <v>33087.0</v>
      </c>
      <c r="C5188" s="20" t="s">
        <v>6941</v>
      </c>
      <c r="D5188" s="21"/>
    </row>
    <row r="5189">
      <c r="A5189" s="19">
        <v>5188.0</v>
      </c>
      <c r="B5189" s="19">
        <v>33073.0</v>
      </c>
      <c r="C5189" s="22" t="s">
        <v>6942</v>
      </c>
      <c r="D5189" s="21"/>
    </row>
    <row r="5190">
      <c r="A5190" s="19">
        <v>5189.0</v>
      </c>
      <c r="B5190" s="19">
        <v>33072.0</v>
      </c>
      <c r="C5190" s="20" t="s">
        <v>6943</v>
      </c>
      <c r="D5190" s="21"/>
    </row>
    <row r="5191">
      <c r="A5191" s="19">
        <v>5190.0</v>
      </c>
      <c r="B5191" s="19">
        <v>33071.0</v>
      </c>
      <c r="C5191" s="20" t="s">
        <v>6944</v>
      </c>
      <c r="D5191" s="21"/>
    </row>
    <row r="5192">
      <c r="A5192" s="19">
        <v>5191.0</v>
      </c>
      <c r="B5192" s="19">
        <v>33061.0</v>
      </c>
      <c r="C5192" s="20" t="s">
        <v>6945</v>
      </c>
      <c r="D5192" s="21"/>
    </row>
    <row r="5193">
      <c r="A5193" s="19">
        <v>5192.0</v>
      </c>
      <c r="B5193" s="19">
        <v>33058.0</v>
      </c>
      <c r="C5193" s="22" t="s">
        <v>6946</v>
      </c>
      <c r="D5193" s="21"/>
    </row>
    <row r="5194">
      <c r="A5194" s="19">
        <v>5193.0</v>
      </c>
      <c r="B5194" s="19">
        <v>33054.0</v>
      </c>
      <c r="C5194" s="20" t="s">
        <v>6947</v>
      </c>
      <c r="D5194" s="21"/>
    </row>
    <row r="5195">
      <c r="A5195" s="19">
        <v>5194.0</v>
      </c>
      <c r="B5195" s="19">
        <v>33049.0</v>
      </c>
      <c r="C5195" s="20" t="s">
        <v>6948</v>
      </c>
      <c r="D5195" s="21"/>
    </row>
    <row r="5196">
      <c r="A5196" s="19">
        <v>5195.0</v>
      </c>
      <c r="B5196" s="19">
        <v>33044.0</v>
      </c>
      <c r="C5196" s="20" t="s">
        <v>6949</v>
      </c>
      <c r="D5196" s="21"/>
    </row>
    <row r="5197">
      <c r="A5197" s="19">
        <v>5196.0</v>
      </c>
      <c r="B5197" s="19">
        <v>33034.0</v>
      </c>
      <c r="C5197" s="22" t="s">
        <v>6950</v>
      </c>
      <c r="D5197" s="21"/>
    </row>
    <row r="5198">
      <c r="A5198" s="19">
        <v>5197.0</v>
      </c>
      <c r="B5198" s="19">
        <v>33030.0</v>
      </c>
      <c r="C5198" s="20" t="s">
        <v>6951</v>
      </c>
      <c r="D5198" s="21"/>
    </row>
    <row r="5199">
      <c r="A5199" s="19">
        <v>5198.0</v>
      </c>
      <c r="B5199" s="19">
        <v>33006.0</v>
      </c>
      <c r="C5199" s="20" t="s">
        <v>6952</v>
      </c>
      <c r="D5199" s="21"/>
    </row>
    <row r="5200">
      <c r="A5200" s="19">
        <v>5199.0</v>
      </c>
      <c r="B5200" s="19">
        <v>33005.0</v>
      </c>
      <c r="C5200" s="20" t="s">
        <v>6953</v>
      </c>
      <c r="D5200" s="21"/>
    </row>
    <row r="5201">
      <c r="A5201" s="19">
        <v>5200.0</v>
      </c>
      <c r="B5201" s="19">
        <v>33003.0</v>
      </c>
      <c r="C5201" s="20" t="s">
        <v>6954</v>
      </c>
      <c r="D5201" s="21"/>
    </row>
    <row r="5202">
      <c r="A5202" s="19">
        <v>5201.0</v>
      </c>
      <c r="B5202" s="19">
        <v>32997.0</v>
      </c>
      <c r="C5202" s="20" t="s">
        <v>6955</v>
      </c>
      <c r="D5202" s="21"/>
    </row>
    <row r="5203">
      <c r="A5203" s="19">
        <v>5202.0</v>
      </c>
      <c r="B5203" s="19">
        <v>32970.0</v>
      </c>
      <c r="C5203" s="20" t="s">
        <v>6956</v>
      </c>
      <c r="D5203" s="21"/>
    </row>
    <row r="5204">
      <c r="A5204" s="19">
        <v>5203.0</v>
      </c>
      <c r="B5204" s="19">
        <v>32952.0</v>
      </c>
      <c r="C5204" s="20" t="s">
        <v>6957</v>
      </c>
      <c r="D5204" s="21"/>
    </row>
    <row r="5205">
      <c r="A5205" s="19">
        <v>5204.0</v>
      </c>
      <c r="B5205" s="19">
        <v>32946.0</v>
      </c>
      <c r="C5205" s="22" t="s">
        <v>6958</v>
      </c>
      <c r="D5205" s="21"/>
    </row>
    <row r="5206">
      <c r="A5206" s="19">
        <v>5205.0</v>
      </c>
      <c r="B5206" s="19">
        <v>32943.0</v>
      </c>
      <c r="C5206" s="20" t="s">
        <v>6959</v>
      </c>
      <c r="D5206" s="21"/>
    </row>
    <row r="5207">
      <c r="A5207" s="19">
        <v>5206.0</v>
      </c>
      <c r="B5207" s="19">
        <v>32935.0</v>
      </c>
      <c r="C5207" s="20" t="s">
        <v>6960</v>
      </c>
      <c r="D5207" s="21"/>
    </row>
    <row r="5208">
      <c r="A5208" s="19">
        <v>5207.0</v>
      </c>
      <c r="B5208" s="19">
        <v>32932.0</v>
      </c>
      <c r="C5208" s="20" t="s">
        <v>6961</v>
      </c>
      <c r="D5208" s="21"/>
    </row>
    <row r="5209">
      <c r="A5209" s="19">
        <v>5208.0</v>
      </c>
      <c r="B5209" s="19">
        <v>32929.0</v>
      </c>
      <c r="C5209" s="20" t="s">
        <v>6962</v>
      </c>
      <c r="D5209" s="21"/>
    </row>
    <row r="5210">
      <c r="A5210" s="19">
        <v>5209.0</v>
      </c>
      <c r="B5210" s="19">
        <v>32928.0</v>
      </c>
      <c r="C5210" s="20" t="s">
        <v>6963</v>
      </c>
      <c r="D5210" s="21"/>
    </row>
    <row r="5211">
      <c r="A5211" s="19">
        <v>5210.0</v>
      </c>
      <c r="B5211" s="19">
        <v>32927.0</v>
      </c>
      <c r="C5211" s="20" t="s">
        <v>6964</v>
      </c>
      <c r="D5211" s="21"/>
    </row>
    <row r="5212">
      <c r="A5212" s="19">
        <v>5211.0</v>
      </c>
      <c r="B5212" s="19">
        <v>32899.0</v>
      </c>
      <c r="C5212" s="20" t="s">
        <v>6965</v>
      </c>
      <c r="D5212" s="21"/>
    </row>
    <row r="5213">
      <c r="A5213" s="19">
        <v>5212.0</v>
      </c>
      <c r="B5213" s="19">
        <v>32869.0</v>
      </c>
      <c r="C5213" s="20" t="s">
        <v>6966</v>
      </c>
      <c r="D5213" s="21"/>
    </row>
    <row r="5214">
      <c r="A5214" s="19">
        <v>5213.0</v>
      </c>
      <c r="B5214" s="19">
        <v>32867.0</v>
      </c>
      <c r="C5214" s="20" t="s">
        <v>6967</v>
      </c>
      <c r="D5214" s="21"/>
    </row>
    <row r="5215">
      <c r="A5215" s="19">
        <v>5214.0</v>
      </c>
      <c r="B5215" s="19">
        <v>32861.0</v>
      </c>
      <c r="C5215" s="22" t="s">
        <v>6968</v>
      </c>
      <c r="D5215" s="21"/>
    </row>
    <row r="5216">
      <c r="A5216" s="19">
        <v>5215.0</v>
      </c>
      <c r="B5216" s="19">
        <v>32856.0</v>
      </c>
      <c r="C5216" s="20" t="s">
        <v>6969</v>
      </c>
      <c r="D5216" s="21"/>
    </row>
    <row r="5217">
      <c r="A5217" s="19">
        <v>5216.0</v>
      </c>
      <c r="B5217" s="19">
        <v>32802.0</v>
      </c>
      <c r="C5217" s="20" t="s">
        <v>6970</v>
      </c>
      <c r="D5217" s="21"/>
    </row>
    <row r="5218">
      <c r="A5218" s="19">
        <v>5217.0</v>
      </c>
      <c r="B5218" s="19">
        <v>32797.0</v>
      </c>
      <c r="C5218" s="20" t="s">
        <v>6971</v>
      </c>
      <c r="D5218" s="21"/>
    </row>
    <row r="5219">
      <c r="A5219" s="19">
        <v>5218.0</v>
      </c>
      <c r="B5219" s="19">
        <v>32792.0</v>
      </c>
      <c r="C5219" s="20" t="s">
        <v>6972</v>
      </c>
      <c r="D5219" s="21"/>
    </row>
    <row r="5220">
      <c r="A5220" s="19">
        <v>5219.0</v>
      </c>
      <c r="B5220" s="19">
        <v>32790.0</v>
      </c>
      <c r="C5220" s="20" t="s">
        <v>6973</v>
      </c>
      <c r="D5220" s="21"/>
    </row>
    <row r="5221">
      <c r="A5221" s="19">
        <v>5220.0</v>
      </c>
      <c r="B5221" s="19">
        <v>32784.0</v>
      </c>
      <c r="C5221" s="20" t="s">
        <v>6974</v>
      </c>
      <c r="D5221" s="21"/>
    </row>
    <row r="5222">
      <c r="A5222" s="19">
        <v>5221.0</v>
      </c>
      <c r="B5222" s="19">
        <v>32774.0</v>
      </c>
      <c r="C5222" s="20" t="s">
        <v>6975</v>
      </c>
      <c r="D5222" s="21"/>
    </row>
    <row r="5223">
      <c r="A5223" s="19">
        <v>5222.0</v>
      </c>
      <c r="B5223" s="19">
        <v>32758.0</v>
      </c>
      <c r="C5223" s="20" t="s">
        <v>6976</v>
      </c>
      <c r="D5223" s="21"/>
    </row>
    <row r="5224">
      <c r="A5224" s="19">
        <v>5223.0</v>
      </c>
      <c r="B5224" s="19">
        <v>32753.0</v>
      </c>
      <c r="C5224" s="22" t="s">
        <v>6977</v>
      </c>
      <c r="D5224" s="21"/>
    </row>
    <row r="5225">
      <c r="A5225" s="19">
        <v>5224.0</v>
      </c>
      <c r="B5225" s="19">
        <v>32733.0</v>
      </c>
      <c r="C5225" s="20" t="s">
        <v>6978</v>
      </c>
      <c r="D5225" s="21"/>
    </row>
    <row r="5226">
      <c r="A5226" s="19">
        <v>5225.0</v>
      </c>
      <c r="B5226" s="19">
        <v>32727.0</v>
      </c>
      <c r="C5226" s="20" t="s">
        <v>6979</v>
      </c>
      <c r="D5226" s="21"/>
    </row>
    <row r="5227">
      <c r="A5227" s="19">
        <v>5226.0</v>
      </c>
      <c r="B5227" s="19">
        <v>32727.0</v>
      </c>
      <c r="C5227" s="20" t="s">
        <v>6980</v>
      </c>
      <c r="D5227" s="21"/>
    </row>
    <row r="5228">
      <c r="A5228" s="19">
        <v>5227.0</v>
      </c>
      <c r="B5228" s="19">
        <v>32725.0</v>
      </c>
      <c r="C5228" s="20" t="s">
        <v>6981</v>
      </c>
      <c r="D5228" s="21"/>
    </row>
    <row r="5229">
      <c r="A5229" s="19">
        <v>5228.0</v>
      </c>
      <c r="B5229" s="19">
        <v>32715.0</v>
      </c>
      <c r="C5229" s="22" t="s">
        <v>6982</v>
      </c>
      <c r="D5229" s="21"/>
    </row>
    <row r="5230">
      <c r="A5230" s="19">
        <v>5229.0</v>
      </c>
      <c r="B5230" s="19">
        <v>32714.0</v>
      </c>
      <c r="C5230" s="20" t="s">
        <v>6983</v>
      </c>
      <c r="D5230" s="21"/>
    </row>
    <row r="5231">
      <c r="A5231" s="19">
        <v>5230.0</v>
      </c>
      <c r="B5231" s="19">
        <v>32705.0</v>
      </c>
      <c r="C5231" s="20" t="s">
        <v>6984</v>
      </c>
      <c r="D5231" s="21"/>
    </row>
    <row r="5232">
      <c r="A5232" s="19">
        <v>5231.0</v>
      </c>
      <c r="B5232" s="19">
        <v>32702.0</v>
      </c>
      <c r="C5232" s="20" t="s">
        <v>6985</v>
      </c>
      <c r="D5232" s="21"/>
    </row>
    <row r="5233">
      <c r="A5233" s="19">
        <v>5232.0</v>
      </c>
      <c r="B5233" s="19">
        <v>32692.0</v>
      </c>
      <c r="C5233" s="20" t="s">
        <v>6986</v>
      </c>
      <c r="D5233" s="21"/>
    </row>
    <row r="5234">
      <c r="A5234" s="19">
        <v>5233.0</v>
      </c>
      <c r="B5234" s="19">
        <v>32689.0</v>
      </c>
      <c r="C5234" s="22" t="s">
        <v>6987</v>
      </c>
      <c r="D5234" s="21"/>
    </row>
    <row r="5235">
      <c r="A5235" s="19">
        <v>5234.0</v>
      </c>
      <c r="B5235" s="19">
        <v>32679.0</v>
      </c>
      <c r="C5235" s="20" t="s">
        <v>6988</v>
      </c>
      <c r="D5235" s="21"/>
    </row>
    <row r="5236">
      <c r="A5236" s="19">
        <v>5235.0</v>
      </c>
      <c r="B5236" s="19">
        <v>32661.0</v>
      </c>
      <c r="C5236" s="20" t="s">
        <v>6989</v>
      </c>
      <c r="D5236" s="21"/>
    </row>
    <row r="5237">
      <c r="A5237" s="19">
        <v>5236.0</v>
      </c>
      <c r="B5237" s="19">
        <v>32655.0</v>
      </c>
      <c r="C5237" s="22" t="s">
        <v>6990</v>
      </c>
      <c r="D5237" s="21"/>
    </row>
    <row r="5238">
      <c r="A5238" s="19">
        <v>5237.0</v>
      </c>
      <c r="B5238" s="19">
        <v>32646.0</v>
      </c>
      <c r="C5238" s="20" t="s">
        <v>6991</v>
      </c>
      <c r="D5238" s="21"/>
    </row>
    <row r="5239">
      <c r="A5239" s="19">
        <v>5238.0</v>
      </c>
      <c r="B5239" s="19">
        <v>32642.0</v>
      </c>
      <c r="C5239" s="20" t="s">
        <v>6992</v>
      </c>
      <c r="D5239" s="21"/>
    </row>
    <row r="5240">
      <c r="A5240" s="19">
        <v>5239.0</v>
      </c>
      <c r="B5240" s="19">
        <v>32632.0</v>
      </c>
      <c r="C5240" s="20" t="s">
        <v>6993</v>
      </c>
      <c r="D5240" s="21"/>
    </row>
    <row r="5241">
      <c r="A5241" s="19">
        <v>5240.0</v>
      </c>
      <c r="B5241" s="19">
        <v>32613.0</v>
      </c>
      <c r="C5241" s="20" t="s">
        <v>6994</v>
      </c>
      <c r="D5241" s="21"/>
    </row>
    <row r="5242">
      <c r="A5242" s="19">
        <v>5241.0</v>
      </c>
      <c r="B5242" s="19">
        <v>32608.0</v>
      </c>
      <c r="C5242" s="20" t="s">
        <v>6995</v>
      </c>
      <c r="D5242" s="21"/>
    </row>
    <row r="5243">
      <c r="A5243" s="19">
        <v>5242.0</v>
      </c>
      <c r="B5243" s="19">
        <v>32570.0</v>
      </c>
      <c r="C5243" s="20" t="s">
        <v>6996</v>
      </c>
      <c r="D5243" s="21"/>
    </row>
    <row r="5244">
      <c r="A5244" s="19">
        <v>5243.0</v>
      </c>
      <c r="B5244" s="19">
        <v>32570.0</v>
      </c>
      <c r="C5244" s="20" t="s">
        <v>6997</v>
      </c>
      <c r="D5244" s="21"/>
    </row>
    <row r="5245">
      <c r="A5245" s="19">
        <v>5244.0</v>
      </c>
      <c r="B5245" s="19">
        <v>32568.0</v>
      </c>
      <c r="C5245" s="20" t="s">
        <v>6998</v>
      </c>
      <c r="D5245" s="21"/>
    </row>
    <row r="5246">
      <c r="A5246" s="19">
        <v>5245.0</v>
      </c>
      <c r="B5246" s="19">
        <v>32564.0</v>
      </c>
      <c r="C5246" s="20" t="s">
        <v>6999</v>
      </c>
      <c r="D5246" s="21"/>
    </row>
    <row r="5247">
      <c r="A5247" s="19">
        <v>5246.0</v>
      </c>
      <c r="B5247" s="19">
        <v>32556.0</v>
      </c>
      <c r="C5247" s="20" t="s">
        <v>7000</v>
      </c>
      <c r="D5247" s="21"/>
    </row>
    <row r="5248">
      <c r="A5248" s="19">
        <v>5247.0</v>
      </c>
      <c r="B5248" s="19">
        <v>32546.0</v>
      </c>
      <c r="C5248" s="20" t="s">
        <v>7001</v>
      </c>
      <c r="D5248" s="21"/>
    </row>
    <row r="5249">
      <c r="A5249" s="19">
        <v>5248.0</v>
      </c>
      <c r="B5249" s="19">
        <v>32544.0</v>
      </c>
      <c r="C5249" s="20" t="s">
        <v>7002</v>
      </c>
      <c r="D5249" s="21"/>
    </row>
    <row r="5250">
      <c r="A5250" s="19">
        <v>5249.0</v>
      </c>
      <c r="B5250" s="19">
        <v>32530.0</v>
      </c>
      <c r="C5250" s="20" t="s">
        <v>7003</v>
      </c>
      <c r="D5250" s="21"/>
    </row>
    <row r="5251">
      <c r="A5251" s="19">
        <v>5250.0</v>
      </c>
      <c r="B5251" s="19">
        <v>32527.0</v>
      </c>
      <c r="C5251" s="20" t="s">
        <v>7004</v>
      </c>
      <c r="D5251" s="21"/>
    </row>
    <row r="5252">
      <c r="A5252" s="19">
        <v>5251.0</v>
      </c>
      <c r="B5252" s="19">
        <v>32518.0</v>
      </c>
      <c r="C5252" s="20" t="s">
        <v>7005</v>
      </c>
      <c r="D5252" s="21"/>
    </row>
    <row r="5253">
      <c r="A5253" s="19">
        <v>5252.0</v>
      </c>
      <c r="B5253" s="19">
        <v>32485.0</v>
      </c>
      <c r="C5253" s="20" t="s">
        <v>7006</v>
      </c>
      <c r="D5253" s="21"/>
    </row>
    <row r="5254">
      <c r="A5254" s="19">
        <v>5253.0</v>
      </c>
      <c r="B5254" s="19">
        <v>32474.0</v>
      </c>
      <c r="C5254" s="20" t="s">
        <v>7007</v>
      </c>
      <c r="D5254" s="21"/>
    </row>
    <row r="5255">
      <c r="A5255" s="19">
        <v>5254.0</v>
      </c>
      <c r="B5255" s="19">
        <v>32466.0</v>
      </c>
      <c r="C5255" s="20" t="s">
        <v>7008</v>
      </c>
      <c r="D5255" s="21"/>
    </row>
    <row r="5256">
      <c r="A5256" s="19">
        <v>5255.0</v>
      </c>
      <c r="B5256" s="19">
        <v>32456.0</v>
      </c>
      <c r="C5256" s="20" t="s">
        <v>7009</v>
      </c>
      <c r="D5256" s="21"/>
    </row>
    <row r="5257">
      <c r="A5257" s="19">
        <v>5256.0</v>
      </c>
      <c r="B5257" s="19">
        <v>32449.0</v>
      </c>
      <c r="C5257" s="22" t="s">
        <v>7010</v>
      </c>
      <c r="D5257" s="21"/>
    </row>
    <row r="5258">
      <c r="A5258" s="19">
        <v>5257.0</v>
      </c>
      <c r="B5258" s="19">
        <v>32448.0</v>
      </c>
      <c r="C5258" s="20" t="s">
        <v>7011</v>
      </c>
      <c r="D5258" s="21"/>
    </row>
    <row r="5259">
      <c r="A5259" s="19">
        <v>5258.0</v>
      </c>
      <c r="B5259" s="19">
        <v>32439.0</v>
      </c>
      <c r="C5259" s="20" t="s">
        <v>7012</v>
      </c>
      <c r="D5259" s="21"/>
    </row>
    <row r="5260">
      <c r="A5260" s="19">
        <v>5259.0</v>
      </c>
      <c r="B5260" s="19">
        <v>32434.0</v>
      </c>
      <c r="C5260" s="22" t="s">
        <v>7013</v>
      </c>
      <c r="D5260" s="21"/>
    </row>
    <row r="5261">
      <c r="A5261" s="19">
        <v>5260.0</v>
      </c>
      <c r="B5261" s="19">
        <v>32419.0</v>
      </c>
      <c r="C5261" s="20" t="s">
        <v>7014</v>
      </c>
      <c r="D5261" s="21"/>
    </row>
    <row r="5262">
      <c r="A5262" s="19">
        <v>5261.0</v>
      </c>
      <c r="B5262" s="19">
        <v>32407.0</v>
      </c>
      <c r="C5262" s="20" t="s">
        <v>7015</v>
      </c>
      <c r="D5262" s="21"/>
    </row>
    <row r="5263">
      <c r="A5263" s="19">
        <v>5262.0</v>
      </c>
      <c r="B5263" s="19">
        <v>32407.0</v>
      </c>
      <c r="C5263" s="20" t="s">
        <v>7016</v>
      </c>
      <c r="D5263" s="21"/>
    </row>
    <row r="5264">
      <c r="A5264" s="19">
        <v>5263.0</v>
      </c>
      <c r="B5264" s="19">
        <v>32398.0</v>
      </c>
      <c r="C5264" s="20" t="s">
        <v>7017</v>
      </c>
      <c r="D5264" s="21"/>
    </row>
    <row r="5265">
      <c r="A5265" s="19">
        <v>5264.0</v>
      </c>
      <c r="B5265" s="19">
        <v>32397.0</v>
      </c>
      <c r="C5265" s="20" t="s">
        <v>7018</v>
      </c>
      <c r="D5265" s="21"/>
    </row>
    <row r="5266">
      <c r="A5266" s="19">
        <v>5265.0</v>
      </c>
      <c r="B5266" s="19">
        <v>32392.0</v>
      </c>
      <c r="C5266" s="20" t="s">
        <v>7019</v>
      </c>
      <c r="D5266" s="21"/>
    </row>
    <row r="5267">
      <c r="A5267" s="19">
        <v>5266.0</v>
      </c>
      <c r="B5267" s="19">
        <v>32387.0</v>
      </c>
      <c r="C5267" s="20" t="s">
        <v>7020</v>
      </c>
      <c r="D5267" s="21"/>
    </row>
    <row r="5268">
      <c r="A5268" s="19">
        <v>5267.0</v>
      </c>
      <c r="B5268" s="19">
        <v>32354.0</v>
      </c>
      <c r="C5268" s="20" t="s">
        <v>7021</v>
      </c>
      <c r="D5268" s="21"/>
    </row>
    <row r="5269">
      <c r="A5269" s="19">
        <v>5268.0</v>
      </c>
      <c r="B5269" s="19">
        <v>32350.0</v>
      </c>
      <c r="C5269" s="20" t="s">
        <v>7022</v>
      </c>
      <c r="D5269" s="21"/>
    </row>
    <row r="5270">
      <c r="A5270" s="19">
        <v>5269.0</v>
      </c>
      <c r="B5270" s="19">
        <v>32349.0</v>
      </c>
      <c r="C5270" s="20" t="s">
        <v>7023</v>
      </c>
      <c r="D5270" s="21"/>
    </row>
    <row r="5271">
      <c r="A5271" s="19">
        <v>5270.0</v>
      </c>
      <c r="B5271" s="19">
        <v>32348.0</v>
      </c>
      <c r="C5271" s="20" t="s">
        <v>7024</v>
      </c>
      <c r="D5271" s="21"/>
    </row>
    <row r="5272">
      <c r="A5272" s="19">
        <v>5271.0</v>
      </c>
      <c r="B5272" s="19">
        <v>32342.0</v>
      </c>
      <c r="C5272" s="20" t="s">
        <v>7025</v>
      </c>
      <c r="D5272" s="21"/>
    </row>
    <row r="5273">
      <c r="A5273" s="19">
        <v>5272.0</v>
      </c>
      <c r="B5273" s="19">
        <v>32341.0</v>
      </c>
      <c r="C5273" s="20" t="s">
        <v>7026</v>
      </c>
      <c r="D5273" s="21"/>
    </row>
    <row r="5274">
      <c r="A5274" s="19">
        <v>5273.0</v>
      </c>
      <c r="B5274" s="19">
        <v>32335.0</v>
      </c>
      <c r="C5274" s="20" t="s">
        <v>7027</v>
      </c>
      <c r="D5274" s="21"/>
    </row>
    <row r="5275">
      <c r="A5275" s="19">
        <v>5274.0</v>
      </c>
      <c r="B5275" s="19">
        <v>32334.0</v>
      </c>
      <c r="C5275" s="20" t="s">
        <v>7028</v>
      </c>
      <c r="D5275" s="21"/>
    </row>
    <row r="5276">
      <c r="A5276" s="19">
        <v>5275.0</v>
      </c>
      <c r="B5276" s="19">
        <v>32332.0</v>
      </c>
      <c r="C5276" s="20" t="s">
        <v>7029</v>
      </c>
      <c r="D5276" s="21"/>
    </row>
    <row r="5277">
      <c r="A5277" s="19">
        <v>5276.0</v>
      </c>
      <c r="B5277" s="19">
        <v>32326.0</v>
      </c>
      <c r="C5277" s="20" t="s">
        <v>7030</v>
      </c>
      <c r="D5277" s="21"/>
    </row>
    <row r="5278">
      <c r="A5278" s="19">
        <v>5277.0</v>
      </c>
      <c r="B5278" s="19">
        <v>32324.0</v>
      </c>
      <c r="C5278" s="20" t="s">
        <v>7031</v>
      </c>
      <c r="D5278" s="21"/>
    </row>
    <row r="5279">
      <c r="A5279" s="19">
        <v>5278.0</v>
      </c>
      <c r="B5279" s="19">
        <v>32320.0</v>
      </c>
      <c r="C5279" s="20" t="s">
        <v>7032</v>
      </c>
      <c r="D5279" s="21"/>
    </row>
    <row r="5280">
      <c r="A5280" s="19">
        <v>5279.0</v>
      </c>
      <c r="B5280" s="19">
        <v>32318.0</v>
      </c>
      <c r="C5280" s="20" t="s">
        <v>7033</v>
      </c>
      <c r="D5280" s="21"/>
    </row>
    <row r="5281">
      <c r="A5281" s="19">
        <v>5280.0</v>
      </c>
      <c r="B5281" s="19">
        <v>32314.0</v>
      </c>
      <c r="C5281" s="20" t="s">
        <v>7034</v>
      </c>
      <c r="D5281" s="21"/>
    </row>
    <row r="5282">
      <c r="A5282" s="19">
        <v>5281.0</v>
      </c>
      <c r="B5282" s="19">
        <v>32312.0</v>
      </c>
      <c r="C5282" s="20" t="s">
        <v>7035</v>
      </c>
      <c r="D5282" s="21"/>
    </row>
    <row r="5283">
      <c r="A5283" s="19">
        <v>5282.0</v>
      </c>
      <c r="B5283" s="19">
        <v>32302.0</v>
      </c>
      <c r="C5283" s="20" t="s">
        <v>7036</v>
      </c>
      <c r="D5283" s="21"/>
    </row>
    <row r="5284">
      <c r="A5284" s="19">
        <v>5283.0</v>
      </c>
      <c r="B5284" s="19">
        <v>32274.0</v>
      </c>
      <c r="C5284" s="20" t="s">
        <v>7037</v>
      </c>
      <c r="D5284" s="21"/>
    </row>
    <row r="5285">
      <c r="A5285" s="19">
        <v>5284.0</v>
      </c>
      <c r="B5285" s="19">
        <v>32273.0</v>
      </c>
      <c r="C5285" s="20" t="s">
        <v>7038</v>
      </c>
      <c r="D5285" s="21"/>
    </row>
    <row r="5286">
      <c r="A5286" s="19">
        <v>5285.0</v>
      </c>
      <c r="B5286" s="19">
        <v>32269.0</v>
      </c>
      <c r="C5286" s="20" t="s">
        <v>7039</v>
      </c>
      <c r="D5286" s="21"/>
    </row>
    <row r="5287">
      <c r="A5287" s="19">
        <v>5286.0</v>
      </c>
      <c r="B5287" s="19">
        <v>32269.0</v>
      </c>
      <c r="C5287" s="20" t="s">
        <v>7040</v>
      </c>
      <c r="D5287" s="21"/>
    </row>
    <row r="5288">
      <c r="A5288" s="19">
        <v>5287.0</v>
      </c>
      <c r="B5288" s="19">
        <v>32261.0</v>
      </c>
      <c r="C5288" s="20" t="s">
        <v>7041</v>
      </c>
      <c r="D5288" s="21"/>
    </row>
    <row r="5289">
      <c r="A5289" s="19">
        <v>5288.0</v>
      </c>
      <c r="B5289" s="19">
        <v>32254.0</v>
      </c>
      <c r="C5289" s="20" t="s">
        <v>7042</v>
      </c>
      <c r="D5289" s="21"/>
    </row>
    <row r="5290">
      <c r="A5290" s="19">
        <v>5289.0</v>
      </c>
      <c r="B5290" s="19">
        <v>32250.0</v>
      </c>
      <c r="C5290" s="20" t="s">
        <v>7043</v>
      </c>
      <c r="D5290" s="21"/>
    </row>
    <row r="5291">
      <c r="A5291" s="19">
        <v>5290.0</v>
      </c>
      <c r="B5291" s="19">
        <v>32246.0</v>
      </c>
      <c r="C5291" s="20" t="s">
        <v>7044</v>
      </c>
      <c r="D5291" s="21"/>
    </row>
    <row r="5292">
      <c r="A5292" s="19">
        <v>5291.0</v>
      </c>
      <c r="B5292" s="19">
        <v>32242.0</v>
      </c>
      <c r="C5292" s="20" t="s">
        <v>7045</v>
      </c>
      <c r="D5292" s="21"/>
    </row>
    <row r="5293">
      <c r="A5293" s="19">
        <v>5292.0</v>
      </c>
      <c r="B5293" s="19">
        <v>32228.0</v>
      </c>
      <c r="C5293" s="20" t="s">
        <v>7046</v>
      </c>
      <c r="D5293" s="21"/>
    </row>
    <row r="5294">
      <c r="A5294" s="19">
        <v>5293.0</v>
      </c>
      <c r="B5294" s="19">
        <v>32224.0</v>
      </c>
      <c r="C5294" s="20" t="s">
        <v>7047</v>
      </c>
      <c r="D5294" s="21"/>
    </row>
    <row r="5295">
      <c r="A5295" s="19">
        <v>5294.0</v>
      </c>
      <c r="B5295" s="19">
        <v>32218.0</v>
      </c>
      <c r="C5295" s="20" t="s">
        <v>7048</v>
      </c>
      <c r="D5295" s="21"/>
    </row>
    <row r="5296">
      <c r="A5296" s="19">
        <v>5295.0</v>
      </c>
      <c r="B5296" s="19">
        <v>32216.0</v>
      </c>
      <c r="C5296" s="20" t="s">
        <v>7049</v>
      </c>
      <c r="D5296" s="21"/>
    </row>
    <row r="5297">
      <c r="A5297" s="19">
        <v>5296.0</v>
      </c>
      <c r="B5297" s="19">
        <v>32214.0</v>
      </c>
      <c r="C5297" s="20" t="s">
        <v>7050</v>
      </c>
      <c r="D5297" s="21"/>
    </row>
    <row r="5298">
      <c r="A5298" s="19">
        <v>5297.0</v>
      </c>
      <c r="B5298" s="19">
        <v>32200.0</v>
      </c>
      <c r="C5298" s="20" t="s">
        <v>7051</v>
      </c>
      <c r="D5298" s="21"/>
    </row>
    <row r="5299">
      <c r="A5299" s="19">
        <v>5298.0</v>
      </c>
      <c r="B5299" s="19">
        <v>32200.0</v>
      </c>
      <c r="C5299" s="20" t="s">
        <v>7052</v>
      </c>
      <c r="D5299" s="21"/>
    </row>
    <row r="5300">
      <c r="A5300" s="19">
        <v>5299.0</v>
      </c>
      <c r="B5300" s="19">
        <v>32192.0</v>
      </c>
      <c r="C5300" s="20" t="s">
        <v>7053</v>
      </c>
      <c r="D5300" s="21"/>
    </row>
    <row r="5301">
      <c r="A5301" s="19">
        <v>5300.0</v>
      </c>
      <c r="B5301" s="19">
        <v>32174.0</v>
      </c>
      <c r="C5301" s="20" t="s">
        <v>7054</v>
      </c>
      <c r="D5301" s="21"/>
    </row>
    <row r="5302">
      <c r="A5302" s="19">
        <v>5301.0</v>
      </c>
      <c r="B5302" s="19">
        <v>32165.0</v>
      </c>
      <c r="C5302" s="20" t="s">
        <v>7055</v>
      </c>
      <c r="D5302" s="21"/>
    </row>
    <row r="5303">
      <c r="A5303" s="19">
        <v>5302.0</v>
      </c>
      <c r="B5303" s="19">
        <v>32156.0</v>
      </c>
      <c r="C5303" s="20" t="s">
        <v>7056</v>
      </c>
      <c r="D5303" s="21"/>
    </row>
    <row r="5304">
      <c r="A5304" s="19">
        <v>5303.0</v>
      </c>
      <c r="B5304" s="19">
        <v>32151.0</v>
      </c>
      <c r="C5304" s="20" t="s">
        <v>7057</v>
      </c>
      <c r="D5304" s="21"/>
    </row>
    <row r="5305">
      <c r="A5305" s="19">
        <v>5304.0</v>
      </c>
      <c r="B5305" s="19">
        <v>32145.0</v>
      </c>
      <c r="C5305" s="20" t="s">
        <v>7058</v>
      </c>
      <c r="D5305" s="21"/>
    </row>
    <row r="5306">
      <c r="A5306" s="19">
        <v>5305.0</v>
      </c>
      <c r="B5306" s="19">
        <v>32134.0</v>
      </c>
      <c r="C5306" s="20" t="s">
        <v>7059</v>
      </c>
      <c r="D5306" s="21"/>
    </row>
    <row r="5307">
      <c r="A5307" s="19">
        <v>5306.0</v>
      </c>
      <c r="B5307" s="19">
        <v>32114.0</v>
      </c>
      <c r="C5307" s="20" t="s">
        <v>7060</v>
      </c>
      <c r="D5307" s="21"/>
    </row>
    <row r="5308">
      <c r="A5308" s="19">
        <v>5307.0</v>
      </c>
      <c r="B5308" s="19">
        <v>32106.0</v>
      </c>
      <c r="C5308" s="20" t="s">
        <v>7061</v>
      </c>
      <c r="D5308" s="21"/>
    </row>
    <row r="5309">
      <c r="A5309" s="19">
        <v>5308.0</v>
      </c>
      <c r="B5309" s="19">
        <v>32098.0</v>
      </c>
      <c r="C5309" s="20" t="s">
        <v>7062</v>
      </c>
      <c r="D5309" s="21"/>
    </row>
    <row r="5310">
      <c r="A5310" s="19">
        <v>5309.0</v>
      </c>
      <c r="B5310" s="19">
        <v>32088.0</v>
      </c>
      <c r="C5310" s="20" t="s">
        <v>7063</v>
      </c>
      <c r="D5310" s="21"/>
    </row>
    <row r="5311">
      <c r="A5311" s="19">
        <v>5310.0</v>
      </c>
      <c r="B5311" s="19">
        <v>32075.0</v>
      </c>
      <c r="C5311" s="22" t="s">
        <v>7064</v>
      </c>
      <c r="D5311" s="21"/>
    </row>
    <row r="5312">
      <c r="A5312" s="19">
        <v>5311.0</v>
      </c>
      <c r="B5312" s="19">
        <v>32066.0</v>
      </c>
      <c r="C5312" s="20" t="s">
        <v>7065</v>
      </c>
      <c r="D5312" s="21"/>
    </row>
    <row r="5313">
      <c r="A5313" s="19">
        <v>5312.0</v>
      </c>
      <c r="B5313" s="19">
        <v>32061.0</v>
      </c>
      <c r="C5313" s="20" t="s">
        <v>7066</v>
      </c>
      <c r="D5313" s="21"/>
    </row>
    <row r="5314">
      <c r="A5314" s="19">
        <v>5313.0</v>
      </c>
      <c r="B5314" s="19">
        <v>32060.0</v>
      </c>
      <c r="C5314" s="20" t="s">
        <v>7067</v>
      </c>
      <c r="D5314" s="21"/>
    </row>
    <row r="5315">
      <c r="A5315" s="19">
        <v>5314.0</v>
      </c>
      <c r="B5315" s="19">
        <v>32050.0</v>
      </c>
      <c r="C5315" s="20" t="s">
        <v>7068</v>
      </c>
      <c r="D5315" s="21"/>
    </row>
    <row r="5316">
      <c r="A5316" s="19">
        <v>5315.0</v>
      </c>
      <c r="B5316" s="19">
        <v>32049.0</v>
      </c>
      <c r="C5316" s="20" t="s">
        <v>7069</v>
      </c>
      <c r="D5316" s="21"/>
    </row>
    <row r="5317">
      <c r="A5317" s="19">
        <v>5316.0</v>
      </c>
      <c r="B5317" s="19">
        <v>32045.0</v>
      </c>
      <c r="C5317" s="20" t="s">
        <v>7070</v>
      </c>
      <c r="D5317" s="21"/>
    </row>
    <row r="5318">
      <c r="A5318" s="19">
        <v>5317.0</v>
      </c>
      <c r="B5318" s="19">
        <v>32039.0</v>
      </c>
      <c r="C5318" s="20" t="s">
        <v>7071</v>
      </c>
      <c r="D5318" s="21"/>
    </row>
    <row r="5319">
      <c r="A5319" s="19">
        <v>5318.0</v>
      </c>
      <c r="B5319" s="19">
        <v>32034.0</v>
      </c>
      <c r="C5319" s="22" t="s">
        <v>7072</v>
      </c>
      <c r="D5319" s="21"/>
    </row>
    <row r="5320">
      <c r="A5320" s="19">
        <v>5319.0</v>
      </c>
      <c r="B5320" s="19">
        <v>32032.0</v>
      </c>
      <c r="C5320" s="20" t="s">
        <v>7073</v>
      </c>
      <c r="D5320" s="21"/>
    </row>
    <row r="5321">
      <c r="A5321" s="19">
        <v>5320.0</v>
      </c>
      <c r="B5321" s="19">
        <v>32028.0</v>
      </c>
      <c r="C5321" s="20" t="s">
        <v>7074</v>
      </c>
      <c r="D5321" s="21"/>
    </row>
    <row r="5322">
      <c r="A5322" s="19">
        <v>5321.0</v>
      </c>
      <c r="B5322" s="19">
        <v>32027.0</v>
      </c>
      <c r="C5322" s="22" t="s">
        <v>7075</v>
      </c>
      <c r="D5322" s="21"/>
    </row>
    <row r="5323">
      <c r="A5323" s="19">
        <v>5322.0</v>
      </c>
      <c r="B5323" s="19">
        <v>32016.0</v>
      </c>
      <c r="C5323" s="20" t="s">
        <v>7076</v>
      </c>
      <c r="D5323" s="21"/>
    </row>
    <row r="5324">
      <c r="A5324" s="19">
        <v>5323.0</v>
      </c>
      <c r="B5324" s="19">
        <v>32012.0</v>
      </c>
      <c r="C5324" s="20" t="s">
        <v>7077</v>
      </c>
      <c r="D5324" s="21"/>
    </row>
    <row r="5325">
      <c r="A5325" s="19">
        <v>5324.0</v>
      </c>
      <c r="B5325" s="19">
        <v>32007.0</v>
      </c>
      <c r="C5325" s="20" t="s">
        <v>7078</v>
      </c>
      <c r="D5325" s="21"/>
    </row>
    <row r="5326">
      <c r="A5326" s="19">
        <v>5325.0</v>
      </c>
      <c r="B5326" s="19">
        <v>31997.0</v>
      </c>
      <c r="C5326" s="20" t="s">
        <v>7079</v>
      </c>
      <c r="D5326" s="21"/>
    </row>
    <row r="5327">
      <c r="A5327" s="19">
        <v>5326.0</v>
      </c>
      <c r="B5327" s="19">
        <v>31996.0</v>
      </c>
      <c r="C5327" s="20" t="s">
        <v>7080</v>
      </c>
      <c r="D5327" s="21"/>
    </row>
    <row r="5328">
      <c r="A5328" s="19">
        <v>5327.0</v>
      </c>
      <c r="B5328" s="19">
        <v>31991.0</v>
      </c>
      <c r="C5328" s="20" t="s">
        <v>7081</v>
      </c>
      <c r="D5328" s="21"/>
    </row>
    <row r="5329">
      <c r="A5329" s="19">
        <v>5328.0</v>
      </c>
      <c r="B5329" s="19">
        <v>31985.0</v>
      </c>
      <c r="C5329" s="20" t="s">
        <v>7082</v>
      </c>
      <c r="D5329" s="21"/>
    </row>
    <row r="5330">
      <c r="A5330" s="19">
        <v>5329.0</v>
      </c>
      <c r="B5330" s="19">
        <v>31981.0</v>
      </c>
      <c r="C5330" s="20" t="s">
        <v>7083</v>
      </c>
      <c r="D5330" s="21"/>
    </row>
    <row r="5331">
      <c r="A5331" s="19">
        <v>5330.0</v>
      </c>
      <c r="B5331" s="19">
        <v>31979.0</v>
      </c>
      <c r="C5331" s="20" t="s">
        <v>7084</v>
      </c>
      <c r="D5331" s="21"/>
    </row>
    <row r="5332">
      <c r="A5332" s="19">
        <v>5331.0</v>
      </c>
      <c r="B5332" s="19">
        <v>31966.0</v>
      </c>
      <c r="C5332" s="20" t="s">
        <v>7085</v>
      </c>
      <c r="D5332" s="21"/>
    </row>
    <row r="5333">
      <c r="A5333" s="19">
        <v>5332.0</v>
      </c>
      <c r="B5333" s="19">
        <v>31964.0</v>
      </c>
      <c r="C5333" s="20" t="s">
        <v>7086</v>
      </c>
      <c r="D5333" s="21"/>
    </row>
    <row r="5334">
      <c r="A5334" s="19">
        <v>5333.0</v>
      </c>
      <c r="B5334" s="19">
        <v>31963.0</v>
      </c>
      <c r="C5334" s="20" t="s">
        <v>7087</v>
      </c>
      <c r="D5334" s="21"/>
    </row>
    <row r="5335">
      <c r="A5335" s="19">
        <v>5334.0</v>
      </c>
      <c r="B5335" s="19">
        <v>31961.0</v>
      </c>
      <c r="C5335" s="22" t="s">
        <v>7088</v>
      </c>
      <c r="D5335" s="21"/>
    </row>
    <row r="5336">
      <c r="A5336" s="19">
        <v>5335.0</v>
      </c>
      <c r="B5336" s="19">
        <v>31948.0</v>
      </c>
      <c r="C5336" s="20" t="s">
        <v>7089</v>
      </c>
      <c r="D5336" s="21"/>
    </row>
    <row r="5337">
      <c r="A5337" s="19">
        <v>5336.0</v>
      </c>
      <c r="B5337" s="19">
        <v>31946.0</v>
      </c>
      <c r="C5337" s="20" t="s">
        <v>7090</v>
      </c>
      <c r="D5337" s="21"/>
    </row>
    <row r="5338">
      <c r="A5338" s="19">
        <v>5337.0</v>
      </c>
      <c r="B5338" s="19">
        <v>31945.0</v>
      </c>
      <c r="C5338" s="20" t="s">
        <v>7091</v>
      </c>
      <c r="D5338" s="21"/>
    </row>
    <row r="5339">
      <c r="A5339" s="19">
        <v>5338.0</v>
      </c>
      <c r="B5339" s="19">
        <v>31945.0</v>
      </c>
      <c r="C5339" s="20" t="s">
        <v>7092</v>
      </c>
      <c r="D5339" s="21"/>
    </row>
    <row r="5340">
      <c r="A5340" s="19">
        <v>5339.0</v>
      </c>
      <c r="B5340" s="19">
        <v>31945.0</v>
      </c>
      <c r="C5340" s="20" t="s">
        <v>7093</v>
      </c>
      <c r="D5340" s="21"/>
    </row>
    <row r="5341">
      <c r="A5341" s="19">
        <v>5340.0</v>
      </c>
      <c r="B5341" s="19">
        <v>31943.0</v>
      </c>
      <c r="C5341" s="20" t="s">
        <v>7094</v>
      </c>
      <c r="D5341" s="21"/>
    </row>
    <row r="5342">
      <c r="A5342" s="19">
        <v>5341.0</v>
      </c>
      <c r="B5342" s="19">
        <v>31904.0</v>
      </c>
      <c r="C5342" s="22" t="s">
        <v>7095</v>
      </c>
      <c r="D5342" s="21"/>
    </row>
    <row r="5343">
      <c r="A5343" s="19">
        <v>5342.0</v>
      </c>
      <c r="B5343" s="19">
        <v>31894.0</v>
      </c>
      <c r="C5343" s="20" t="s">
        <v>7096</v>
      </c>
      <c r="D5343" s="21"/>
    </row>
    <row r="5344">
      <c r="A5344" s="19">
        <v>5343.0</v>
      </c>
      <c r="B5344" s="19">
        <v>31875.0</v>
      </c>
      <c r="C5344" s="20" t="s">
        <v>7097</v>
      </c>
      <c r="D5344" s="21"/>
    </row>
    <row r="5345">
      <c r="A5345" s="19">
        <v>5344.0</v>
      </c>
      <c r="B5345" s="19">
        <v>31874.0</v>
      </c>
      <c r="C5345" s="20" t="s">
        <v>7098</v>
      </c>
      <c r="D5345" s="21"/>
    </row>
    <row r="5346">
      <c r="A5346" s="19">
        <v>5345.0</v>
      </c>
      <c r="B5346" s="19">
        <v>31870.0</v>
      </c>
      <c r="C5346" s="20" t="s">
        <v>7099</v>
      </c>
      <c r="D5346" s="21"/>
    </row>
    <row r="5347">
      <c r="A5347" s="19">
        <v>5346.0</v>
      </c>
      <c r="B5347" s="19">
        <v>31863.0</v>
      </c>
      <c r="C5347" s="20" t="s">
        <v>7100</v>
      </c>
      <c r="D5347" s="21"/>
    </row>
    <row r="5348">
      <c r="A5348" s="19">
        <v>5347.0</v>
      </c>
      <c r="B5348" s="19">
        <v>31844.0</v>
      </c>
      <c r="C5348" s="20" t="s">
        <v>7101</v>
      </c>
      <c r="D5348" s="21"/>
    </row>
    <row r="5349">
      <c r="A5349" s="19">
        <v>5348.0</v>
      </c>
      <c r="B5349" s="19">
        <v>31835.0</v>
      </c>
      <c r="C5349" s="20" t="s">
        <v>7102</v>
      </c>
      <c r="D5349" s="21"/>
    </row>
    <row r="5350">
      <c r="A5350" s="19">
        <v>5349.0</v>
      </c>
      <c r="B5350" s="19">
        <v>31816.0</v>
      </c>
      <c r="C5350" s="20" t="s">
        <v>7103</v>
      </c>
      <c r="D5350" s="21"/>
    </row>
    <row r="5351">
      <c r="A5351" s="19">
        <v>5350.0</v>
      </c>
      <c r="B5351" s="19">
        <v>31808.0</v>
      </c>
      <c r="C5351" s="20" t="s">
        <v>7104</v>
      </c>
      <c r="D5351" s="21"/>
    </row>
    <row r="5352">
      <c r="A5352" s="19">
        <v>5351.0</v>
      </c>
      <c r="B5352" s="19">
        <v>31791.0</v>
      </c>
      <c r="C5352" s="22" t="s">
        <v>7105</v>
      </c>
      <c r="D5352" s="21"/>
    </row>
    <row r="5353">
      <c r="A5353" s="19">
        <v>5352.0</v>
      </c>
      <c r="B5353" s="19">
        <v>31780.0</v>
      </c>
      <c r="C5353" s="20" t="s">
        <v>7106</v>
      </c>
      <c r="D5353" s="21"/>
    </row>
    <row r="5354">
      <c r="A5354" s="19">
        <v>5353.0</v>
      </c>
      <c r="B5354" s="19">
        <v>31759.0</v>
      </c>
      <c r="C5354" s="20" t="s">
        <v>7107</v>
      </c>
      <c r="D5354" s="21"/>
    </row>
    <row r="5355">
      <c r="A5355" s="19">
        <v>5354.0</v>
      </c>
      <c r="B5355" s="19">
        <v>31747.0</v>
      </c>
      <c r="C5355" s="20" t="s">
        <v>7108</v>
      </c>
      <c r="D5355" s="21"/>
    </row>
    <row r="5356">
      <c r="A5356" s="19">
        <v>5355.0</v>
      </c>
      <c r="B5356" s="19">
        <v>31739.0</v>
      </c>
      <c r="C5356" s="22" t="s">
        <v>7109</v>
      </c>
      <c r="D5356" s="21"/>
    </row>
    <row r="5357">
      <c r="A5357" s="19">
        <v>5356.0</v>
      </c>
      <c r="B5357" s="19">
        <v>31736.0</v>
      </c>
      <c r="C5357" s="20" t="s">
        <v>7110</v>
      </c>
      <c r="D5357" s="21"/>
    </row>
    <row r="5358">
      <c r="A5358" s="19">
        <v>5357.0</v>
      </c>
      <c r="B5358" s="19">
        <v>31733.0</v>
      </c>
      <c r="C5358" s="20" t="s">
        <v>7111</v>
      </c>
      <c r="D5358" s="21"/>
    </row>
    <row r="5359">
      <c r="A5359" s="19">
        <v>5358.0</v>
      </c>
      <c r="B5359" s="19">
        <v>31731.0</v>
      </c>
      <c r="C5359" s="22" t="s">
        <v>7112</v>
      </c>
      <c r="D5359" s="21"/>
    </row>
    <row r="5360">
      <c r="A5360" s="19">
        <v>5359.0</v>
      </c>
      <c r="B5360" s="19">
        <v>31727.0</v>
      </c>
      <c r="C5360" s="20" t="s">
        <v>7113</v>
      </c>
      <c r="D5360" s="21"/>
    </row>
    <row r="5361">
      <c r="A5361" s="19">
        <v>5360.0</v>
      </c>
      <c r="B5361" s="19">
        <v>31725.0</v>
      </c>
      <c r="C5361" s="20" t="s">
        <v>7114</v>
      </c>
      <c r="D5361" s="21"/>
    </row>
    <row r="5362">
      <c r="A5362" s="19">
        <v>5361.0</v>
      </c>
      <c r="B5362" s="19">
        <v>31706.0</v>
      </c>
      <c r="C5362" s="20" t="s">
        <v>7115</v>
      </c>
      <c r="D5362" s="21"/>
    </row>
    <row r="5363">
      <c r="A5363" s="19">
        <v>5362.0</v>
      </c>
      <c r="B5363" s="19">
        <v>31699.0</v>
      </c>
      <c r="C5363" s="20" t="s">
        <v>7116</v>
      </c>
      <c r="D5363" s="21"/>
    </row>
    <row r="5364">
      <c r="A5364" s="19">
        <v>5363.0</v>
      </c>
      <c r="B5364" s="19">
        <v>31696.0</v>
      </c>
      <c r="C5364" s="22" t="s">
        <v>7117</v>
      </c>
      <c r="D5364" s="21"/>
    </row>
    <row r="5365">
      <c r="A5365" s="19">
        <v>5364.0</v>
      </c>
      <c r="B5365" s="19">
        <v>31693.0</v>
      </c>
      <c r="C5365" s="20" t="s">
        <v>7118</v>
      </c>
      <c r="D5365" s="21"/>
    </row>
    <row r="5366">
      <c r="A5366" s="19">
        <v>5365.0</v>
      </c>
      <c r="B5366" s="19">
        <v>31683.0</v>
      </c>
      <c r="C5366" s="20" t="s">
        <v>7119</v>
      </c>
      <c r="D5366" s="21"/>
    </row>
    <row r="5367">
      <c r="A5367" s="19">
        <v>5366.0</v>
      </c>
      <c r="B5367" s="19">
        <v>31680.0</v>
      </c>
      <c r="C5367" s="20" t="s">
        <v>7120</v>
      </c>
      <c r="D5367" s="21"/>
    </row>
    <row r="5368">
      <c r="A5368" s="19">
        <v>5367.0</v>
      </c>
      <c r="B5368" s="19">
        <v>31675.0</v>
      </c>
      <c r="C5368" s="20" t="s">
        <v>7121</v>
      </c>
      <c r="D5368" s="21"/>
    </row>
    <row r="5369">
      <c r="A5369" s="19">
        <v>5368.0</v>
      </c>
      <c r="B5369" s="19">
        <v>31663.0</v>
      </c>
      <c r="C5369" s="20" t="s">
        <v>7122</v>
      </c>
      <c r="D5369" s="21"/>
    </row>
    <row r="5370">
      <c r="A5370" s="19">
        <v>5369.0</v>
      </c>
      <c r="B5370" s="19">
        <v>31655.0</v>
      </c>
      <c r="C5370" s="20" t="s">
        <v>7123</v>
      </c>
      <c r="D5370" s="21"/>
    </row>
    <row r="5371">
      <c r="A5371" s="19">
        <v>5370.0</v>
      </c>
      <c r="B5371" s="19">
        <v>31655.0</v>
      </c>
      <c r="C5371" s="20" t="s">
        <v>7124</v>
      </c>
      <c r="D5371" s="21"/>
    </row>
    <row r="5372">
      <c r="A5372" s="19">
        <v>5371.0</v>
      </c>
      <c r="B5372" s="19">
        <v>31652.0</v>
      </c>
      <c r="C5372" s="20" t="s">
        <v>7125</v>
      </c>
      <c r="D5372" s="21"/>
    </row>
    <row r="5373">
      <c r="A5373" s="19">
        <v>5372.0</v>
      </c>
      <c r="B5373" s="19">
        <v>31651.0</v>
      </c>
      <c r="C5373" s="22" t="s">
        <v>7126</v>
      </c>
      <c r="D5373" s="21"/>
    </row>
    <row r="5374">
      <c r="A5374" s="19">
        <v>5373.0</v>
      </c>
      <c r="B5374" s="19">
        <v>31636.0</v>
      </c>
      <c r="C5374" s="20" t="s">
        <v>7127</v>
      </c>
      <c r="D5374" s="21"/>
    </row>
    <row r="5375">
      <c r="A5375" s="19">
        <v>5374.0</v>
      </c>
      <c r="B5375" s="19">
        <v>31624.0</v>
      </c>
      <c r="C5375" s="20" t="s">
        <v>7128</v>
      </c>
      <c r="D5375" s="21"/>
    </row>
    <row r="5376">
      <c r="A5376" s="19">
        <v>5375.0</v>
      </c>
      <c r="B5376" s="19">
        <v>31623.0</v>
      </c>
      <c r="C5376" s="20" t="s">
        <v>7129</v>
      </c>
      <c r="D5376" s="21"/>
    </row>
    <row r="5377">
      <c r="A5377" s="19">
        <v>5376.0</v>
      </c>
      <c r="B5377" s="19">
        <v>31618.0</v>
      </c>
      <c r="C5377" s="20" t="s">
        <v>7130</v>
      </c>
      <c r="D5377" s="21"/>
    </row>
    <row r="5378">
      <c r="A5378" s="19">
        <v>5377.0</v>
      </c>
      <c r="B5378" s="19">
        <v>31617.0</v>
      </c>
      <c r="C5378" s="20" t="s">
        <v>7131</v>
      </c>
      <c r="D5378" s="21"/>
    </row>
    <row r="5379">
      <c r="A5379" s="19">
        <v>5378.0</v>
      </c>
      <c r="B5379" s="19">
        <v>31614.0</v>
      </c>
      <c r="C5379" s="20" t="s">
        <v>7132</v>
      </c>
      <c r="D5379" s="21"/>
    </row>
    <row r="5380">
      <c r="A5380" s="19">
        <v>5379.0</v>
      </c>
      <c r="B5380" s="19">
        <v>31602.0</v>
      </c>
      <c r="C5380" s="20" t="s">
        <v>7133</v>
      </c>
      <c r="D5380" s="21"/>
    </row>
    <row r="5381">
      <c r="A5381" s="19">
        <v>5380.0</v>
      </c>
      <c r="B5381" s="19">
        <v>31602.0</v>
      </c>
      <c r="C5381" s="20" t="s">
        <v>7134</v>
      </c>
      <c r="D5381" s="21"/>
    </row>
    <row r="5382">
      <c r="A5382" s="19">
        <v>5381.0</v>
      </c>
      <c r="B5382" s="19">
        <v>31593.0</v>
      </c>
      <c r="C5382" s="20" t="s">
        <v>7135</v>
      </c>
      <c r="D5382" s="21"/>
    </row>
    <row r="5383">
      <c r="A5383" s="19">
        <v>5382.0</v>
      </c>
      <c r="B5383" s="19">
        <v>31592.0</v>
      </c>
      <c r="C5383" s="20" t="s">
        <v>7136</v>
      </c>
      <c r="D5383" s="21"/>
    </row>
    <row r="5384">
      <c r="A5384" s="19">
        <v>5383.0</v>
      </c>
      <c r="B5384" s="19">
        <v>31586.0</v>
      </c>
      <c r="C5384" s="20" t="s">
        <v>7137</v>
      </c>
      <c r="D5384" s="21"/>
    </row>
    <row r="5385">
      <c r="A5385" s="19">
        <v>5384.0</v>
      </c>
      <c r="B5385" s="19">
        <v>31585.0</v>
      </c>
      <c r="C5385" s="20" t="s">
        <v>7138</v>
      </c>
      <c r="D5385" s="21"/>
    </row>
    <row r="5386">
      <c r="A5386" s="19">
        <v>5385.0</v>
      </c>
      <c r="B5386" s="19">
        <v>31582.0</v>
      </c>
      <c r="C5386" s="20" t="s">
        <v>7139</v>
      </c>
      <c r="D5386" s="21"/>
    </row>
    <row r="5387">
      <c r="A5387" s="19">
        <v>5386.0</v>
      </c>
      <c r="B5387" s="19">
        <v>31561.0</v>
      </c>
      <c r="C5387" s="20" t="s">
        <v>7140</v>
      </c>
      <c r="D5387" s="21"/>
    </row>
    <row r="5388">
      <c r="A5388" s="19">
        <v>5387.0</v>
      </c>
      <c r="B5388" s="19">
        <v>31555.0</v>
      </c>
      <c r="C5388" s="22" t="s">
        <v>7141</v>
      </c>
      <c r="D5388" s="21"/>
    </row>
    <row r="5389">
      <c r="A5389" s="19">
        <v>5388.0</v>
      </c>
      <c r="B5389" s="19">
        <v>31550.0</v>
      </c>
      <c r="C5389" s="20" t="s">
        <v>7142</v>
      </c>
      <c r="D5389" s="21"/>
    </row>
    <row r="5390">
      <c r="A5390" s="19">
        <v>5389.0</v>
      </c>
      <c r="B5390" s="19">
        <v>31548.0</v>
      </c>
      <c r="C5390" s="20" t="s">
        <v>7143</v>
      </c>
      <c r="D5390" s="21"/>
    </row>
    <row r="5391">
      <c r="A5391" s="19">
        <v>5390.0</v>
      </c>
      <c r="B5391" s="19">
        <v>31540.0</v>
      </c>
      <c r="C5391" s="20" t="s">
        <v>7144</v>
      </c>
      <c r="D5391" s="21"/>
    </row>
    <row r="5392">
      <c r="A5392" s="19">
        <v>5391.0</v>
      </c>
      <c r="B5392" s="19">
        <v>31533.0</v>
      </c>
      <c r="C5392" s="20" t="s">
        <v>7145</v>
      </c>
      <c r="D5392" s="21"/>
    </row>
    <row r="5393">
      <c r="A5393" s="19">
        <v>5392.0</v>
      </c>
      <c r="B5393" s="19">
        <v>31524.0</v>
      </c>
      <c r="C5393" s="20" t="s">
        <v>7146</v>
      </c>
      <c r="D5393" s="21"/>
    </row>
    <row r="5394">
      <c r="A5394" s="19">
        <v>5393.0</v>
      </c>
      <c r="B5394" s="19">
        <v>31523.0</v>
      </c>
      <c r="C5394" s="22" t="s">
        <v>7147</v>
      </c>
      <c r="D5394" s="21"/>
    </row>
    <row r="5395">
      <c r="A5395" s="19">
        <v>5394.0</v>
      </c>
      <c r="B5395" s="19">
        <v>31523.0</v>
      </c>
      <c r="C5395" s="20" t="s">
        <v>7148</v>
      </c>
      <c r="D5395" s="21"/>
    </row>
    <row r="5396">
      <c r="A5396" s="19">
        <v>5395.0</v>
      </c>
      <c r="B5396" s="19">
        <v>31523.0</v>
      </c>
      <c r="C5396" s="20" t="s">
        <v>7149</v>
      </c>
      <c r="D5396" s="21"/>
    </row>
    <row r="5397">
      <c r="A5397" s="19">
        <v>5396.0</v>
      </c>
      <c r="B5397" s="19">
        <v>31523.0</v>
      </c>
      <c r="C5397" s="20" t="s">
        <v>7150</v>
      </c>
      <c r="D5397" s="21"/>
    </row>
    <row r="5398">
      <c r="A5398" s="19">
        <v>5397.0</v>
      </c>
      <c r="B5398" s="19">
        <v>31519.0</v>
      </c>
      <c r="C5398" s="22" t="s">
        <v>7151</v>
      </c>
      <c r="D5398" s="21"/>
    </row>
    <row r="5399">
      <c r="A5399" s="19">
        <v>5398.0</v>
      </c>
      <c r="B5399" s="19">
        <v>31516.0</v>
      </c>
      <c r="C5399" s="20" t="s">
        <v>7152</v>
      </c>
      <c r="D5399" s="21"/>
    </row>
    <row r="5400">
      <c r="A5400" s="19">
        <v>5399.0</v>
      </c>
      <c r="B5400" s="19">
        <v>31510.0</v>
      </c>
      <c r="C5400" s="20" t="s">
        <v>7153</v>
      </c>
      <c r="D5400" s="21"/>
    </row>
    <row r="5401">
      <c r="A5401" s="19">
        <v>5400.0</v>
      </c>
      <c r="B5401" s="19">
        <v>31504.0</v>
      </c>
      <c r="C5401" s="20" t="s">
        <v>7154</v>
      </c>
      <c r="D5401" s="21"/>
    </row>
    <row r="5402">
      <c r="A5402" s="19">
        <v>5401.0</v>
      </c>
      <c r="B5402" s="19">
        <v>31503.0</v>
      </c>
      <c r="C5402" s="20" t="s">
        <v>7155</v>
      </c>
      <c r="D5402" s="21"/>
    </row>
    <row r="5403">
      <c r="A5403" s="19">
        <v>5402.0</v>
      </c>
      <c r="B5403" s="19">
        <v>31502.0</v>
      </c>
      <c r="C5403" s="20" t="s">
        <v>7156</v>
      </c>
      <c r="D5403" s="21"/>
    </row>
    <row r="5404">
      <c r="A5404" s="19">
        <v>5403.0</v>
      </c>
      <c r="B5404" s="19">
        <v>31498.0</v>
      </c>
      <c r="C5404" s="20" t="s">
        <v>7157</v>
      </c>
      <c r="D5404" s="21"/>
    </row>
    <row r="5405">
      <c r="A5405" s="19">
        <v>5404.0</v>
      </c>
      <c r="B5405" s="19">
        <v>31494.0</v>
      </c>
      <c r="C5405" s="20" t="s">
        <v>7158</v>
      </c>
      <c r="D5405" s="21"/>
    </row>
    <row r="5406">
      <c r="A5406" s="19">
        <v>5405.0</v>
      </c>
      <c r="B5406" s="19">
        <v>31484.0</v>
      </c>
      <c r="C5406" s="20" t="s">
        <v>7159</v>
      </c>
      <c r="D5406" s="21"/>
    </row>
    <row r="5407">
      <c r="A5407" s="19">
        <v>5406.0</v>
      </c>
      <c r="B5407" s="19">
        <v>31481.0</v>
      </c>
      <c r="C5407" s="20" t="s">
        <v>7160</v>
      </c>
      <c r="D5407" s="21"/>
    </row>
    <row r="5408">
      <c r="A5408" s="19">
        <v>5407.0</v>
      </c>
      <c r="B5408" s="19">
        <v>31463.0</v>
      </c>
      <c r="C5408" s="20" t="s">
        <v>7161</v>
      </c>
      <c r="D5408" s="21"/>
    </row>
    <row r="5409">
      <c r="A5409" s="19">
        <v>5408.0</v>
      </c>
      <c r="B5409" s="19">
        <v>31460.0</v>
      </c>
      <c r="C5409" s="20" t="s">
        <v>7162</v>
      </c>
      <c r="D5409" s="21"/>
    </row>
    <row r="5410">
      <c r="A5410" s="19">
        <v>5409.0</v>
      </c>
      <c r="B5410" s="19">
        <v>31445.0</v>
      </c>
      <c r="C5410" s="20" t="s">
        <v>7163</v>
      </c>
      <c r="D5410" s="21"/>
    </row>
    <row r="5411">
      <c r="A5411" s="19">
        <v>5410.0</v>
      </c>
      <c r="B5411" s="19">
        <v>31431.0</v>
      </c>
      <c r="C5411" s="20" t="s">
        <v>7164</v>
      </c>
      <c r="D5411" s="21"/>
    </row>
    <row r="5412">
      <c r="A5412" s="19">
        <v>5411.0</v>
      </c>
      <c r="B5412" s="19">
        <v>31425.0</v>
      </c>
      <c r="C5412" s="20" t="s">
        <v>7165</v>
      </c>
      <c r="D5412" s="21"/>
    </row>
    <row r="5413">
      <c r="A5413" s="19">
        <v>5412.0</v>
      </c>
      <c r="B5413" s="19">
        <v>31420.0</v>
      </c>
      <c r="C5413" s="20" t="s">
        <v>7166</v>
      </c>
      <c r="D5413" s="21"/>
    </row>
    <row r="5414">
      <c r="A5414" s="19">
        <v>5413.0</v>
      </c>
      <c r="B5414" s="19">
        <v>31420.0</v>
      </c>
      <c r="C5414" s="20" t="s">
        <v>7167</v>
      </c>
      <c r="D5414" s="21"/>
    </row>
    <row r="5415">
      <c r="A5415" s="19">
        <v>5414.0</v>
      </c>
      <c r="B5415" s="19">
        <v>31414.0</v>
      </c>
      <c r="C5415" s="20" t="s">
        <v>7168</v>
      </c>
      <c r="D5415" s="21"/>
    </row>
    <row r="5416">
      <c r="A5416" s="19">
        <v>5415.0</v>
      </c>
      <c r="B5416" s="19">
        <v>31411.0</v>
      </c>
      <c r="C5416" s="20" t="s">
        <v>7169</v>
      </c>
      <c r="D5416" s="21"/>
    </row>
    <row r="5417">
      <c r="A5417" s="19">
        <v>5416.0</v>
      </c>
      <c r="B5417" s="19">
        <v>31406.0</v>
      </c>
      <c r="C5417" s="20" t="s">
        <v>7170</v>
      </c>
      <c r="D5417" s="21"/>
    </row>
    <row r="5418">
      <c r="A5418" s="19">
        <v>5417.0</v>
      </c>
      <c r="B5418" s="19">
        <v>31406.0</v>
      </c>
      <c r="C5418" s="20" t="s">
        <v>7171</v>
      </c>
      <c r="D5418" s="21"/>
    </row>
    <row r="5419">
      <c r="A5419" s="19">
        <v>5418.0</v>
      </c>
      <c r="B5419" s="19">
        <v>31400.0</v>
      </c>
      <c r="C5419" s="22" t="s">
        <v>7172</v>
      </c>
      <c r="D5419" s="21"/>
    </row>
    <row r="5420">
      <c r="A5420" s="19">
        <v>5419.0</v>
      </c>
      <c r="B5420" s="19">
        <v>31397.0</v>
      </c>
      <c r="C5420" s="20" t="s">
        <v>7173</v>
      </c>
      <c r="D5420" s="21"/>
    </row>
    <row r="5421">
      <c r="A5421" s="19">
        <v>5420.0</v>
      </c>
      <c r="B5421" s="19">
        <v>31395.0</v>
      </c>
      <c r="C5421" s="20" t="s">
        <v>7174</v>
      </c>
      <c r="D5421" s="21"/>
    </row>
    <row r="5422">
      <c r="A5422" s="19">
        <v>5421.0</v>
      </c>
      <c r="B5422" s="19">
        <v>31392.0</v>
      </c>
      <c r="C5422" s="20" t="s">
        <v>7175</v>
      </c>
      <c r="D5422" s="21"/>
    </row>
    <row r="5423">
      <c r="A5423" s="19">
        <v>5422.0</v>
      </c>
      <c r="B5423" s="19">
        <v>31382.0</v>
      </c>
      <c r="C5423" s="22" t="s">
        <v>7176</v>
      </c>
      <c r="D5423" s="21"/>
    </row>
    <row r="5424">
      <c r="A5424" s="19">
        <v>5423.0</v>
      </c>
      <c r="B5424" s="19">
        <v>31380.0</v>
      </c>
      <c r="C5424" s="20" t="s">
        <v>7177</v>
      </c>
      <c r="D5424" s="21"/>
    </row>
    <row r="5425">
      <c r="A5425" s="19">
        <v>5424.0</v>
      </c>
      <c r="B5425" s="19">
        <v>31373.0</v>
      </c>
      <c r="C5425" s="22" t="s">
        <v>7178</v>
      </c>
      <c r="D5425" s="21"/>
    </row>
    <row r="5426">
      <c r="A5426" s="19">
        <v>5425.0</v>
      </c>
      <c r="B5426" s="19">
        <v>31367.0</v>
      </c>
      <c r="C5426" s="20" t="s">
        <v>7179</v>
      </c>
      <c r="D5426" s="21"/>
    </row>
    <row r="5427">
      <c r="A5427" s="19">
        <v>5426.0</v>
      </c>
      <c r="B5427" s="19">
        <v>31363.0</v>
      </c>
      <c r="C5427" s="20" t="s">
        <v>7180</v>
      </c>
      <c r="D5427" s="21"/>
    </row>
    <row r="5428">
      <c r="A5428" s="19">
        <v>5427.0</v>
      </c>
      <c r="B5428" s="19">
        <v>31356.0</v>
      </c>
      <c r="C5428" s="20" t="s">
        <v>7181</v>
      </c>
      <c r="D5428" s="21"/>
    </row>
    <row r="5429">
      <c r="A5429" s="19">
        <v>5428.0</v>
      </c>
      <c r="B5429" s="19">
        <v>31344.0</v>
      </c>
      <c r="C5429" s="20" t="s">
        <v>7182</v>
      </c>
      <c r="D5429" s="21"/>
    </row>
    <row r="5430">
      <c r="A5430" s="19">
        <v>5429.0</v>
      </c>
      <c r="B5430" s="19">
        <v>31343.0</v>
      </c>
      <c r="C5430" s="20" t="s">
        <v>7183</v>
      </c>
      <c r="D5430" s="21"/>
    </row>
    <row r="5431">
      <c r="A5431" s="19">
        <v>5430.0</v>
      </c>
      <c r="B5431" s="19">
        <v>31332.0</v>
      </c>
      <c r="C5431" s="20" t="s">
        <v>7184</v>
      </c>
      <c r="D5431" s="21"/>
    </row>
    <row r="5432">
      <c r="A5432" s="19">
        <v>5431.0</v>
      </c>
      <c r="B5432" s="19">
        <v>31328.0</v>
      </c>
      <c r="C5432" s="20" t="s">
        <v>7185</v>
      </c>
      <c r="D5432" s="21"/>
    </row>
    <row r="5433">
      <c r="A5433" s="19">
        <v>5432.0</v>
      </c>
      <c r="B5433" s="19">
        <v>31327.0</v>
      </c>
      <c r="C5433" s="20" t="s">
        <v>7186</v>
      </c>
      <c r="D5433" s="21"/>
    </row>
    <row r="5434">
      <c r="A5434" s="19">
        <v>5433.0</v>
      </c>
      <c r="B5434" s="19">
        <v>31323.0</v>
      </c>
      <c r="C5434" s="20" t="s">
        <v>7187</v>
      </c>
      <c r="D5434" s="21"/>
    </row>
    <row r="5435">
      <c r="A5435" s="19">
        <v>5434.0</v>
      </c>
      <c r="B5435" s="19">
        <v>31316.0</v>
      </c>
      <c r="C5435" s="20" t="s">
        <v>7188</v>
      </c>
      <c r="D5435" s="21"/>
    </row>
    <row r="5436">
      <c r="A5436" s="19">
        <v>5435.0</v>
      </c>
      <c r="B5436" s="19">
        <v>31315.0</v>
      </c>
      <c r="C5436" s="20" t="s">
        <v>7189</v>
      </c>
      <c r="D5436" s="21"/>
    </row>
    <row r="5437">
      <c r="A5437" s="19">
        <v>5436.0</v>
      </c>
      <c r="B5437" s="19">
        <v>31308.0</v>
      </c>
      <c r="C5437" s="20" t="s">
        <v>7190</v>
      </c>
      <c r="D5437" s="21"/>
    </row>
    <row r="5438">
      <c r="A5438" s="19">
        <v>5437.0</v>
      </c>
      <c r="B5438" s="19">
        <v>31304.0</v>
      </c>
      <c r="C5438" s="20" t="s">
        <v>7191</v>
      </c>
      <c r="D5438" s="21"/>
    </row>
    <row r="5439">
      <c r="A5439" s="19">
        <v>5438.0</v>
      </c>
      <c r="B5439" s="19">
        <v>31300.0</v>
      </c>
      <c r="C5439" s="20" t="s">
        <v>7192</v>
      </c>
      <c r="D5439" s="21"/>
    </row>
    <row r="5440">
      <c r="A5440" s="19">
        <v>5439.0</v>
      </c>
      <c r="B5440" s="19">
        <v>31296.0</v>
      </c>
      <c r="C5440" s="20" t="s">
        <v>7193</v>
      </c>
      <c r="D5440" s="21"/>
    </row>
    <row r="5441">
      <c r="A5441" s="19">
        <v>5440.0</v>
      </c>
      <c r="B5441" s="19">
        <v>31287.0</v>
      </c>
      <c r="C5441" s="20" t="s">
        <v>7194</v>
      </c>
      <c r="D5441" s="21"/>
    </row>
    <row r="5442">
      <c r="A5442" s="19">
        <v>5441.0</v>
      </c>
      <c r="B5442" s="19">
        <v>31285.0</v>
      </c>
      <c r="C5442" s="20" t="s">
        <v>7195</v>
      </c>
      <c r="D5442" s="21"/>
    </row>
    <row r="5443">
      <c r="A5443" s="19">
        <v>5442.0</v>
      </c>
      <c r="B5443" s="19">
        <v>31266.0</v>
      </c>
      <c r="C5443" s="20" t="s">
        <v>7196</v>
      </c>
      <c r="D5443" s="21"/>
    </row>
    <row r="5444">
      <c r="A5444" s="19">
        <v>5443.0</v>
      </c>
      <c r="B5444" s="19">
        <v>31260.0</v>
      </c>
      <c r="C5444" s="20" t="s">
        <v>7197</v>
      </c>
      <c r="D5444" s="21"/>
    </row>
    <row r="5445">
      <c r="A5445" s="19">
        <v>5444.0</v>
      </c>
      <c r="B5445" s="19">
        <v>31259.0</v>
      </c>
      <c r="C5445" s="20" t="s">
        <v>7198</v>
      </c>
      <c r="D5445" s="21"/>
    </row>
    <row r="5446">
      <c r="A5446" s="19">
        <v>5445.0</v>
      </c>
      <c r="B5446" s="19">
        <v>31258.0</v>
      </c>
      <c r="C5446" s="22" t="s">
        <v>7199</v>
      </c>
      <c r="D5446" s="21"/>
    </row>
    <row r="5447">
      <c r="A5447" s="19">
        <v>5446.0</v>
      </c>
      <c r="B5447" s="19">
        <v>31245.0</v>
      </c>
      <c r="C5447" s="20" t="s">
        <v>7200</v>
      </c>
      <c r="D5447" s="21"/>
    </row>
    <row r="5448">
      <c r="A5448" s="19">
        <v>5447.0</v>
      </c>
      <c r="B5448" s="19">
        <v>31242.0</v>
      </c>
      <c r="C5448" s="20" t="s">
        <v>7201</v>
      </c>
      <c r="D5448" s="21"/>
    </row>
    <row r="5449">
      <c r="A5449" s="19">
        <v>5448.0</v>
      </c>
      <c r="B5449" s="19">
        <v>31223.0</v>
      </c>
      <c r="C5449" s="20" t="s">
        <v>7202</v>
      </c>
      <c r="D5449" s="21"/>
    </row>
    <row r="5450">
      <c r="A5450" s="19">
        <v>5449.0</v>
      </c>
      <c r="B5450" s="19">
        <v>31223.0</v>
      </c>
      <c r="C5450" s="20" t="s">
        <v>7203</v>
      </c>
      <c r="D5450" s="21"/>
    </row>
    <row r="5451">
      <c r="A5451" s="19">
        <v>5450.0</v>
      </c>
      <c r="B5451" s="19">
        <v>31212.0</v>
      </c>
      <c r="C5451" s="22" t="s">
        <v>7204</v>
      </c>
      <c r="D5451" s="21"/>
    </row>
    <row r="5452">
      <c r="A5452" s="19">
        <v>5451.0</v>
      </c>
      <c r="B5452" s="19">
        <v>31206.0</v>
      </c>
      <c r="C5452" s="20" t="s">
        <v>7205</v>
      </c>
      <c r="D5452" s="21"/>
    </row>
    <row r="5453">
      <c r="A5453" s="19">
        <v>5452.0</v>
      </c>
      <c r="B5453" s="19">
        <v>31201.0</v>
      </c>
      <c r="C5453" s="20" t="s">
        <v>7206</v>
      </c>
      <c r="D5453" s="21"/>
    </row>
    <row r="5454">
      <c r="A5454" s="19">
        <v>5453.0</v>
      </c>
      <c r="B5454" s="19">
        <v>31196.0</v>
      </c>
      <c r="C5454" s="20" t="s">
        <v>7207</v>
      </c>
      <c r="D5454" s="21"/>
    </row>
    <row r="5455">
      <c r="A5455" s="19">
        <v>5454.0</v>
      </c>
      <c r="B5455" s="19">
        <v>31177.0</v>
      </c>
      <c r="C5455" s="20" t="s">
        <v>7208</v>
      </c>
      <c r="D5455" s="21"/>
    </row>
    <row r="5456">
      <c r="A5456" s="19">
        <v>5455.0</v>
      </c>
      <c r="B5456" s="19">
        <v>31170.0</v>
      </c>
      <c r="C5456" s="20" t="s">
        <v>7209</v>
      </c>
      <c r="D5456" s="21"/>
    </row>
    <row r="5457">
      <c r="A5457" s="19">
        <v>5456.0</v>
      </c>
      <c r="B5457" s="19">
        <v>31168.0</v>
      </c>
      <c r="C5457" s="20" t="s">
        <v>7210</v>
      </c>
      <c r="D5457" s="21"/>
    </row>
    <row r="5458">
      <c r="A5458" s="19">
        <v>5457.0</v>
      </c>
      <c r="B5458" s="19">
        <v>31152.0</v>
      </c>
      <c r="C5458" s="22" t="s">
        <v>7211</v>
      </c>
      <c r="D5458" s="21"/>
    </row>
    <row r="5459">
      <c r="A5459" s="19">
        <v>5458.0</v>
      </c>
      <c r="B5459" s="19">
        <v>31148.0</v>
      </c>
      <c r="C5459" s="20" t="s">
        <v>7212</v>
      </c>
      <c r="D5459" s="21"/>
    </row>
    <row r="5460">
      <c r="A5460" s="19">
        <v>5459.0</v>
      </c>
      <c r="B5460" s="19">
        <v>31147.0</v>
      </c>
      <c r="C5460" s="20" t="s">
        <v>7213</v>
      </c>
      <c r="D5460" s="21"/>
    </row>
    <row r="5461">
      <c r="A5461" s="19">
        <v>5460.0</v>
      </c>
      <c r="B5461" s="19">
        <v>31144.0</v>
      </c>
      <c r="C5461" s="20" t="s">
        <v>7214</v>
      </c>
      <c r="D5461" s="21"/>
    </row>
    <row r="5462">
      <c r="A5462" s="19">
        <v>5461.0</v>
      </c>
      <c r="B5462" s="19">
        <v>31132.0</v>
      </c>
      <c r="C5462" s="20" t="s">
        <v>7215</v>
      </c>
      <c r="D5462" s="21"/>
    </row>
    <row r="5463">
      <c r="A5463" s="19">
        <v>5462.0</v>
      </c>
      <c r="B5463" s="19">
        <v>31117.0</v>
      </c>
      <c r="C5463" s="20" t="s">
        <v>7216</v>
      </c>
      <c r="D5463" s="21"/>
    </row>
    <row r="5464">
      <c r="A5464" s="19">
        <v>5463.0</v>
      </c>
      <c r="B5464" s="19">
        <v>31113.0</v>
      </c>
      <c r="C5464" s="20" t="s">
        <v>7217</v>
      </c>
      <c r="D5464" s="21"/>
    </row>
    <row r="5465">
      <c r="A5465" s="19">
        <v>5464.0</v>
      </c>
      <c r="B5465" s="19">
        <v>31109.0</v>
      </c>
      <c r="C5465" s="20" t="s">
        <v>7218</v>
      </c>
      <c r="D5465" s="21"/>
    </row>
    <row r="5466">
      <c r="A5466" s="19">
        <v>5465.0</v>
      </c>
      <c r="B5466" s="19">
        <v>31103.0</v>
      </c>
      <c r="C5466" s="20" t="s">
        <v>7219</v>
      </c>
      <c r="D5466" s="21"/>
    </row>
    <row r="5467">
      <c r="A5467" s="19">
        <v>5466.0</v>
      </c>
      <c r="B5467" s="19">
        <v>31085.0</v>
      </c>
      <c r="C5467" s="20" t="s">
        <v>7220</v>
      </c>
      <c r="D5467" s="21"/>
    </row>
    <row r="5468">
      <c r="A5468" s="19">
        <v>5467.0</v>
      </c>
      <c r="B5468" s="19">
        <v>31085.0</v>
      </c>
      <c r="C5468" s="22" t="s">
        <v>7221</v>
      </c>
      <c r="D5468" s="21"/>
    </row>
    <row r="5469">
      <c r="A5469" s="19">
        <v>5468.0</v>
      </c>
      <c r="B5469" s="19">
        <v>31084.0</v>
      </c>
      <c r="C5469" s="20" t="s">
        <v>7222</v>
      </c>
      <c r="D5469" s="21"/>
    </row>
    <row r="5470">
      <c r="A5470" s="19">
        <v>5469.0</v>
      </c>
      <c r="B5470" s="19">
        <v>31052.0</v>
      </c>
      <c r="C5470" s="20" t="s">
        <v>7223</v>
      </c>
      <c r="D5470" s="21"/>
    </row>
    <row r="5471">
      <c r="A5471" s="19">
        <v>5470.0</v>
      </c>
      <c r="B5471" s="19">
        <v>31048.0</v>
      </c>
      <c r="C5471" s="20" t="s">
        <v>7224</v>
      </c>
      <c r="D5471" s="21"/>
    </row>
    <row r="5472">
      <c r="A5472" s="19">
        <v>5471.0</v>
      </c>
      <c r="B5472" s="19">
        <v>31038.0</v>
      </c>
      <c r="C5472" s="20" t="s">
        <v>7225</v>
      </c>
      <c r="D5472" s="21"/>
    </row>
    <row r="5473">
      <c r="A5473" s="19">
        <v>5472.0</v>
      </c>
      <c r="B5473" s="19">
        <v>31035.0</v>
      </c>
      <c r="C5473" s="20" t="s">
        <v>7226</v>
      </c>
      <c r="D5473" s="21"/>
    </row>
    <row r="5474">
      <c r="A5474" s="19">
        <v>5473.0</v>
      </c>
      <c r="B5474" s="19">
        <v>31032.0</v>
      </c>
      <c r="C5474" s="20" t="s">
        <v>7227</v>
      </c>
      <c r="D5474" s="21"/>
    </row>
    <row r="5475">
      <c r="A5475" s="19">
        <v>5474.0</v>
      </c>
      <c r="B5475" s="19">
        <v>31028.0</v>
      </c>
      <c r="C5475" s="22" t="s">
        <v>7228</v>
      </c>
      <c r="D5475" s="21"/>
    </row>
    <row r="5476">
      <c r="A5476" s="19">
        <v>5475.0</v>
      </c>
      <c r="B5476" s="19">
        <v>31004.0</v>
      </c>
      <c r="C5476" s="22" t="s">
        <v>7229</v>
      </c>
      <c r="D5476" s="21"/>
    </row>
    <row r="5477">
      <c r="A5477" s="19">
        <v>5476.0</v>
      </c>
      <c r="B5477" s="19">
        <v>31002.0</v>
      </c>
      <c r="C5477" s="20" t="s">
        <v>7230</v>
      </c>
      <c r="D5477" s="21"/>
    </row>
    <row r="5478">
      <c r="A5478" s="19">
        <v>5477.0</v>
      </c>
      <c r="B5478" s="19">
        <v>30992.0</v>
      </c>
      <c r="C5478" s="20" t="s">
        <v>7231</v>
      </c>
      <c r="D5478" s="21"/>
    </row>
    <row r="5479">
      <c r="A5479" s="19">
        <v>5478.0</v>
      </c>
      <c r="B5479" s="19">
        <v>30982.0</v>
      </c>
      <c r="C5479" s="22" t="s">
        <v>7232</v>
      </c>
      <c r="D5479" s="21"/>
    </row>
    <row r="5480">
      <c r="A5480" s="19">
        <v>5479.0</v>
      </c>
      <c r="B5480" s="19">
        <v>30976.0</v>
      </c>
      <c r="C5480" s="20" t="s">
        <v>7233</v>
      </c>
      <c r="D5480" s="21"/>
    </row>
    <row r="5481">
      <c r="A5481" s="19">
        <v>5480.0</v>
      </c>
      <c r="B5481" s="19">
        <v>30940.0</v>
      </c>
      <c r="C5481" s="20" t="s">
        <v>7234</v>
      </c>
      <c r="D5481" s="21"/>
    </row>
    <row r="5482">
      <c r="A5482" s="19">
        <v>5481.0</v>
      </c>
      <c r="B5482" s="19">
        <v>30933.0</v>
      </c>
      <c r="C5482" s="20" t="s">
        <v>7235</v>
      </c>
      <c r="D5482" s="21"/>
    </row>
    <row r="5483">
      <c r="A5483" s="19">
        <v>5482.0</v>
      </c>
      <c r="B5483" s="19">
        <v>30931.0</v>
      </c>
      <c r="C5483" s="20" t="s">
        <v>7236</v>
      </c>
      <c r="D5483" s="21"/>
    </row>
    <row r="5484">
      <c r="A5484" s="19">
        <v>5483.0</v>
      </c>
      <c r="B5484" s="19">
        <v>30926.0</v>
      </c>
      <c r="C5484" s="20" t="s">
        <v>7237</v>
      </c>
      <c r="D5484" s="21"/>
    </row>
    <row r="5485">
      <c r="A5485" s="19">
        <v>5484.0</v>
      </c>
      <c r="B5485" s="19">
        <v>30923.0</v>
      </c>
      <c r="C5485" s="20" t="s">
        <v>7238</v>
      </c>
      <c r="D5485" s="21"/>
    </row>
    <row r="5486">
      <c r="A5486" s="19">
        <v>5485.0</v>
      </c>
      <c r="B5486" s="19">
        <v>30916.0</v>
      </c>
      <c r="C5486" s="20" t="s">
        <v>7239</v>
      </c>
      <c r="D5486" s="21"/>
    </row>
    <row r="5487">
      <c r="A5487" s="19">
        <v>5486.0</v>
      </c>
      <c r="B5487" s="19">
        <v>30914.0</v>
      </c>
      <c r="C5487" s="20" t="s">
        <v>7240</v>
      </c>
      <c r="D5487" s="21"/>
    </row>
    <row r="5488">
      <c r="A5488" s="19">
        <v>5487.0</v>
      </c>
      <c r="B5488" s="19">
        <v>30908.0</v>
      </c>
      <c r="C5488" s="20" t="s">
        <v>7241</v>
      </c>
      <c r="D5488" s="21"/>
    </row>
    <row r="5489">
      <c r="A5489" s="19">
        <v>5488.0</v>
      </c>
      <c r="B5489" s="19">
        <v>30907.0</v>
      </c>
      <c r="C5489" s="20" t="s">
        <v>7242</v>
      </c>
      <c r="D5489" s="21"/>
    </row>
    <row r="5490">
      <c r="A5490" s="19">
        <v>5489.0</v>
      </c>
      <c r="B5490" s="19">
        <v>30907.0</v>
      </c>
      <c r="C5490" s="20" t="s">
        <v>7243</v>
      </c>
      <c r="D5490" s="21"/>
    </row>
    <row r="5491">
      <c r="A5491" s="19">
        <v>5490.0</v>
      </c>
      <c r="B5491" s="19">
        <v>30905.0</v>
      </c>
      <c r="C5491" s="20" t="s">
        <v>7244</v>
      </c>
      <c r="D5491" s="21"/>
    </row>
    <row r="5492">
      <c r="A5492" s="19">
        <v>5491.0</v>
      </c>
      <c r="B5492" s="19">
        <v>30901.0</v>
      </c>
      <c r="C5492" s="20" t="s">
        <v>7245</v>
      </c>
      <c r="D5492" s="21"/>
    </row>
    <row r="5493">
      <c r="A5493" s="19">
        <v>5492.0</v>
      </c>
      <c r="B5493" s="19">
        <v>30895.0</v>
      </c>
      <c r="C5493" s="22" t="s">
        <v>7246</v>
      </c>
      <c r="D5493" s="21"/>
    </row>
    <row r="5494">
      <c r="A5494" s="19">
        <v>5493.0</v>
      </c>
      <c r="B5494" s="19">
        <v>30890.0</v>
      </c>
      <c r="C5494" s="20" t="s">
        <v>7247</v>
      </c>
      <c r="D5494" s="21"/>
    </row>
    <row r="5495">
      <c r="A5495" s="19">
        <v>5494.0</v>
      </c>
      <c r="B5495" s="19">
        <v>30886.0</v>
      </c>
      <c r="C5495" s="20" t="s">
        <v>7248</v>
      </c>
      <c r="D5495" s="21"/>
    </row>
    <row r="5496">
      <c r="A5496" s="19">
        <v>5495.0</v>
      </c>
      <c r="B5496" s="19">
        <v>30882.0</v>
      </c>
      <c r="C5496" s="20" t="s">
        <v>7249</v>
      </c>
      <c r="D5496" s="21"/>
    </row>
    <row r="5497">
      <c r="A5497" s="19">
        <v>5496.0</v>
      </c>
      <c r="B5497" s="19">
        <v>30867.0</v>
      </c>
      <c r="C5497" s="20" t="s">
        <v>7250</v>
      </c>
      <c r="D5497" s="21"/>
    </row>
    <row r="5498">
      <c r="A5498" s="19">
        <v>5497.0</v>
      </c>
      <c r="B5498" s="19">
        <v>30862.0</v>
      </c>
      <c r="C5498" s="20" t="s">
        <v>7251</v>
      </c>
      <c r="D5498" s="21"/>
    </row>
    <row r="5499">
      <c r="A5499" s="19">
        <v>5498.0</v>
      </c>
      <c r="B5499" s="19">
        <v>30861.0</v>
      </c>
      <c r="C5499" s="20" t="s">
        <v>7252</v>
      </c>
      <c r="D5499" s="21"/>
    </row>
    <row r="5500">
      <c r="A5500" s="19">
        <v>5499.0</v>
      </c>
      <c r="B5500" s="19">
        <v>30847.0</v>
      </c>
      <c r="C5500" s="20" t="s">
        <v>7253</v>
      </c>
      <c r="D5500" s="21"/>
    </row>
    <row r="5501">
      <c r="A5501" s="19">
        <v>5500.0</v>
      </c>
      <c r="B5501" s="19">
        <v>30842.0</v>
      </c>
      <c r="C5501" s="20" t="s">
        <v>7254</v>
      </c>
      <c r="D5501" s="21"/>
    </row>
    <row r="5502">
      <c r="A5502" s="19">
        <v>5501.0</v>
      </c>
      <c r="B5502" s="19">
        <v>30834.0</v>
      </c>
      <c r="C5502" s="20" t="s">
        <v>7255</v>
      </c>
      <c r="D5502" s="21"/>
    </row>
    <row r="5503">
      <c r="A5503" s="19">
        <v>5502.0</v>
      </c>
      <c r="B5503" s="19">
        <v>30829.0</v>
      </c>
      <c r="C5503" s="20" t="s">
        <v>7256</v>
      </c>
      <c r="D5503" s="21"/>
    </row>
    <row r="5504">
      <c r="A5504" s="19">
        <v>5503.0</v>
      </c>
      <c r="B5504" s="19">
        <v>30828.0</v>
      </c>
      <c r="C5504" s="20" t="s">
        <v>7257</v>
      </c>
      <c r="D5504" s="21"/>
    </row>
    <row r="5505">
      <c r="A5505" s="19">
        <v>5504.0</v>
      </c>
      <c r="B5505" s="19">
        <v>30815.0</v>
      </c>
      <c r="C5505" s="20" t="s">
        <v>7258</v>
      </c>
      <c r="D5505" s="21"/>
    </row>
    <row r="5506">
      <c r="A5506" s="19">
        <v>5505.0</v>
      </c>
      <c r="B5506" s="19">
        <v>30808.0</v>
      </c>
      <c r="C5506" s="20" t="s">
        <v>7259</v>
      </c>
      <c r="D5506" s="21"/>
    </row>
    <row r="5507">
      <c r="A5507" s="19">
        <v>5506.0</v>
      </c>
      <c r="B5507" s="19">
        <v>30802.0</v>
      </c>
      <c r="C5507" s="20" t="s">
        <v>7260</v>
      </c>
      <c r="D5507" s="21"/>
    </row>
    <row r="5508">
      <c r="A5508" s="19">
        <v>5507.0</v>
      </c>
      <c r="B5508" s="19">
        <v>30796.0</v>
      </c>
      <c r="C5508" s="20" t="s">
        <v>7261</v>
      </c>
      <c r="D5508" s="21"/>
    </row>
    <row r="5509">
      <c r="A5509" s="19">
        <v>5508.0</v>
      </c>
      <c r="B5509" s="19">
        <v>30784.0</v>
      </c>
      <c r="C5509" s="20" t="s">
        <v>7262</v>
      </c>
      <c r="D5509" s="21"/>
    </row>
    <row r="5510">
      <c r="A5510" s="19">
        <v>5509.0</v>
      </c>
      <c r="B5510" s="19">
        <v>30760.0</v>
      </c>
      <c r="C5510" s="22" t="s">
        <v>7263</v>
      </c>
      <c r="D5510" s="21"/>
    </row>
    <row r="5511">
      <c r="A5511" s="19">
        <v>5510.0</v>
      </c>
      <c r="B5511" s="19">
        <v>30705.0</v>
      </c>
      <c r="C5511" s="20" t="s">
        <v>7264</v>
      </c>
      <c r="D5511" s="21"/>
    </row>
    <row r="5512">
      <c r="A5512" s="19">
        <v>5511.0</v>
      </c>
      <c r="B5512" s="19">
        <v>30702.0</v>
      </c>
      <c r="C5512" s="22" t="s">
        <v>7265</v>
      </c>
      <c r="D5512" s="21"/>
    </row>
    <row r="5513">
      <c r="A5513" s="19">
        <v>5512.0</v>
      </c>
      <c r="B5513" s="19">
        <v>30700.0</v>
      </c>
      <c r="C5513" s="20" t="s">
        <v>7266</v>
      </c>
      <c r="D5513" s="21"/>
    </row>
    <row r="5514">
      <c r="A5514" s="19">
        <v>5513.0</v>
      </c>
      <c r="B5514" s="19">
        <v>30693.0</v>
      </c>
      <c r="C5514" s="20" t="s">
        <v>7267</v>
      </c>
      <c r="D5514" s="21"/>
    </row>
    <row r="5515">
      <c r="A5515" s="19">
        <v>5514.0</v>
      </c>
      <c r="B5515" s="19">
        <v>30692.0</v>
      </c>
      <c r="C5515" s="20" t="s">
        <v>7268</v>
      </c>
      <c r="D5515" s="21"/>
    </row>
    <row r="5516">
      <c r="A5516" s="19">
        <v>5515.0</v>
      </c>
      <c r="B5516" s="19">
        <v>30689.0</v>
      </c>
      <c r="C5516" s="20" t="s">
        <v>7269</v>
      </c>
      <c r="D5516" s="21"/>
    </row>
    <row r="5517">
      <c r="A5517" s="19">
        <v>5516.0</v>
      </c>
      <c r="B5517" s="19">
        <v>30684.0</v>
      </c>
      <c r="C5517" s="20" t="s">
        <v>7270</v>
      </c>
      <c r="D5517" s="21"/>
    </row>
    <row r="5518">
      <c r="A5518" s="19">
        <v>5517.0</v>
      </c>
      <c r="B5518" s="19">
        <v>30679.0</v>
      </c>
      <c r="C5518" s="20" t="s">
        <v>7271</v>
      </c>
      <c r="D5518" s="21"/>
    </row>
    <row r="5519">
      <c r="A5519" s="19">
        <v>5518.0</v>
      </c>
      <c r="B5519" s="19">
        <v>30671.0</v>
      </c>
      <c r="C5519" s="20" t="s">
        <v>7272</v>
      </c>
      <c r="D5519" s="21"/>
    </row>
    <row r="5520">
      <c r="A5520" s="19">
        <v>5519.0</v>
      </c>
      <c r="B5520" s="19">
        <v>30666.0</v>
      </c>
      <c r="C5520" s="20" t="s">
        <v>7273</v>
      </c>
      <c r="D5520" s="21"/>
    </row>
    <row r="5521">
      <c r="A5521" s="19">
        <v>5520.0</v>
      </c>
      <c r="B5521" s="19">
        <v>30661.0</v>
      </c>
      <c r="C5521" s="20" t="s">
        <v>7274</v>
      </c>
      <c r="D5521" s="21"/>
    </row>
    <row r="5522">
      <c r="A5522" s="19">
        <v>5521.0</v>
      </c>
      <c r="B5522" s="19">
        <v>30660.0</v>
      </c>
      <c r="C5522" s="20" t="s">
        <v>7275</v>
      </c>
      <c r="D5522" s="21"/>
    </row>
    <row r="5523">
      <c r="A5523" s="19">
        <v>5522.0</v>
      </c>
      <c r="B5523" s="19">
        <v>30655.0</v>
      </c>
      <c r="C5523" s="20" t="s">
        <v>7276</v>
      </c>
      <c r="D5523" s="21"/>
    </row>
    <row r="5524">
      <c r="A5524" s="19">
        <v>5523.0</v>
      </c>
      <c r="B5524" s="19">
        <v>30655.0</v>
      </c>
      <c r="C5524" s="20" t="s">
        <v>7277</v>
      </c>
      <c r="D5524" s="21"/>
    </row>
    <row r="5525">
      <c r="A5525" s="19">
        <v>5524.0</v>
      </c>
      <c r="B5525" s="19">
        <v>30652.0</v>
      </c>
      <c r="C5525" s="20" t="s">
        <v>7278</v>
      </c>
      <c r="D5525" s="21"/>
    </row>
    <row r="5526">
      <c r="A5526" s="19">
        <v>5525.0</v>
      </c>
      <c r="B5526" s="19">
        <v>30650.0</v>
      </c>
      <c r="C5526" s="20" t="s">
        <v>7279</v>
      </c>
      <c r="D5526" s="21"/>
    </row>
    <row r="5527">
      <c r="A5527" s="19">
        <v>5526.0</v>
      </c>
      <c r="B5527" s="19">
        <v>30649.0</v>
      </c>
      <c r="C5527" s="20" t="s">
        <v>7280</v>
      </c>
      <c r="D5527" s="21"/>
    </row>
    <row r="5528">
      <c r="A5528" s="19">
        <v>5527.0</v>
      </c>
      <c r="B5528" s="19">
        <v>30644.0</v>
      </c>
      <c r="C5528" s="20" t="s">
        <v>7281</v>
      </c>
      <c r="D5528" s="21"/>
    </row>
    <row r="5529">
      <c r="A5529" s="19">
        <v>5528.0</v>
      </c>
      <c r="B5529" s="19">
        <v>30635.0</v>
      </c>
      <c r="C5529" s="20" t="s">
        <v>7282</v>
      </c>
      <c r="D5529" s="21"/>
    </row>
    <row r="5530">
      <c r="A5530" s="19">
        <v>5529.0</v>
      </c>
      <c r="B5530" s="19">
        <v>30633.0</v>
      </c>
      <c r="C5530" s="20" t="s">
        <v>7283</v>
      </c>
      <c r="D5530" s="21"/>
    </row>
    <row r="5531">
      <c r="A5531" s="19">
        <v>5530.0</v>
      </c>
      <c r="B5531" s="19">
        <v>30624.0</v>
      </c>
      <c r="C5531" s="20" t="s">
        <v>7284</v>
      </c>
      <c r="D5531" s="21"/>
    </row>
    <row r="5532">
      <c r="A5532" s="19">
        <v>5531.0</v>
      </c>
      <c r="B5532" s="19">
        <v>30621.0</v>
      </c>
      <c r="C5532" s="20" t="s">
        <v>7285</v>
      </c>
      <c r="D5532" s="21"/>
    </row>
    <row r="5533">
      <c r="A5533" s="19">
        <v>5532.0</v>
      </c>
      <c r="B5533" s="19">
        <v>30604.0</v>
      </c>
      <c r="C5533" s="22" t="s">
        <v>7286</v>
      </c>
      <c r="D5533" s="21"/>
    </row>
    <row r="5534">
      <c r="A5534" s="19">
        <v>5533.0</v>
      </c>
      <c r="B5534" s="19">
        <v>30600.0</v>
      </c>
      <c r="C5534" s="20" t="s">
        <v>7287</v>
      </c>
      <c r="D5534" s="21"/>
    </row>
    <row r="5535">
      <c r="A5535" s="19">
        <v>5534.0</v>
      </c>
      <c r="B5535" s="19">
        <v>30595.0</v>
      </c>
      <c r="C5535" s="20" t="s">
        <v>7288</v>
      </c>
      <c r="D5535" s="21"/>
    </row>
    <row r="5536">
      <c r="A5536" s="19">
        <v>5535.0</v>
      </c>
      <c r="B5536" s="19">
        <v>30586.0</v>
      </c>
      <c r="C5536" s="20" t="s">
        <v>7289</v>
      </c>
      <c r="D5536" s="21"/>
    </row>
    <row r="5537">
      <c r="A5537" s="19">
        <v>5536.0</v>
      </c>
      <c r="B5537" s="19">
        <v>30579.0</v>
      </c>
      <c r="C5537" s="20" t="s">
        <v>7290</v>
      </c>
      <c r="D5537" s="21"/>
    </row>
    <row r="5538">
      <c r="A5538" s="19">
        <v>5537.0</v>
      </c>
      <c r="B5538" s="19">
        <v>30571.0</v>
      </c>
      <c r="C5538" s="20" t="s">
        <v>7291</v>
      </c>
      <c r="D5538" s="21"/>
    </row>
    <row r="5539">
      <c r="A5539" s="19">
        <v>5538.0</v>
      </c>
      <c r="B5539" s="19">
        <v>30565.0</v>
      </c>
      <c r="C5539" s="20" t="s">
        <v>7292</v>
      </c>
      <c r="D5539" s="21"/>
    </row>
    <row r="5540">
      <c r="A5540" s="19">
        <v>5539.0</v>
      </c>
      <c r="B5540" s="19">
        <v>30547.0</v>
      </c>
      <c r="C5540" s="20" t="s">
        <v>7293</v>
      </c>
      <c r="D5540" s="21"/>
    </row>
    <row r="5541">
      <c r="A5541" s="19">
        <v>5540.0</v>
      </c>
      <c r="B5541" s="19">
        <v>30530.0</v>
      </c>
      <c r="C5541" s="20" t="s">
        <v>7294</v>
      </c>
      <c r="D5541" s="21"/>
    </row>
    <row r="5542">
      <c r="A5542" s="19">
        <v>5541.0</v>
      </c>
      <c r="B5542" s="19">
        <v>30527.0</v>
      </c>
      <c r="C5542" s="20" t="s">
        <v>7295</v>
      </c>
      <c r="D5542" s="21"/>
    </row>
    <row r="5543">
      <c r="A5543" s="19">
        <v>5542.0</v>
      </c>
      <c r="B5543" s="19">
        <v>30519.0</v>
      </c>
      <c r="C5543" s="20" t="s">
        <v>7296</v>
      </c>
      <c r="D5543" s="21"/>
    </row>
    <row r="5544">
      <c r="A5544" s="19">
        <v>5543.0</v>
      </c>
      <c r="B5544" s="19">
        <v>30515.0</v>
      </c>
      <c r="C5544" s="20" t="s">
        <v>7297</v>
      </c>
      <c r="D5544" s="21"/>
    </row>
    <row r="5545">
      <c r="A5545" s="19">
        <v>5544.0</v>
      </c>
      <c r="B5545" s="19">
        <v>30513.0</v>
      </c>
      <c r="C5545" s="20" t="s">
        <v>7298</v>
      </c>
      <c r="D5545" s="21"/>
    </row>
    <row r="5546">
      <c r="A5546" s="19">
        <v>5545.0</v>
      </c>
      <c r="B5546" s="19">
        <v>30509.0</v>
      </c>
      <c r="C5546" s="20" t="s">
        <v>7299</v>
      </c>
      <c r="D5546" s="21"/>
    </row>
    <row r="5547">
      <c r="A5547" s="19">
        <v>5546.0</v>
      </c>
      <c r="B5547" s="19">
        <v>30507.0</v>
      </c>
      <c r="C5547" s="20" t="s">
        <v>7300</v>
      </c>
      <c r="D5547" s="21"/>
    </row>
    <row r="5548">
      <c r="A5548" s="19">
        <v>5547.0</v>
      </c>
      <c r="B5548" s="19">
        <v>30499.0</v>
      </c>
      <c r="C5548" s="20" t="s">
        <v>7301</v>
      </c>
      <c r="D5548" s="21"/>
    </row>
    <row r="5549">
      <c r="A5549" s="19">
        <v>5548.0</v>
      </c>
      <c r="B5549" s="19">
        <v>30491.0</v>
      </c>
      <c r="C5549" s="20" t="s">
        <v>7302</v>
      </c>
      <c r="D5549" s="21"/>
    </row>
    <row r="5550">
      <c r="A5550" s="19">
        <v>5549.0</v>
      </c>
      <c r="B5550" s="19">
        <v>30473.0</v>
      </c>
      <c r="C5550" s="20" t="s">
        <v>7303</v>
      </c>
      <c r="D5550" s="21"/>
    </row>
    <row r="5551">
      <c r="A5551" s="19">
        <v>5550.0</v>
      </c>
      <c r="B5551" s="19">
        <v>30460.0</v>
      </c>
      <c r="C5551" s="20" t="s">
        <v>7304</v>
      </c>
      <c r="D5551" s="21"/>
    </row>
    <row r="5552">
      <c r="A5552" s="19">
        <v>5551.0</v>
      </c>
      <c r="B5552" s="19">
        <v>30459.0</v>
      </c>
      <c r="C5552" s="20" t="s">
        <v>7305</v>
      </c>
      <c r="D5552" s="21"/>
    </row>
    <row r="5553">
      <c r="A5553" s="19">
        <v>5552.0</v>
      </c>
      <c r="B5553" s="19">
        <v>30450.0</v>
      </c>
      <c r="C5553" s="20" t="s">
        <v>7306</v>
      </c>
      <c r="D5553" s="21"/>
    </row>
    <row r="5554">
      <c r="A5554" s="19">
        <v>5553.0</v>
      </c>
      <c r="B5554" s="19">
        <v>30448.0</v>
      </c>
      <c r="C5554" s="20" t="s">
        <v>7307</v>
      </c>
      <c r="D5554" s="21"/>
    </row>
    <row r="5555">
      <c r="A5555" s="19">
        <v>5554.0</v>
      </c>
      <c r="B5555" s="19">
        <v>30435.0</v>
      </c>
      <c r="C5555" s="20" t="s">
        <v>7308</v>
      </c>
      <c r="D5555" s="21"/>
    </row>
    <row r="5556">
      <c r="A5556" s="19">
        <v>5555.0</v>
      </c>
      <c r="B5556" s="19">
        <v>30432.0</v>
      </c>
      <c r="C5556" s="20" t="s">
        <v>7309</v>
      </c>
      <c r="D5556" s="21"/>
    </row>
    <row r="5557">
      <c r="A5557" s="19">
        <v>5556.0</v>
      </c>
      <c r="B5557" s="19">
        <v>30418.0</v>
      </c>
      <c r="C5557" s="20" t="s">
        <v>7310</v>
      </c>
      <c r="D5557" s="21"/>
    </row>
    <row r="5558">
      <c r="A5558" s="19">
        <v>5557.0</v>
      </c>
      <c r="B5558" s="19">
        <v>30414.0</v>
      </c>
      <c r="C5558" s="20" t="s">
        <v>7311</v>
      </c>
      <c r="D5558" s="21"/>
    </row>
    <row r="5559">
      <c r="A5559" s="19">
        <v>5558.0</v>
      </c>
      <c r="B5559" s="19">
        <v>30409.0</v>
      </c>
      <c r="C5559" s="22" t="s">
        <v>7312</v>
      </c>
      <c r="D5559" s="21"/>
    </row>
    <row r="5560">
      <c r="A5560" s="19">
        <v>5559.0</v>
      </c>
      <c r="B5560" s="19">
        <v>30405.0</v>
      </c>
      <c r="C5560" s="20" t="s">
        <v>7313</v>
      </c>
      <c r="D5560" s="21"/>
    </row>
    <row r="5561">
      <c r="A5561" s="19">
        <v>5560.0</v>
      </c>
      <c r="B5561" s="19">
        <v>30395.0</v>
      </c>
      <c r="C5561" s="20" t="s">
        <v>7314</v>
      </c>
      <c r="D5561" s="21"/>
    </row>
    <row r="5562">
      <c r="A5562" s="19">
        <v>5561.0</v>
      </c>
      <c r="B5562" s="19">
        <v>30391.0</v>
      </c>
      <c r="C5562" s="20" t="s">
        <v>7315</v>
      </c>
      <c r="D5562" s="21"/>
    </row>
    <row r="5563">
      <c r="A5563" s="19">
        <v>5562.0</v>
      </c>
      <c r="B5563" s="19">
        <v>30384.0</v>
      </c>
      <c r="C5563" s="20" t="s">
        <v>7316</v>
      </c>
      <c r="D5563" s="21"/>
    </row>
    <row r="5564">
      <c r="A5564" s="19">
        <v>5563.0</v>
      </c>
      <c r="B5564" s="19">
        <v>30376.0</v>
      </c>
      <c r="C5564" s="20" t="s">
        <v>7317</v>
      </c>
      <c r="D5564" s="21"/>
    </row>
    <row r="5565">
      <c r="A5565" s="19">
        <v>5564.0</v>
      </c>
      <c r="B5565" s="19">
        <v>30374.0</v>
      </c>
      <c r="C5565" s="20" t="s">
        <v>7318</v>
      </c>
      <c r="D5565" s="21"/>
    </row>
    <row r="5566">
      <c r="A5566" s="19">
        <v>5565.0</v>
      </c>
      <c r="B5566" s="19">
        <v>30366.0</v>
      </c>
      <c r="C5566" s="20" t="s">
        <v>7319</v>
      </c>
      <c r="D5566" s="21"/>
    </row>
    <row r="5567">
      <c r="A5567" s="19">
        <v>5566.0</v>
      </c>
      <c r="B5567" s="19">
        <v>30365.0</v>
      </c>
      <c r="C5567" s="22" t="s">
        <v>7320</v>
      </c>
      <c r="D5567" s="21"/>
    </row>
    <row r="5568">
      <c r="A5568" s="19">
        <v>5567.0</v>
      </c>
      <c r="B5568" s="19">
        <v>30361.0</v>
      </c>
      <c r="C5568" s="20" t="s">
        <v>7321</v>
      </c>
      <c r="D5568" s="21"/>
    </row>
    <row r="5569">
      <c r="A5569" s="19">
        <v>5568.0</v>
      </c>
      <c r="B5569" s="19">
        <v>30360.0</v>
      </c>
      <c r="C5569" s="20" t="s">
        <v>7322</v>
      </c>
      <c r="D5569" s="21"/>
    </row>
    <row r="5570">
      <c r="A5570" s="19">
        <v>5569.0</v>
      </c>
      <c r="B5570" s="19">
        <v>30343.0</v>
      </c>
      <c r="C5570" s="20" t="s">
        <v>7323</v>
      </c>
      <c r="D5570" s="21"/>
    </row>
    <row r="5571">
      <c r="A5571" s="19">
        <v>5570.0</v>
      </c>
      <c r="B5571" s="19">
        <v>30338.0</v>
      </c>
      <c r="C5571" s="20" t="s">
        <v>7324</v>
      </c>
      <c r="D5571" s="21"/>
    </row>
    <row r="5572">
      <c r="A5572" s="19">
        <v>5571.0</v>
      </c>
      <c r="B5572" s="19">
        <v>30335.0</v>
      </c>
      <c r="C5572" s="20" t="s">
        <v>7325</v>
      </c>
      <c r="D5572" s="21"/>
    </row>
    <row r="5573">
      <c r="A5573" s="19">
        <v>5572.0</v>
      </c>
      <c r="B5573" s="19">
        <v>30334.0</v>
      </c>
      <c r="C5573" s="20" t="s">
        <v>7326</v>
      </c>
      <c r="D5573" s="21"/>
    </row>
    <row r="5574">
      <c r="A5574" s="19">
        <v>5573.0</v>
      </c>
      <c r="B5574" s="19">
        <v>30333.0</v>
      </c>
      <c r="C5574" s="20" t="s">
        <v>7327</v>
      </c>
      <c r="D5574" s="21"/>
    </row>
    <row r="5575">
      <c r="A5575" s="19">
        <v>5574.0</v>
      </c>
      <c r="B5575" s="19">
        <v>30322.0</v>
      </c>
      <c r="C5575" s="20" t="s">
        <v>7328</v>
      </c>
      <c r="D5575" s="21"/>
    </row>
    <row r="5576">
      <c r="A5576" s="19">
        <v>5575.0</v>
      </c>
      <c r="B5576" s="19">
        <v>30321.0</v>
      </c>
      <c r="C5576" s="20" t="s">
        <v>7329</v>
      </c>
      <c r="D5576" s="21"/>
    </row>
    <row r="5577">
      <c r="A5577" s="19">
        <v>5576.0</v>
      </c>
      <c r="B5577" s="19">
        <v>30305.0</v>
      </c>
      <c r="C5577" s="20" t="s">
        <v>7330</v>
      </c>
      <c r="D5577" s="21"/>
    </row>
    <row r="5578">
      <c r="A5578" s="19">
        <v>5577.0</v>
      </c>
      <c r="B5578" s="19">
        <v>30290.0</v>
      </c>
      <c r="C5578" s="20" t="s">
        <v>7331</v>
      </c>
      <c r="D5578" s="21"/>
    </row>
    <row r="5579">
      <c r="A5579" s="19">
        <v>5578.0</v>
      </c>
      <c r="B5579" s="19">
        <v>30283.0</v>
      </c>
      <c r="C5579" s="20" t="s">
        <v>7332</v>
      </c>
      <c r="D5579" s="21"/>
    </row>
    <row r="5580">
      <c r="A5580" s="19">
        <v>5579.0</v>
      </c>
      <c r="B5580" s="19">
        <v>30281.0</v>
      </c>
      <c r="C5580" s="20" t="s">
        <v>7333</v>
      </c>
      <c r="D5580" s="21"/>
    </row>
    <row r="5581">
      <c r="A5581" s="19">
        <v>5580.0</v>
      </c>
      <c r="B5581" s="19">
        <v>30277.0</v>
      </c>
      <c r="C5581" s="20" t="s">
        <v>7334</v>
      </c>
      <c r="D5581" s="21"/>
    </row>
    <row r="5582">
      <c r="A5582" s="19">
        <v>5581.0</v>
      </c>
      <c r="B5582" s="19">
        <v>30277.0</v>
      </c>
      <c r="C5582" s="20" t="s">
        <v>7335</v>
      </c>
      <c r="D5582" s="21"/>
    </row>
    <row r="5583">
      <c r="A5583" s="19">
        <v>5582.0</v>
      </c>
      <c r="B5583" s="19">
        <v>30270.0</v>
      </c>
      <c r="C5583" s="20" t="s">
        <v>7336</v>
      </c>
      <c r="D5583" s="21"/>
    </row>
    <row r="5584">
      <c r="A5584" s="19">
        <v>5583.0</v>
      </c>
      <c r="B5584" s="19">
        <v>30263.0</v>
      </c>
      <c r="C5584" s="20" t="s">
        <v>7337</v>
      </c>
      <c r="D5584" s="21"/>
    </row>
    <row r="5585">
      <c r="A5585" s="19">
        <v>5584.0</v>
      </c>
      <c r="B5585" s="19">
        <v>30256.0</v>
      </c>
      <c r="C5585" s="20" t="s">
        <v>7338</v>
      </c>
      <c r="D5585" s="21"/>
    </row>
    <row r="5586">
      <c r="A5586" s="19">
        <v>5585.0</v>
      </c>
      <c r="B5586" s="19">
        <v>30253.0</v>
      </c>
      <c r="C5586" s="20" t="s">
        <v>7339</v>
      </c>
      <c r="D5586" s="21"/>
    </row>
    <row r="5587">
      <c r="A5587" s="19">
        <v>5586.0</v>
      </c>
      <c r="B5587" s="19">
        <v>30248.0</v>
      </c>
      <c r="C5587" s="20" t="s">
        <v>7340</v>
      </c>
      <c r="D5587" s="21"/>
    </row>
    <row r="5588">
      <c r="A5588" s="19">
        <v>5587.0</v>
      </c>
      <c r="B5588" s="19">
        <v>30242.0</v>
      </c>
      <c r="C5588" s="20" t="s">
        <v>7341</v>
      </c>
      <c r="D5588" s="21"/>
    </row>
    <row r="5589">
      <c r="A5589" s="19">
        <v>5588.0</v>
      </c>
      <c r="B5589" s="19">
        <v>30239.0</v>
      </c>
      <c r="C5589" s="22" t="s">
        <v>7342</v>
      </c>
      <c r="D5589" s="21"/>
    </row>
    <row r="5590">
      <c r="A5590" s="19">
        <v>5589.0</v>
      </c>
      <c r="B5590" s="19">
        <v>30235.0</v>
      </c>
      <c r="C5590" s="20" t="s">
        <v>7343</v>
      </c>
      <c r="D5590" s="21"/>
    </row>
    <row r="5591">
      <c r="A5591" s="19">
        <v>5590.0</v>
      </c>
      <c r="B5591" s="19">
        <v>30226.0</v>
      </c>
      <c r="C5591" s="22" t="s">
        <v>7344</v>
      </c>
      <c r="D5591" s="21"/>
    </row>
    <row r="5592">
      <c r="A5592" s="19">
        <v>5591.0</v>
      </c>
      <c r="B5592" s="19">
        <v>30222.0</v>
      </c>
      <c r="C5592" s="20" t="s">
        <v>7345</v>
      </c>
      <c r="D5592" s="21"/>
    </row>
    <row r="5593">
      <c r="A5593" s="19">
        <v>5592.0</v>
      </c>
      <c r="B5593" s="19">
        <v>30212.0</v>
      </c>
      <c r="C5593" s="22" t="s">
        <v>7346</v>
      </c>
      <c r="D5593" s="21"/>
    </row>
    <row r="5594">
      <c r="A5594" s="19">
        <v>5593.0</v>
      </c>
      <c r="B5594" s="19">
        <v>30203.0</v>
      </c>
      <c r="C5594" s="20" t="s">
        <v>7347</v>
      </c>
      <c r="D5594" s="21"/>
    </row>
    <row r="5595">
      <c r="A5595" s="19">
        <v>5594.0</v>
      </c>
      <c r="B5595" s="19">
        <v>30203.0</v>
      </c>
      <c r="C5595" s="20" t="s">
        <v>7348</v>
      </c>
      <c r="D5595" s="21"/>
    </row>
    <row r="5596">
      <c r="A5596" s="19">
        <v>5595.0</v>
      </c>
      <c r="B5596" s="19">
        <v>30187.0</v>
      </c>
      <c r="C5596" s="20" t="s">
        <v>7349</v>
      </c>
      <c r="D5596" s="21"/>
    </row>
    <row r="5597">
      <c r="A5597" s="19">
        <v>5596.0</v>
      </c>
      <c r="B5597" s="19">
        <v>30181.0</v>
      </c>
      <c r="C5597" s="20" t="s">
        <v>7350</v>
      </c>
      <c r="D5597" s="21"/>
    </row>
    <row r="5598">
      <c r="A5598" s="19">
        <v>5597.0</v>
      </c>
      <c r="B5598" s="19">
        <v>30180.0</v>
      </c>
      <c r="C5598" s="20" t="s">
        <v>7351</v>
      </c>
      <c r="D5598" s="21"/>
    </row>
    <row r="5599">
      <c r="A5599" s="19">
        <v>5598.0</v>
      </c>
      <c r="B5599" s="19">
        <v>30180.0</v>
      </c>
      <c r="C5599" s="20" t="s">
        <v>7352</v>
      </c>
      <c r="D5599" s="21"/>
    </row>
    <row r="5600">
      <c r="A5600" s="19">
        <v>5599.0</v>
      </c>
      <c r="B5600" s="19">
        <v>30177.0</v>
      </c>
      <c r="C5600" s="20" t="s">
        <v>7353</v>
      </c>
      <c r="D5600" s="21"/>
    </row>
    <row r="5601">
      <c r="A5601" s="19">
        <v>5600.0</v>
      </c>
      <c r="B5601" s="19">
        <v>30177.0</v>
      </c>
      <c r="C5601" s="20" t="s">
        <v>7354</v>
      </c>
      <c r="D5601" s="21"/>
    </row>
    <row r="5602">
      <c r="A5602" s="19">
        <v>5601.0</v>
      </c>
      <c r="B5602" s="19">
        <v>30172.0</v>
      </c>
      <c r="C5602" s="20" t="s">
        <v>7355</v>
      </c>
      <c r="D5602" s="21"/>
    </row>
    <row r="5603">
      <c r="A5603" s="19">
        <v>5602.0</v>
      </c>
      <c r="B5603" s="19">
        <v>30172.0</v>
      </c>
      <c r="C5603" s="20" t="s">
        <v>7356</v>
      </c>
      <c r="D5603" s="21"/>
    </row>
    <row r="5604">
      <c r="A5604" s="19">
        <v>5603.0</v>
      </c>
      <c r="B5604" s="19">
        <v>30166.0</v>
      </c>
      <c r="C5604" s="20" t="s">
        <v>7357</v>
      </c>
      <c r="D5604" s="21"/>
    </row>
    <row r="5605">
      <c r="A5605" s="19">
        <v>5604.0</v>
      </c>
      <c r="B5605" s="19">
        <v>30164.0</v>
      </c>
      <c r="C5605" s="20" t="s">
        <v>7358</v>
      </c>
      <c r="D5605" s="21"/>
    </row>
    <row r="5606">
      <c r="A5606" s="19">
        <v>5605.0</v>
      </c>
      <c r="B5606" s="19">
        <v>30158.0</v>
      </c>
      <c r="C5606" s="20" t="s">
        <v>7359</v>
      </c>
      <c r="D5606" s="21"/>
    </row>
    <row r="5607">
      <c r="A5607" s="19">
        <v>5606.0</v>
      </c>
      <c r="B5607" s="19">
        <v>30156.0</v>
      </c>
      <c r="C5607" s="20" t="s">
        <v>7360</v>
      </c>
      <c r="D5607" s="21"/>
    </row>
    <row r="5608">
      <c r="A5608" s="19">
        <v>5607.0</v>
      </c>
      <c r="B5608" s="19">
        <v>30153.0</v>
      </c>
      <c r="C5608" s="20" t="s">
        <v>7361</v>
      </c>
      <c r="D5608" s="21"/>
    </row>
    <row r="5609">
      <c r="A5609" s="19">
        <v>5608.0</v>
      </c>
      <c r="B5609" s="19">
        <v>30151.0</v>
      </c>
      <c r="C5609" s="20" t="s">
        <v>7362</v>
      </c>
      <c r="D5609" s="21"/>
    </row>
    <row r="5610">
      <c r="A5610" s="19">
        <v>5609.0</v>
      </c>
      <c r="B5610" s="19">
        <v>30151.0</v>
      </c>
      <c r="C5610" s="20" t="s">
        <v>7363</v>
      </c>
      <c r="D5610" s="21"/>
    </row>
    <row r="5611">
      <c r="A5611" s="19">
        <v>5610.0</v>
      </c>
      <c r="B5611" s="19">
        <v>30150.0</v>
      </c>
      <c r="C5611" s="20" t="s">
        <v>7364</v>
      </c>
      <c r="D5611" s="21"/>
    </row>
    <row r="5612">
      <c r="A5612" s="19">
        <v>5611.0</v>
      </c>
      <c r="B5612" s="19">
        <v>30145.0</v>
      </c>
      <c r="C5612" s="20" t="s">
        <v>7365</v>
      </c>
      <c r="D5612" s="21"/>
    </row>
    <row r="5613">
      <c r="A5613" s="19">
        <v>5612.0</v>
      </c>
      <c r="B5613" s="19">
        <v>30140.0</v>
      </c>
      <c r="C5613" s="22" t="s">
        <v>7366</v>
      </c>
      <c r="D5613" s="21"/>
    </row>
    <row r="5614">
      <c r="A5614" s="19">
        <v>5613.0</v>
      </c>
      <c r="B5614" s="19">
        <v>30130.0</v>
      </c>
      <c r="C5614" s="20" t="s">
        <v>7367</v>
      </c>
      <c r="D5614" s="21"/>
    </row>
    <row r="5615">
      <c r="A5615" s="19">
        <v>5614.0</v>
      </c>
      <c r="B5615" s="19">
        <v>30129.0</v>
      </c>
      <c r="C5615" s="20" t="s">
        <v>7368</v>
      </c>
      <c r="D5615" s="21"/>
    </row>
    <row r="5616">
      <c r="A5616" s="19">
        <v>5615.0</v>
      </c>
      <c r="B5616" s="19">
        <v>30127.0</v>
      </c>
      <c r="C5616" s="20" t="s">
        <v>7369</v>
      </c>
      <c r="D5616" s="21"/>
    </row>
    <row r="5617">
      <c r="A5617" s="19">
        <v>5616.0</v>
      </c>
      <c r="B5617" s="19">
        <v>30115.0</v>
      </c>
      <c r="C5617" s="20" t="s">
        <v>7370</v>
      </c>
      <c r="D5617" s="21"/>
    </row>
    <row r="5618">
      <c r="A5618" s="19">
        <v>5617.0</v>
      </c>
      <c r="B5618" s="19">
        <v>30115.0</v>
      </c>
      <c r="C5618" s="20" t="s">
        <v>7371</v>
      </c>
      <c r="D5618" s="21"/>
    </row>
    <row r="5619">
      <c r="A5619" s="19">
        <v>5618.0</v>
      </c>
      <c r="B5619" s="19">
        <v>30109.0</v>
      </c>
      <c r="C5619" s="20" t="s">
        <v>7372</v>
      </c>
      <c r="D5619" s="21"/>
    </row>
    <row r="5620">
      <c r="A5620" s="19">
        <v>5619.0</v>
      </c>
      <c r="B5620" s="19">
        <v>30097.0</v>
      </c>
      <c r="C5620" s="20" t="s">
        <v>7373</v>
      </c>
      <c r="D5620" s="21"/>
    </row>
    <row r="5621">
      <c r="A5621" s="19">
        <v>5620.0</v>
      </c>
      <c r="B5621" s="19">
        <v>30097.0</v>
      </c>
      <c r="C5621" s="20" t="s">
        <v>7374</v>
      </c>
      <c r="D5621" s="21"/>
    </row>
    <row r="5622">
      <c r="A5622" s="19">
        <v>5621.0</v>
      </c>
      <c r="B5622" s="19">
        <v>30094.0</v>
      </c>
      <c r="C5622" s="20" t="s">
        <v>7375</v>
      </c>
      <c r="D5622" s="21"/>
    </row>
    <row r="5623">
      <c r="A5623" s="19">
        <v>5622.0</v>
      </c>
      <c r="B5623" s="19">
        <v>30089.0</v>
      </c>
      <c r="C5623" s="22" t="s">
        <v>7376</v>
      </c>
      <c r="D5623" s="21"/>
    </row>
    <row r="5624">
      <c r="A5624" s="19">
        <v>5623.0</v>
      </c>
      <c r="B5624" s="19">
        <v>30086.0</v>
      </c>
      <c r="C5624" s="20" t="s">
        <v>7377</v>
      </c>
      <c r="D5624" s="21"/>
    </row>
    <row r="5625">
      <c r="A5625" s="19">
        <v>5624.0</v>
      </c>
      <c r="B5625" s="19">
        <v>30081.0</v>
      </c>
      <c r="C5625" s="20" t="s">
        <v>7378</v>
      </c>
      <c r="D5625" s="21"/>
    </row>
    <row r="5626">
      <c r="A5626" s="19">
        <v>5625.0</v>
      </c>
      <c r="B5626" s="19">
        <v>30079.0</v>
      </c>
      <c r="C5626" s="20" t="s">
        <v>7379</v>
      </c>
      <c r="D5626" s="21"/>
    </row>
    <row r="5627">
      <c r="A5627" s="19">
        <v>5626.0</v>
      </c>
      <c r="B5627" s="19">
        <v>30058.0</v>
      </c>
      <c r="C5627" s="20" t="s">
        <v>7380</v>
      </c>
      <c r="D5627" s="21"/>
    </row>
    <row r="5628">
      <c r="A5628" s="19">
        <v>5627.0</v>
      </c>
      <c r="B5628" s="19">
        <v>30057.0</v>
      </c>
      <c r="C5628" s="20" t="s">
        <v>7381</v>
      </c>
      <c r="D5628" s="21"/>
    </row>
    <row r="5629">
      <c r="A5629" s="19">
        <v>5628.0</v>
      </c>
      <c r="B5629" s="19">
        <v>30050.0</v>
      </c>
      <c r="C5629" s="20" t="s">
        <v>7382</v>
      </c>
      <c r="D5629" s="21"/>
    </row>
    <row r="5630">
      <c r="A5630" s="19">
        <v>5629.0</v>
      </c>
      <c r="B5630" s="19">
        <v>30045.0</v>
      </c>
      <c r="C5630" s="20" t="s">
        <v>7383</v>
      </c>
      <c r="D5630" s="21"/>
    </row>
    <row r="5631">
      <c r="A5631" s="19">
        <v>5630.0</v>
      </c>
      <c r="B5631" s="19">
        <v>30040.0</v>
      </c>
      <c r="C5631" s="20" t="s">
        <v>7384</v>
      </c>
      <c r="D5631" s="21"/>
    </row>
    <row r="5632">
      <c r="A5632" s="19">
        <v>5631.0</v>
      </c>
      <c r="B5632" s="19">
        <v>30035.0</v>
      </c>
      <c r="C5632" s="20" t="s">
        <v>7385</v>
      </c>
      <c r="D5632" s="21"/>
    </row>
    <row r="5633">
      <c r="A5633" s="19">
        <v>5632.0</v>
      </c>
      <c r="B5633" s="19">
        <v>30032.0</v>
      </c>
      <c r="C5633" s="20" t="s">
        <v>7386</v>
      </c>
      <c r="D5633" s="21"/>
    </row>
    <row r="5634">
      <c r="A5634" s="19">
        <v>5633.0</v>
      </c>
      <c r="B5634" s="19">
        <v>30031.0</v>
      </c>
      <c r="C5634" s="20" t="s">
        <v>7387</v>
      </c>
      <c r="D5634" s="21"/>
    </row>
    <row r="5635">
      <c r="A5635" s="19">
        <v>5634.0</v>
      </c>
      <c r="B5635" s="19">
        <v>30029.0</v>
      </c>
      <c r="C5635" s="22" t="s">
        <v>7388</v>
      </c>
      <c r="D5635" s="21"/>
    </row>
    <row r="5636">
      <c r="A5636" s="19">
        <v>5635.0</v>
      </c>
      <c r="B5636" s="19">
        <v>30025.0</v>
      </c>
      <c r="C5636" s="20" t="s">
        <v>7389</v>
      </c>
      <c r="D5636" s="21"/>
    </row>
    <row r="5637">
      <c r="A5637" s="19">
        <v>5636.0</v>
      </c>
      <c r="B5637" s="19">
        <v>30025.0</v>
      </c>
      <c r="C5637" s="20" t="s">
        <v>7390</v>
      </c>
      <c r="D5637" s="21"/>
    </row>
    <row r="5638">
      <c r="A5638" s="19">
        <v>5637.0</v>
      </c>
      <c r="B5638" s="19">
        <v>30017.0</v>
      </c>
      <c r="C5638" s="22" t="s">
        <v>7391</v>
      </c>
      <c r="D5638" s="21"/>
    </row>
    <row r="5639">
      <c r="A5639" s="19">
        <v>5638.0</v>
      </c>
      <c r="B5639" s="19">
        <v>30014.0</v>
      </c>
      <c r="C5639" s="20" t="s">
        <v>7392</v>
      </c>
      <c r="D5639" s="21"/>
    </row>
    <row r="5640">
      <c r="A5640" s="19">
        <v>5639.0</v>
      </c>
      <c r="B5640" s="19">
        <v>30014.0</v>
      </c>
      <c r="C5640" s="20" t="s">
        <v>7393</v>
      </c>
      <c r="D5640" s="21"/>
    </row>
    <row r="5641">
      <c r="A5641" s="19">
        <v>5640.0</v>
      </c>
      <c r="B5641" s="19">
        <v>30011.0</v>
      </c>
      <c r="C5641" s="20" t="s">
        <v>7394</v>
      </c>
      <c r="D5641" s="21"/>
    </row>
    <row r="5642">
      <c r="A5642" s="19">
        <v>5641.0</v>
      </c>
      <c r="B5642" s="19">
        <v>30004.0</v>
      </c>
      <c r="C5642" s="20" t="s">
        <v>7395</v>
      </c>
      <c r="D5642" s="21"/>
    </row>
    <row r="5643">
      <c r="A5643" s="19">
        <v>5642.0</v>
      </c>
      <c r="B5643" s="19">
        <v>30004.0</v>
      </c>
      <c r="C5643" s="20" t="s">
        <v>7396</v>
      </c>
      <c r="D5643" s="21"/>
    </row>
    <row r="5644">
      <c r="A5644" s="19">
        <v>5643.0</v>
      </c>
      <c r="B5644" s="19">
        <v>29994.0</v>
      </c>
      <c r="C5644" s="20" t="s">
        <v>7397</v>
      </c>
      <c r="D5644" s="21"/>
    </row>
    <row r="5645">
      <c r="A5645" s="19">
        <v>5644.0</v>
      </c>
      <c r="B5645" s="19">
        <v>29993.0</v>
      </c>
      <c r="C5645" s="20" t="s">
        <v>7398</v>
      </c>
      <c r="D5645" s="21"/>
    </row>
    <row r="5646">
      <c r="A5646" s="19">
        <v>5645.0</v>
      </c>
      <c r="B5646" s="19">
        <v>29983.0</v>
      </c>
      <c r="C5646" s="20" t="s">
        <v>7399</v>
      </c>
      <c r="D5646" s="21"/>
    </row>
    <row r="5647">
      <c r="A5647" s="19">
        <v>5646.0</v>
      </c>
      <c r="B5647" s="19">
        <v>29982.0</v>
      </c>
      <c r="C5647" s="20" t="s">
        <v>7400</v>
      </c>
      <c r="D5647" s="21"/>
    </row>
    <row r="5648">
      <c r="A5648" s="19">
        <v>5647.0</v>
      </c>
      <c r="B5648" s="19">
        <v>29980.0</v>
      </c>
      <c r="C5648" s="20" t="s">
        <v>7401</v>
      </c>
      <c r="D5648" s="21"/>
    </row>
    <row r="5649">
      <c r="A5649" s="19">
        <v>5648.0</v>
      </c>
      <c r="B5649" s="19">
        <v>29978.0</v>
      </c>
      <c r="C5649" s="20" t="s">
        <v>7402</v>
      </c>
      <c r="D5649" s="21"/>
    </row>
    <row r="5650">
      <c r="A5650" s="19">
        <v>5649.0</v>
      </c>
      <c r="B5650" s="19">
        <v>29976.0</v>
      </c>
      <c r="C5650" s="20" t="s">
        <v>7403</v>
      </c>
      <c r="D5650" s="21"/>
    </row>
    <row r="5651">
      <c r="A5651" s="19">
        <v>5650.0</v>
      </c>
      <c r="B5651" s="19">
        <v>29971.0</v>
      </c>
      <c r="C5651" s="20" t="s">
        <v>7404</v>
      </c>
      <c r="D5651" s="21"/>
    </row>
    <row r="5652">
      <c r="A5652" s="19">
        <v>5651.0</v>
      </c>
      <c r="B5652" s="19">
        <v>29970.0</v>
      </c>
      <c r="C5652" s="20" t="s">
        <v>7405</v>
      </c>
      <c r="D5652" s="21"/>
    </row>
    <row r="5653">
      <c r="A5653" s="19">
        <v>5652.0</v>
      </c>
      <c r="B5653" s="19">
        <v>29948.0</v>
      </c>
      <c r="C5653" s="20" t="s">
        <v>7406</v>
      </c>
      <c r="D5653" s="21"/>
    </row>
    <row r="5654">
      <c r="A5654" s="19">
        <v>5653.0</v>
      </c>
      <c r="B5654" s="19">
        <v>29923.0</v>
      </c>
      <c r="C5654" s="20" t="s">
        <v>7407</v>
      </c>
      <c r="D5654" s="21"/>
    </row>
    <row r="5655">
      <c r="A5655" s="19">
        <v>5654.0</v>
      </c>
      <c r="B5655" s="19">
        <v>29913.0</v>
      </c>
      <c r="C5655" s="20" t="s">
        <v>7408</v>
      </c>
      <c r="D5655" s="21"/>
    </row>
    <row r="5656">
      <c r="A5656" s="19">
        <v>5655.0</v>
      </c>
      <c r="B5656" s="19">
        <v>29912.0</v>
      </c>
      <c r="C5656" s="20" t="s">
        <v>7409</v>
      </c>
      <c r="D5656" s="21"/>
    </row>
    <row r="5657">
      <c r="A5657" s="19">
        <v>5656.0</v>
      </c>
      <c r="B5657" s="19">
        <v>29908.0</v>
      </c>
      <c r="C5657" s="20" t="s">
        <v>7410</v>
      </c>
      <c r="D5657" s="21"/>
    </row>
    <row r="5658">
      <c r="A5658" s="19">
        <v>5657.0</v>
      </c>
      <c r="B5658" s="19">
        <v>29907.0</v>
      </c>
      <c r="C5658" s="20" t="s">
        <v>7411</v>
      </c>
      <c r="D5658" s="21"/>
    </row>
    <row r="5659">
      <c r="A5659" s="19">
        <v>5658.0</v>
      </c>
      <c r="B5659" s="19">
        <v>29895.0</v>
      </c>
      <c r="C5659" s="20" t="s">
        <v>7412</v>
      </c>
      <c r="D5659" s="21"/>
    </row>
    <row r="5660">
      <c r="A5660" s="19">
        <v>5659.0</v>
      </c>
      <c r="B5660" s="19">
        <v>29889.0</v>
      </c>
      <c r="C5660" s="20" t="s">
        <v>7413</v>
      </c>
      <c r="D5660" s="21"/>
    </row>
    <row r="5661">
      <c r="A5661" s="19">
        <v>5660.0</v>
      </c>
      <c r="B5661" s="19">
        <v>29885.0</v>
      </c>
      <c r="C5661" s="20" t="s">
        <v>7414</v>
      </c>
      <c r="D5661" s="21"/>
    </row>
    <row r="5662">
      <c r="A5662" s="19">
        <v>5661.0</v>
      </c>
      <c r="B5662" s="19">
        <v>29885.0</v>
      </c>
      <c r="C5662" s="20" t="s">
        <v>7415</v>
      </c>
      <c r="D5662" s="21"/>
    </row>
    <row r="5663">
      <c r="A5663" s="19">
        <v>5662.0</v>
      </c>
      <c r="B5663" s="19">
        <v>29878.0</v>
      </c>
      <c r="C5663" s="22" t="s">
        <v>7416</v>
      </c>
      <c r="D5663" s="21"/>
    </row>
    <row r="5664">
      <c r="A5664" s="19">
        <v>5663.0</v>
      </c>
      <c r="B5664" s="19">
        <v>29878.0</v>
      </c>
      <c r="C5664" s="20" t="s">
        <v>7417</v>
      </c>
      <c r="D5664" s="21"/>
    </row>
    <row r="5665">
      <c r="A5665" s="19">
        <v>5664.0</v>
      </c>
      <c r="B5665" s="19">
        <v>29877.0</v>
      </c>
      <c r="C5665" s="20" t="s">
        <v>7418</v>
      </c>
      <c r="D5665" s="21"/>
    </row>
    <row r="5666">
      <c r="A5666" s="19">
        <v>5665.0</v>
      </c>
      <c r="B5666" s="19">
        <v>29874.0</v>
      </c>
      <c r="C5666" s="20" t="s">
        <v>7419</v>
      </c>
      <c r="D5666" s="21"/>
    </row>
    <row r="5667">
      <c r="A5667" s="19">
        <v>5666.0</v>
      </c>
      <c r="B5667" s="19">
        <v>29851.0</v>
      </c>
      <c r="C5667" s="20" t="s">
        <v>7420</v>
      </c>
      <c r="D5667" s="21"/>
    </row>
    <row r="5668">
      <c r="A5668" s="19">
        <v>5667.0</v>
      </c>
      <c r="B5668" s="19">
        <v>29850.0</v>
      </c>
      <c r="C5668" s="20" t="s">
        <v>7421</v>
      </c>
      <c r="D5668" s="21"/>
    </row>
    <row r="5669">
      <c r="A5669" s="19">
        <v>5668.0</v>
      </c>
      <c r="B5669" s="19">
        <v>29847.0</v>
      </c>
      <c r="C5669" s="20" t="s">
        <v>7422</v>
      </c>
      <c r="D5669" s="21"/>
    </row>
    <row r="5670">
      <c r="A5670" s="19">
        <v>5669.0</v>
      </c>
      <c r="B5670" s="19">
        <v>29846.0</v>
      </c>
      <c r="C5670" s="20" t="s">
        <v>7423</v>
      </c>
      <c r="D5670" s="21"/>
    </row>
    <row r="5671">
      <c r="A5671" s="19">
        <v>5670.0</v>
      </c>
      <c r="B5671" s="19">
        <v>29834.0</v>
      </c>
      <c r="C5671" s="20" t="s">
        <v>7424</v>
      </c>
      <c r="D5671" s="21"/>
    </row>
    <row r="5672">
      <c r="A5672" s="19">
        <v>5671.0</v>
      </c>
      <c r="B5672" s="19">
        <v>29829.0</v>
      </c>
      <c r="C5672" s="20" t="s">
        <v>7425</v>
      </c>
      <c r="D5672" s="21"/>
    </row>
    <row r="5673">
      <c r="A5673" s="19">
        <v>5672.0</v>
      </c>
      <c r="B5673" s="19">
        <v>29821.0</v>
      </c>
      <c r="C5673" s="20" t="s">
        <v>7426</v>
      </c>
      <c r="D5673" s="21"/>
    </row>
    <row r="5674">
      <c r="A5674" s="19">
        <v>5673.0</v>
      </c>
      <c r="B5674" s="19">
        <v>29820.0</v>
      </c>
      <c r="C5674" s="20" t="s">
        <v>7427</v>
      </c>
      <c r="D5674" s="21"/>
    </row>
    <row r="5675">
      <c r="A5675" s="19">
        <v>5674.0</v>
      </c>
      <c r="B5675" s="19">
        <v>29815.0</v>
      </c>
      <c r="C5675" s="20" t="s">
        <v>7428</v>
      </c>
      <c r="D5675" s="21"/>
    </row>
    <row r="5676">
      <c r="A5676" s="19">
        <v>5675.0</v>
      </c>
      <c r="B5676" s="19">
        <v>29810.0</v>
      </c>
      <c r="C5676" s="22" t="s">
        <v>7429</v>
      </c>
      <c r="D5676" s="21"/>
    </row>
    <row r="5677">
      <c r="A5677" s="19">
        <v>5676.0</v>
      </c>
      <c r="B5677" s="19">
        <v>29793.0</v>
      </c>
      <c r="C5677" s="20" t="s">
        <v>7430</v>
      </c>
      <c r="D5677" s="21"/>
    </row>
    <row r="5678">
      <c r="A5678" s="19">
        <v>5677.0</v>
      </c>
      <c r="B5678" s="19">
        <v>29792.0</v>
      </c>
      <c r="C5678" s="20" t="s">
        <v>7431</v>
      </c>
      <c r="D5678" s="21"/>
    </row>
    <row r="5679">
      <c r="A5679" s="19">
        <v>5678.0</v>
      </c>
      <c r="B5679" s="19">
        <v>29780.0</v>
      </c>
      <c r="C5679" s="20" t="s">
        <v>7432</v>
      </c>
      <c r="D5679" s="21"/>
    </row>
    <row r="5680">
      <c r="A5680" s="19">
        <v>5679.0</v>
      </c>
      <c r="B5680" s="19">
        <v>29770.0</v>
      </c>
      <c r="C5680" s="20" t="s">
        <v>7433</v>
      </c>
      <c r="D5680" s="21"/>
    </row>
    <row r="5681">
      <c r="A5681" s="19">
        <v>5680.0</v>
      </c>
      <c r="B5681" s="19">
        <v>29750.0</v>
      </c>
      <c r="C5681" s="20" t="s">
        <v>7434</v>
      </c>
      <c r="D5681" s="21"/>
    </row>
    <row r="5682">
      <c r="A5682" s="19">
        <v>5681.0</v>
      </c>
      <c r="B5682" s="19">
        <v>29748.0</v>
      </c>
      <c r="C5682" s="20" t="s">
        <v>7435</v>
      </c>
      <c r="D5682" s="21"/>
    </row>
    <row r="5683">
      <c r="A5683" s="19">
        <v>5682.0</v>
      </c>
      <c r="B5683" s="19">
        <v>29745.0</v>
      </c>
      <c r="C5683" s="20" t="s">
        <v>7436</v>
      </c>
      <c r="D5683" s="21"/>
    </row>
    <row r="5684">
      <c r="A5684" s="19">
        <v>5683.0</v>
      </c>
      <c r="B5684" s="19">
        <v>29735.0</v>
      </c>
      <c r="C5684" s="20" t="s">
        <v>7437</v>
      </c>
      <c r="D5684" s="21"/>
    </row>
    <row r="5685">
      <c r="A5685" s="19">
        <v>5684.0</v>
      </c>
      <c r="B5685" s="19">
        <v>29734.0</v>
      </c>
      <c r="C5685" s="22" t="s">
        <v>7438</v>
      </c>
      <c r="D5685" s="21"/>
    </row>
    <row r="5686">
      <c r="A5686" s="19">
        <v>5685.0</v>
      </c>
      <c r="B5686" s="19">
        <v>29729.0</v>
      </c>
      <c r="C5686" s="20" t="s">
        <v>7439</v>
      </c>
      <c r="D5686" s="21"/>
    </row>
    <row r="5687">
      <c r="A5687" s="19">
        <v>5686.0</v>
      </c>
      <c r="B5687" s="19">
        <v>29727.0</v>
      </c>
      <c r="C5687" s="20" t="s">
        <v>7440</v>
      </c>
      <c r="D5687" s="21"/>
    </row>
    <row r="5688">
      <c r="A5688" s="19">
        <v>5687.0</v>
      </c>
      <c r="B5688" s="19">
        <v>29721.0</v>
      </c>
      <c r="C5688" s="20" t="s">
        <v>7441</v>
      </c>
      <c r="D5688" s="21"/>
    </row>
    <row r="5689">
      <c r="A5689" s="19">
        <v>5688.0</v>
      </c>
      <c r="B5689" s="19">
        <v>29721.0</v>
      </c>
      <c r="C5689" s="20" t="s">
        <v>7442</v>
      </c>
      <c r="D5689" s="21"/>
    </row>
    <row r="5690">
      <c r="A5690" s="19">
        <v>5689.0</v>
      </c>
      <c r="B5690" s="19">
        <v>29721.0</v>
      </c>
      <c r="C5690" s="20" t="s">
        <v>7443</v>
      </c>
      <c r="D5690" s="21"/>
    </row>
    <row r="5691">
      <c r="A5691" s="19">
        <v>5690.0</v>
      </c>
      <c r="B5691" s="19">
        <v>29710.0</v>
      </c>
      <c r="C5691" s="20" t="s">
        <v>7444</v>
      </c>
      <c r="D5691" s="21"/>
    </row>
    <row r="5692">
      <c r="A5692" s="19">
        <v>5691.0</v>
      </c>
      <c r="B5692" s="19">
        <v>29709.0</v>
      </c>
      <c r="C5692" s="20" t="s">
        <v>7445</v>
      </c>
      <c r="D5692" s="21"/>
    </row>
    <row r="5693">
      <c r="A5693" s="19">
        <v>5692.0</v>
      </c>
      <c r="B5693" s="19">
        <v>29694.0</v>
      </c>
      <c r="C5693" s="20" t="s">
        <v>7446</v>
      </c>
      <c r="D5693" s="21"/>
    </row>
    <row r="5694">
      <c r="A5694" s="19">
        <v>5693.0</v>
      </c>
      <c r="B5694" s="19">
        <v>29692.0</v>
      </c>
      <c r="C5694" s="22" t="s">
        <v>7447</v>
      </c>
      <c r="D5694" s="21"/>
    </row>
    <row r="5695">
      <c r="A5695" s="19">
        <v>5694.0</v>
      </c>
      <c r="B5695" s="19">
        <v>29685.0</v>
      </c>
      <c r="C5695" s="20" t="s">
        <v>7448</v>
      </c>
      <c r="D5695" s="21"/>
    </row>
    <row r="5696">
      <c r="A5696" s="19">
        <v>5695.0</v>
      </c>
      <c r="B5696" s="19">
        <v>29682.0</v>
      </c>
      <c r="C5696" s="20" t="s">
        <v>7449</v>
      </c>
      <c r="D5696" s="21"/>
    </row>
    <row r="5697">
      <c r="A5697" s="19">
        <v>5696.0</v>
      </c>
      <c r="B5697" s="19">
        <v>29682.0</v>
      </c>
      <c r="C5697" s="20" t="s">
        <v>7450</v>
      </c>
      <c r="D5697" s="21"/>
    </row>
    <row r="5698">
      <c r="A5698" s="19">
        <v>5697.0</v>
      </c>
      <c r="B5698" s="19">
        <v>29678.0</v>
      </c>
      <c r="C5698" s="20" t="s">
        <v>7451</v>
      </c>
      <c r="D5698" s="21"/>
    </row>
    <row r="5699">
      <c r="A5699" s="19">
        <v>5698.0</v>
      </c>
      <c r="B5699" s="19">
        <v>29666.0</v>
      </c>
      <c r="C5699" s="22" t="s">
        <v>7452</v>
      </c>
      <c r="D5699" s="21"/>
    </row>
    <row r="5700">
      <c r="A5700" s="19">
        <v>5699.0</v>
      </c>
      <c r="B5700" s="19">
        <v>29634.0</v>
      </c>
      <c r="C5700" s="20" t="s">
        <v>7453</v>
      </c>
      <c r="D5700" s="21"/>
    </row>
    <row r="5701">
      <c r="A5701" s="19">
        <v>5700.0</v>
      </c>
      <c r="B5701" s="19">
        <v>29633.0</v>
      </c>
      <c r="C5701" s="20" t="s">
        <v>7454</v>
      </c>
      <c r="D5701" s="21"/>
    </row>
    <row r="5702">
      <c r="A5702" s="19">
        <v>5701.0</v>
      </c>
      <c r="B5702" s="19">
        <v>29624.0</v>
      </c>
      <c r="C5702" s="20" t="s">
        <v>7455</v>
      </c>
      <c r="D5702" s="21"/>
    </row>
    <row r="5703">
      <c r="A5703" s="19">
        <v>5702.0</v>
      </c>
      <c r="B5703" s="19">
        <v>29621.0</v>
      </c>
      <c r="C5703" s="20" t="s">
        <v>7456</v>
      </c>
      <c r="D5703" s="21"/>
    </row>
    <row r="5704">
      <c r="A5704" s="19">
        <v>5703.0</v>
      </c>
      <c r="B5704" s="19">
        <v>29621.0</v>
      </c>
      <c r="C5704" s="20" t="s">
        <v>7457</v>
      </c>
      <c r="D5704" s="21"/>
    </row>
    <row r="5705">
      <c r="A5705" s="19">
        <v>5704.0</v>
      </c>
      <c r="B5705" s="19">
        <v>29620.0</v>
      </c>
      <c r="C5705" s="20" t="s">
        <v>7458</v>
      </c>
      <c r="D5705" s="21"/>
    </row>
    <row r="5706">
      <c r="A5706" s="19">
        <v>5705.0</v>
      </c>
      <c r="B5706" s="19">
        <v>29618.0</v>
      </c>
      <c r="C5706" s="20" t="s">
        <v>7459</v>
      </c>
      <c r="D5706" s="21"/>
    </row>
    <row r="5707">
      <c r="A5707" s="19">
        <v>5706.0</v>
      </c>
      <c r="B5707" s="19">
        <v>29599.0</v>
      </c>
      <c r="C5707" s="20" t="s">
        <v>7460</v>
      </c>
      <c r="D5707" s="21"/>
    </row>
    <row r="5708">
      <c r="A5708" s="19">
        <v>5707.0</v>
      </c>
      <c r="B5708" s="19">
        <v>29594.0</v>
      </c>
      <c r="C5708" s="22" t="s">
        <v>7461</v>
      </c>
      <c r="D5708" s="21"/>
    </row>
    <row r="5709">
      <c r="A5709" s="19">
        <v>5708.0</v>
      </c>
      <c r="B5709" s="19">
        <v>29582.0</v>
      </c>
      <c r="C5709" s="20" t="s">
        <v>7462</v>
      </c>
      <c r="D5709" s="21"/>
    </row>
    <row r="5710">
      <c r="A5710" s="19">
        <v>5709.0</v>
      </c>
      <c r="B5710" s="19">
        <v>29580.0</v>
      </c>
      <c r="C5710" s="20" t="s">
        <v>7463</v>
      </c>
      <c r="D5710" s="21"/>
    </row>
    <row r="5711">
      <c r="A5711" s="19">
        <v>5710.0</v>
      </c>
      <c r="B5711" s="19">
        <v>29578.0</v>
      </c>
      <c r="C5711" s="20" t="s">
        <v>7464</v>
      </c>
      <c r="D5711" s="21"/>
    </row>
    <row r="5712">
      <c r="A5712" s="19">
        <v>5711.0</v>
      </c>
      <c r="B5712" s="19">
        <v>29571.0</v>
      </c>
      <c r="C5712" s="22" t="s">
        <v>7465</v>
      </c>
      <c r="D5712" s="21"/>
    </row>
    <row r="5713">
      <c r="A5713" s="19">
        <v>5712.0</v>
      </c>
      <c r="B5713" s="19">
        <v>29571.0</v>
      </c>
      <c r="C5713" s="20" t="s">
        <v>7466</v>
      </c>
      <c r="D5713" s="21"/>
    </row>
    <row r="5714">
      <c r="A5714" s="19">
        <v>5713.0</v>
      </c>
      <c r="B5714" s="19">
        <v>29561.0</v>
      </c>
      <c r="C5714" s="20" t="s">
        <v>7467</v>
      </c>
      <c r="D5714" s="21"/>
    </row>
    <row r="5715">
      <c r="A5715" s="19">
        <v>5714.0</v>
      </c>
      <c r="B5715" s="19">
        <v>29555.0</v>
      </c>
      <c r="C5715" s="20" t="s">
        <v>7468</v>
      </c>
      <c r="D5715" s="21"/>
    </row>
    <row r="5716">
      <c r="A5716" s="19">
        <v>5715.0</v>
      </c>
      <c r="B5716" s="19">
        <v>29549.0</v>
      </c>
      <c r="C5716" s="20" t="s">
        <v>7469</v>
      </c>
      <c r="D5716" s="21"/>
    </row>
    <row r="5717">
      <c r="A5717" s="19">
        <v>5716.0</v>
      </c>
      <c r="B5717" s="19">
        <v>29540.0</v>
      </c>
      <c r="C5717" s="20" t="s">
        <v>7470</v>
      </c>
      <c r="D5717" s="21"/>
    </row>
    <row r="5718">
      <c r="A5718" s="19">
        <v>5717.0</v>
      </c>
      <c r="B5718" s="19">
        <v>29534.0</v>
      </c>
      <c r="C5718" s="20" t="s">
        <v>7471</v>
      </c>
      <c r="D5718" s="21"/>
    </row>
    <row r="5719">
      <c r="A5719" s="19">
        <v>5718.0</v>
      </c>
      <c r="B5719" s="19">
        <v>29533.0</v>
      </c>
      <c r="C5719" s="22" t="s">
        <v>7472</v>
      </c>
      <c r="D5719" s="21"/>
    </row>
    <row r="5720">
      <c r="A5720" s="19">
        <v>5719.0</v>
      </c>
      <c r="B5720" s="19">
        <v>29523.0</v>
      </c>
      <c r="C5720" s="20" t="s">
        <v>7473</v>
      </c>
      <c r="D5720" s="21"/>
    </row>
    <row r="5721">
      <c r="A5721" s="19">
        <v>5720.0</v>
      </c>
      <c r="B5721" s="19">
        <v>29522.0</v>
      </c>
      <c r="C5721" s="20" t="s">
        <v>7474</v>
      </c>
      <c r="D5721" s="21"/>
    </row>
    <row r="5722">
      <c r="A5722" s="19">
        <v>5721.0</v>
      </c>
      <c r="B5722" s="19">
        <v>29511.0</v>
      </c>
      <c r="C5722" s="22" t="s">
        <v>7475</v>
      </c>
      <c r="D5722" s="21"/>
    </row>
    <row r="5723">
      <c r="A5723" s="19">
        <v>5722.0</v>
      </c>
      <c r="B5723" s="19">
        <v>29501.0</v>
      </c>
      <c r="C5723" s="20" t="s">
        <v>7476</v>
      </c>
      <c r="D5723" s="21"/>
    </row>
    <row r="5724">
      <c r="A5724" s="19">
        <v>5723.0</v>
      </c>
      <c r="B5724" s="19">
        <v>29494.0</v>
      </c>
      <c r="C5724" s="20" t="s">
        <v>7477</v>
      </c>
      <c r="D5724" s="21"/>
    </row>
    <row r="5725">
      <c r="A5725" s="19">
        <v>5724.0</v>
      </c>
      <c r="B5725" s="19">
        <v>29493.0</v>
      </c>
      <c r="C5725" s="20" t="s">
        <v>7478</v>
      </c>
      <c r="D5725" s="21"/>
    </row>
    <row r="5726">
      <c r="A5726" s="19">
        <v>5725.0</v>
      </c>
      <c r="B5726" s="19">
        <v>29485.0</v>
      </c>
      <c r="C5726" s="20" t="s">
        <v>7479</v>
      </c>
      <c r="D5726" s="21"/>
    </row>
    <row r="5727">
      <c r="A5727" s="19">
        <v>5726.0</v>
      </c>
      <c r="B5727" s="19">
        <v>29475.0</v>
      </c>
      <c r="C5727" s="20" t="s">
        <v>7480</v>
      </c>
      <c r="D5727" s="21"/>
    </row>
    <row r="5728">
      <c r="A5728" s="19">
        <v>5727.0</v>
      </c>
      <c r="B5728" s="19">
        <v>29464.0</v>
      </c>
      <c r="C5728" s="20" t="s">
        <v>7481</v>
      </c>
      <c r="D5728" s="21"/>
    </row>
    <row r="5729">
      <c r="A5729" s="19">
        <v>5728.0</v>
      </c>
      <c r="B5729" s="19">
        <v>29460.0</v>
      </c>
      <c r="C5729" s="20" t="s">
        <v>7482</v>
      </c>
      <c r="D5729" s="21"/>
    </row>
    <row r="5730">
      <c r="A5730" s="19">
        <v>5729.0</v>
      </c>
      <c r="B5730" s="19">
        <v>29460.0</v>
      </c>
      <c r="C5730" s="20" t="s">
        <v>7483</v>
      </c>
      <c r="D5730" s="21"/>
    </row>
    <row r="5731">
      <c r="A5731" s="19">
        <v>5730.0</v>
      </c>
      <c r="B5731" s="19">
        <v>29459.0</v>
      </c>
      <c r="C5731" s="20" t="s">
        <v>7484</v>
      </c>
      <c r="D5731" s="21"/>
    </row>
    <row r="5732">
      <c r="A5732" s="19">
        <v>5731.0</v>
      </c>
      <c r="B5732" s="19">
        <v>29455.0</v>
      </c>
      <c r="C5732" s="20" t="s">
        <v>7485</v>
      </c>
      <c r="D5732" s="21"/>
    </row>
    <row r="5733">
      <c r="A5733" s="19">
        <v>5732.0</v>
      </c>
      <c r="B5733" s="19">
        <v>29444.0</v>
      </c>
      <c r="C5733" s="20" t="s">
        <v>7486</v>
      </c>
      <c r="D5733" s="21"/>
    </row>
    <row r="5734">
      <c r="A5734" s="19">
        <v>5733.0</v>
      </c>
      <c r="B5734" s="19">
        <v>29437.0</v>
      </c>
      <c r="C5734" s="20" t="s">
        <v>7487</v>
      </c>
      <c r="D5734" s="21"/>
    </row>
    <row r="5735">
      <c r="A5735" s="19">
        <v>5734.0</v>
      </c>
      <c r="B5735" s="19">
        <v>29435.0</v>
      </c>
      <c r="C5735" s="20" t="s">
        <v>7488</v>
      </c>
      <c r="D5735" s="21"/>
    </row>
    <row r="5736">
      <c r="A5736" s="19">
        <v>5735.0</v>
      </c>
      <c r="B5736" s="19">
        <v>29433.0</v>
      </c>
      <c r="C5736" s="20" t="s">
        <v>7489</v>
      </c>
      <c r="D5736" s="21"/>
    </row>
    <row r="5737">
      <c r="A5737" s="19">
        <v>5736.0</v>
      </c>
      <c r="B5737" s="19">
        <v>29432.0</v>
      </c>
      <c r="C5737" s="20" t="s">
        <v>7490</v>
      </c>
      <c r="D5737" s="21"/>
    </row>
    <row r="5738">
      <c r="A5738" s="19">
        <v>5737.0</v>
      </c>
      <c r="B5738" s="19">
        <v>29421.0</v>
      </c>
      <c r="C5738" s="20" t="s">
        <v>7491</v>
      </c>
      <c r="D5738" s="21"/>
    </row>
    <row r="5739">
      <c r="A5739" s="19">
        <v>5738.0</v>
      </c>
      <c r="B5739" s="19">
        <v>29411.0</v>
      </c>
      <c r="C5739" s="20" t="s">
        <v>7492</v>
      </c>
      <c r="D5739" s="21"/>
    </row>
    <row r="5740">
      <c r="A5740" s="19">
        <v>5739.0</v>
      </c>
      <c r="B5740" s="19">
        <v>29404.0</v>
      </c>
      <c r="C5740" s="20" t="s">
        <v>7493</v>
      </c>
      <c r="D5740" s="21"/>
    </row>
    <row r="5741">
      <c r="A5741" s="19">
        <v>5740.0</v>
      </c>
      <c r="B5741" s="19">
        <v>29397.0</v>
      </c>
      <c r="C5741" s="20" t="s">
        <v>7494</v>
      </c>
      <c r="D5741" s="21"/>
    </row>
    <row r="5742">
      <c r="A5742" s="19">
        <v>5741.0</v>
      </c>
      <c r="B5742" s="19">
        <v>29380.0</v>
      </c>
      <c r="C5742" s="20" t="s">
        <v>7495</v>
      </c>
      <c r="D5742" s="21"/>
    </row>
    <row r="5743">
      <c r="A5743" s="19">
        <v>5742.0</v>
      </c>
      <c r="B5743" s="19">
        <v>29362.0</v>
      </c>
      <c r="C5743" s="20" t="s">
        <v>7496</v>
      </c>
      <c r="D5743" s="21"/>
    </row>
    <row r="5744">
      <c r="A5744" s="19">
        <v>5743.0</v>
      </c>
      <c r="B5744" s="19">
        <v>29360.0</v>
      </c>
      <c r="C5744" s="20" t="s">
        <v>7497</v>
      </c>
      <c r="D5744" s="21"/>
    </row>
    <row r="5745">
      <c r="A5745" s="19">
        <v>5744.0</v>
      </c>
      <c r="B5745" s="19">
        <v>29357.0</v>
      </c>
      <c r="C5745" s="20" t="s">
        <v>7498</v>
      </c>
      <c r="D5745" s="21"/>
    </row>
    <row r="5746">
      <c r="A5746" s="19">
        <v>5745.0</v>
      </c>
      <c r="B5746" s="19">
        <v>29341.0</v>
      </c>
      <c r="C5746" s="20" t="s">
        <v>7499</v>
      </c>
      <c r="D5746" s="21"/>
    </row>
    <row r="5747">
      <c r="A5747" s="19">
        <v>5746.0</v>
      </c>
      <c r="B5747" s="19">
        <v>29338.0</v>
      </c>
      <c r="C5747" s="20" t="s">
        <v>7500</v>
      </c>
      <c r="D5747" s="21"/>
    </row>
    <row r="5748">
      <c r="A5748" s="19">
        <v>5747.0</v>
      </c>
      <c r="B5748" s="19">
        <v>29335.0</v>
      </c>
      <c r="C5748" s="20" t="s">
        <v>7501</v>
      </c>
      <c r="D5748" s="21"/>
    </row>
    <row r="5749">
      <c r="A5749" s="19">
        <v>5748.0</v>
      </c>
      <c r="B5749" s="19">
        <v>29334.0</v>
      </c>
      <c r="C5749" s="20" t="s">
        <v>7502</v>
      </c>
      <c r="D5749" s="21"/>
    </row>
    <row r="5750">
      <c r="A5750" s="19">
        <v>5749.0</v>
      </c>
      <c r="B5750" s="19">
        <v>29331.0</v>
      </c>
      <c r="C5750" s="20" t="s">
        <v>7503</v>
      </c>
      <c r="D5750" s="21"/>
    </row>
    <row r="5751">
      <c r="A5751" s="19">
        <v>5750.0</v>
      </c>
      <c r="B5751" s="19">
        <v>29325.0</v>
      </c>
      <c r="C5751" s="20" t="s">
        <v>7504</v>
      </c>
      <c r="D5751" s="21"/>
    </row>
    <row r="5752">
      <c r="A5752" s="19">
        <v>5751.0</v>
      </c>
      <c r="B5752" s="19">
        <v>29317.0</v>
      </c>
      <c r="C5752" s="20" t="s">
        <v>7505</v>
      </c>
      <c r="D5752" s="21"/>
    </row>
    <row r="5753">
      <c r="A5753" s="19">
        <v>5752.0</v>
      </c>
      <c r="B5753" s="19">
        <v>29316.0</v>
      </c>
      <c r="C5753" s="20" t="s">
        <v>7506</v>
      </c>
      <c r="D5753" s="21"/>
    </row>
    <row r="5754">
      <c r="A5754" s="19">
        <v>5753.0</v>
      </c>
      <c r="B5754" s="19">
        <v>29307.0</v>
      </c>
      <c r="C5754" s="20" t="s">
        <v>7507</v>
      </c>
      <c r="D5754" s="21"/>
    </row>
    <row r="5755">
      <c r="A5755" s="19">
        <v>5754.0</v>
      </c>
      <c r="B5755" s="19">
        <v>29283.0</v>
      </c>
      <c r="C5755" s="22" t="s">
        <v>7508</v>
      </c>
      <c r="D5755" s="21"/>
    </row>
    <row r="5756">
      <c r="A5756" s="19">
        <v>5755.0</v>
      </c>
      <c r="B5756" s="19">
        <v>29274.0</v>
      </c>
      <c r="C5756" s="20" t="s">
        <v>7509</v>
      </c>
      <c r="D5756" s="21"/>
    </row>
    <row r="5757">
      <c r="A5757" s="19">
        <v>5756.0</v>
      </c>
      <c r="B5757" s="19">
        <v>29266.0</v>
      </c>
      <c r="C5757" s="20" t="s">
        <v>7510</v>
      </c>
      <c r="D5757" s="21"/>
    </row>
    <row r="5758">
      <c r="A5758" s="19">
        <v>5757.0</v>
      </c>
      <c r="B5758" s="19">
        <v>29266.0</v>
      </c>
      <c r="C5758" s="20" t="s">
        <v>7511</v>
      </c>
      <c r="D5758" s="21"/>
    </row>
    <row r="5759">
      <c r="A5759" s="19">
        <v>5758.0</v>
      </c>
      <c r="B5759" s="19">
        <v>29266.0</v>
      </c>
      <c r="C5759" s="20" t="s">
        <v>7512</v>
      </c>
      <c r="D5759" s="21"/>
    </row>
    <row r="5760">
      <c r="A5760" s="19">
        <v>5759.0</v>
      </c>
      <c r="B5760" s="19">
        <v>29262.0</v>
      </c>
      <c r="C5760" s="20" t="s">
        <v>7513</v>
      </c>
      <c r="D5760" s="21"/>
    </row>
    <row r="5761">
      <c r="A5761" s="19">
        <v>5760.0</v>
      </c>
      <c r="B5761" s="19">
        <v>29256.0</v>
      </c>
      <c r="C5761" s="22" t="s">
        <v>7514</v>
      </c>
      <c r="D5761" s="21"/>
    </row>
    <row r="5762">
      <c r="A5762" s="19">
        <v>5761.0</v>
      </c>
      <c r="B5762" s="19">
        <v>29225.0</v>
      </c>
      <c r="C5762" s="20" t="s">
        <v>7515</v>
      </c>
      <c r="D5762" s="21"/>
    </row>
    <row r="5763">
      <c r="A5763" s="19">
        <v>5762.0</v>
      </c>
      <c r="B5763" s="19">
        <v>29208.0</v>
      </c>
      <c r="C5763" s="20" t="s">
        <v>7516</v>
      </c>
      <c r="D5763" s="21"/>
    </row>
    <row r="5764">
      <c r="A5764" s="19">
        <v>5763.0</v>
      </c>
      <c r="B5764" s="19">
        <v>29200.0</v>
      </c>
      <c r="C5764" s="20" t="s">
        <v>7517</v>
      </c>
      <c r="D5764" s="21"/>
    </row>
    <row r="5765">
      <c r="A5765" s="19">
        <v>5764.0</v>
      </c>
      <c r="B5765" s="19">
        <v>29200.0</v>
      </c>
      <c r="C5765" s="20" t="s">
        <v>7518</v>
      </c>
      <c r="D5765" s="21"/>
    </row>
    <row r="5766">
      <c r="A5766" s="19">
        <v>5765.0</v>
      </c>
      <c r="B5766" s="19">
        <v>29197.0</v>
      </c>
      <c r="C5766" s="20" t="s">
        <v>7519</v>
      </c>
      <c r="D5766" s="21"/>
    </row>
    <row r="5767">
      <c r="A5767" s="19">
        <v>5766.0</v>
      </c>
      <c r="B5767" s="19">
        <v>29194.0</v>
      </c>
      <c r="C5767" s="20" t="s">
        <v>7520</v>
      </c>
      <c r="D5767" s="21"/>
    </row>
    <row r="5768">
      <c r="A5768" s="19">
        <v>5767.0</v>
      </c>
      <c r="B5768" s="19">
        <v>29182.0</v>
      </c>
      <c r="C5768" s="22" t="s">
        <v>7521</v>
      </c>
      <c r="D5768" s="21"/>
    </row>
    <row r="5769">
      <c r="A5769" s="19">
        <v>5768.0</v>
      </c>
      <c r="B5769" s="19">
        <v>29179.0</v>
      </c>
      <c r="C5769" s="20" t="s">
        <v>7522</v>
      </c>
      <c r="D5769" s="21"/>
    </row>
    <row r="5770">
      <c r="A5770" s="19">
        <v>5769.0</v>
      </c>
      <c r="B5770" s="19">
        <v>29175.0</v>
      </c>
      <c r="C5770" s="20" t="s">
        <v>7523</v>
      </c>
      <c r="D5770" s="21"/>
    </row>
    <row r="5771">
      <c r="A5771" s="19">
        <v>5770.0</v>
      </c>
      <c r="B5771" s="19">
        <v>29168.0</v>
      </c>
      <c r="C5771" s="20" t="s">
        <v>7524</v>
      </c>
      <c r="D5771" s="21"/>
    </row>
    <row r="5772">
      <c r="A5772" s="19">
        <v>5771.0</v>
      </c>
      <c r="B5772" s="19">
        <v>29164.0</v>
      </c>
      <c r="C5772" s="22" t="s">
        <v>7525</v>
      </c>
      <c r="D5772" s="21"/>
    </row>
    <row r="5773">
      <c r="A5773" s="19">
        <v>5772.0</v>
      </c>
      <c r="B5773" s="19">
        <v>29159.0</v>
      </c>
      <c r="C5773" s="20" t="s">
        <v>7526</v>
      </c>
      <c r="D5773" s="21"/>
    </row>
    <row r="5774">
      <c r="A5774" s="19">
        <v>5773.0</v>
      </c>
      <c r="B5774" s="19">
        <v>29152.0</v>
      </c>
      <c r="C5774" s="20" t="s">
        <v>7527</v>
      </c>
      <c r="D5774" s="21"/>
    </row>
    <row r="5775">
      <c r="A5775" s="19">
        <v>5774.0</v>
      </c>
      <c r="B5775" s="19">
        <v>29146.0</v>
      </c>
      <c r="C5775" s="20" t="s">
        <v>7528</v>
      </c>
      <c r="D5775" s="21"/>
    </row>
    <row r="5776">
      <c r="A5776" s="19">
        <v>5775.0</v>
      </c>
      <c r="B5776" s="19">
        <v>29143.0</v>
      </c>
      <c r="C5776" s="20" t="s">
        <v>7529</v>
      </c>
      <c r="D5776" s="21"/>
    </row>
    <row r="5777">
      <c r="A5777" s="19">
        <v>5776.0</v>
      </c>
      <c r="B5777" s="19">
        <v>29141.0</v>
      </c>
      <c r="C5777" s="20" t="s">
        <v>7530</v>
      </c>
      <c r="D5777" s="21"/>
    </row>
    <row r="5778">
      <c r="A5778" s="19">
        <v>5777.0</v>
      </c>
      <c r="B5778" s="19">
        <v>29134.0</v>
      </c>
      <c r="C5778" s="20" t="s">
        <v>7531</v>
      </c>
      <c r="D5778" s="21"/>
    </row>
    <row r="5779">
      <c r="A5779" s="19">
        <v>5778.0</v>
      </c>
      <c r="B5779" s="19">
        <v>29133.0</v>
      </c>
      <c r="C5779" s="20" t="s">
        <v>7532</v>
      </c>
      <c r="D5779" s="21"/>
    </row>
    <row r="5780">
      <c r="A5780" s="19">
        <v>5779.0</v>
      </c>
      <c r="B5780" s="19">
        <v>29129.0</v>
      </c>
      <c r="C5780" s="20" t="s">
        <v>7533</v>
      </c>
      <c r="D5780" s="21"/>
    </row>
    <row r="5781">
      <c r="A5781" s="19">
        <v>5780.0</v>
      </c>
      <c r="B5781" s="19">
        <v>29123.0</v>
      </c>
      <c r="C5781" s="20" t="s">
        <v>7534</v>
      </c>
      <c r="D5781" s="21"/>
    </row>
    <row r="5782">
      <c r="A5782" s="19">
        <v>5781.0</v>
      </c>
      <c r="B5782" s="19">
        <v>29114.0</v>
      </c>
      <c r="C5782" s="20" t="s">
        <v>7535</v>
      </c>
      <c r="D5782" s="21"/>
    </row>
    <row r="5783">
      <c r="A5783" s="19">
        <v>5782.0</v>
      </c>
      <c r="B5783" s="19">
        <v>29113.0</v>
      </c>
      <c r="C5783" s="20" t="s">
        <v>7536</v>
      </c>
      <c r="D5783" s="21"/>
    </row>
    <row r="5784">
      <c r="A5784" s="19">
        <v>5783.0</v>
      </c>
      <c r="B5784" s="19">
        <v>29112.0</v>
      </c>
      <c r="C5784" s="22" t="s">
        <v>7537</v>
      </c>
      <c r="D5784" s="21"/>
    </row>
    <row r="5785">
      <c r="A5785" s="19">
        <v>5784.0</v>
      </c>
      <c r="B5785" s="19">
        <v>29107.0</v>
      </c>
      <c r="C5785" s="20" t="s">
        <v>7538</v>
      </c>
      <c r="D5785" s="21"/>
    </row>
    <row r="5786">
      <c r="A5786" s="19">
        <v>5785.0</v>
      </c>
      <c r="B5786" s="19">
        <v>29096.0</v>
      </c>
      <c r="C5786" s="20" t="s">
        <v>7539</v>
      </c>
      <c r="D5786" s="21"/>
    </row>
    <row r="5787">
      <c r="A5787" s="19">
        <v>5786.0</v>
      </c>
      <c r="B5787" s="19">
        <v>29082.0</v>
      </c>
      <c r="C5787" s="20" t="s">
        <v>7540</v>
      </c>
      <c r="D5787" s="21"/>
    </row>
    <row r="5788">
      <c r="A5788" s="19">
        <v>5787.0</v>
      </c>
      <c r="B5788" s="19">
        <v>29071.0</v>
      </c>
      <c r="C5788" s="20" t="s">
        <v>7541</v>
      </c>
      <c r="D5788" s="21"/>
    </row>
    <row r="5789">
      <c r="A5789" s="19">
        <v>5788.0</v>
      </c>
      <c r="B5789" s="19">
        <v>29069.0</v>
      </c>
      <c r="C5789" s="20" t="s">
        <v>7542</v>
      </c>
      <c r="D5789" s="21"/>
    </row>
    <row r="5790">
      <c r="A5790" s="19">
        <v>5789.0</v>
      </c>
      <c r="B5790" s="19">
        <v>29069.0</v>
      </c>
      <c r="C5790" s="20" t="s">
        <v>7543</v>
      </c>
      <c r="D5790" s="21"/>
    </row>
    <row r="5791">
      <c r="A5791" s="19">
        <v>5790.0</v>
      </c>
      <c r="B5791" s="19">
        <v>29063.0</v>
      </c>
      <c r="C5791" s="20" t="s">
        <v>7544</v>
      </c>
      <c r="D5791" s="21"/>
    </row>
    <row r="5792">
      <c r="A5792" s="19">
        <v>5791.0</v>
      </c>
      <c r="B5792" s="19">
        <v>29053.0</v>
      </c>
      <c r="C5792" s="20" t="s">
        <v>7545</v>
      </c>
      <c r="D5792" s="21"/>
    </row>
    <row r="5793">
      <c r="A5793" s="19">
        <v>5792.0</v>
      </c>
      <c r="B5793" s="19">
        <v>29052.0</v>
      </c>
      <c r="C5793" s="20" t="s">
        <v>7546</v>
      </c>
      <c r="D5793" s="21"/>
    </row>
    <row r="5794">
      <c r="A5794" s="19">
        <v>5793.0</v>
      </c>
      <c r="B5794" s="19">
        <v>29051.0</v>
      </c>
      <c r="C5794" s="20" t="s">
        <v>7547</v>
      </c>
      <c r="D5794" s="21"/>
    </row>
    <row r="5795">
      <c r="A5795" s="19">
        <v>5794.0</v>
      </c>
      <c r="B5795" s="19">
        <v>29042.0</v>
      </c>
      <c r="C5795" s="20" t="s">
        <v>7548</v>
      </c>
      <c r="D5795" s="21"/>
    </row>
    <row r="5796">
      <c r="A5796" s="19">
        <v>5795.0</v>
      </c>
      <c r="B5796" s="19">
        <v>29039.0</v>
      </c>
      <c r="C5796" s="20" t="s">
        <v>7549</v>
      </c>
      <c r="D5796" s="21"/>
    </row>
    <row r="5797">
      <c r="A5797" s="19">
        <v>5796.0</v>
      </c>
      <c r="B5797" s="19">
        <v>29034.0</v>
      </c>
      <c r="C5797" s="20" t="s">
        <v>7550</v>
      </c>
      <c r="D5797" s="21"/>
    </row>
    <row r="5798">
      <c r="A5798" s="19">
        <v>5797.0</v>
      </c>
      <c r="B5798" s="19">
        <v>29029.0</v>
      </c>
      <c r="C5798" s="20" t="s">
        <v>7551</v>
      </c>
      <c r="D5798" s="21"/>
    </row>
    <row r="5799">
      <c r="A5799" s="19">
        <v>5798.0</v>
      </c>
      <c r="B5799" s="19">
        <v>29023.0</v>
      </c>
      <c r="C5799" s="20" t="s">
        <v>7552</v>
      </c>
      <c r="D5799" s="21"/>
    </row>
    <row r="5800">
      <c r="A5800" s="19">
        <v>5799.0</v>
      </c>
      <c r="B5800" s="19">
        <v>29023.0</v>
      </c>
      <c r="C5800" s="20" t="s">
        <v>7553</v>
      </c>
      <c r="D5800" s="21"/>
    </row>
    <row r="5801">
      <c r="A5801" s="19">
        <v>5800.0</v>
      </c>
      <c r="B5801" s="19">
        <v>29018.0</v>
      </c>
      <c r="C5801" s="20" t="s">
        <v>7554</v>
      </c>
      <c r="D5801" s="21"/>
    </row>
    <row r="5802">
      <c r="A5802" s="19">
        <v>5801.0</v>
      </c>
      <c r="B5802" s="19">
        <v>29016.0</v>
      </c>
      <c r="C5802" s="22" t="s">
        <v>7555</v>
      </c>
      <c r="D5802" s="21"/>
    </row>
    <row r="5803">
      <c r="A5803" s="19">
        <v>5802.0</v>
      </c>
      <c r="B5803" s="19">
        <v>29009.0</v>
      </c>
      <c r="C5803" s="20" t="s">
        <v>7556</v>
      </c>
      <c r="D5803" s="21"/>
    </row>
    <row r="5804">
      <c r="A5804" s="19">
        <v>5803.0</v>
      </c>
      <c r="B5804" s="19">
        <v>29004.0</v>
      </c>
      <c r="C5804" s="22" t="s">
        <v>7557</v>
      </c>
      <c r="D5804" s="21"/>
    </row>
    <row r="5805">
      <c r="A5805" s="19">
        <v>5804.0</v>
      </c>
      <c r="B5805" s="19">
        <v>28999.0</v>
      </c>
      <c r="C5805" s="20" t="s">
        <v>7558</v>
      </c>
      <c r="D5805" s="21"/>
    </row>
    <row r="5806">
      <c r="A5806" s="19">
        <v>5805.0</v>
      </c>
      <c r="B5806" s="19">
        <v>28997.0</v>
      </c>
      <c r="C5806" s="20" t="s">
        <v>7559</v>
      </c>
      <c r="D5806" s="21"/>
    </row>
    <row r="5807">
      <c r="A5807" s="19">
        <v>5806.0</v>
      </c>
      <c r="B5807" s="19">
        <v>28987.0</v>
      </c>
      <c r="C5807" s="20" t="s">
        <v>7560</v>
      </c>
      <c r="D5807" s="21"/>
    </row>
    <row r="5808">
      <c r="A5808" s="19">
        <v>5807.0</v>
      </c>
      <c r="B5808" s="19">
        <v>28987.0</v>
      </c>
      <c r="C5808" s="20" t="s">
        <v>7561</v>
      </c>
      <c r="D5808" s="21"/>
    </row>
    <row r="5809">
      <c r="A5809" s="19">
        <v>5808.0</v>
      </c>
      <c r="B5809" s="19">
        <v>28985.0</v>
      </c>
      <c r="C5809" s="20" t="s">
        <v>7562</v>
      </c>
      <c r="D5809" s="21"/>
    </row>
    <row r="5810">
      <c r="A5810" s="19">
        <v>5809.0</v>
      </c>
      <c r="B5810" s="19">
        <v>28983.0</v>
      </c>
      <c r="C5810" s="20" t="s">
        <v>7563</v>
      </c>
      <c r="D5810" s="21"/>
    </row>
    <row r="5811">
      <c r="A5811" s="19">
        <v>5810.0</v>
      </c>
      <c r="B5811" s="19">
        <v>28977.0</v>
      </c>
      <c r="C5811" s="20" t="s">
        <v>7564</v>
      </c>
      <c r="D5811" s="21"/>
    </row>
    <row r="5812">
      <c r="A5812" s="19">
        <v>5811.0</v>
      </c>
      <c r="B5812" s="19">
        <v>28963.0</v>
      </c>
      <c r="C5812" s="20" t="s">
        <v>7565</v>
      </c>
      <c r="D5812" s="21"/>
    </row>
    <row r="5813">
      <c r="A5813" s="19">
        <v>5812.0</v>
      </c>
      <c r="B5813" s="19">
        <v>28950.0</v>
      </c>
      <c r="C5813" s="20" t="s">
        <v>7566</v>
      </c>
      <c r="D5813" s="21"/>
    </row>
    <row r="5814">
      <c r="A5814" s="19">
        <v>5813.0</v>
      </c>
      <c r="B5814" s="19">
        <v>28945.0</v>
      </c>
      <c r="C5814" s="20" t="s">
        <v>7567</v>
      </c>
      <c r="D5814" s="21"/>
    </row>
    <row r="5815">
      <c r="A5815" s="19">
        <v>5814.0</v>
      </c>
      <c r="B5815" s="19">
        <v>28942.0</v>
      </c>
      <c r="C5815" s="20" t="s">
        <v>7568</v>
      </c>
      <c r="D5815" s="21"/>
    </row>
    <row r="5816">
      <c r="A5816" s="19">
        <v>5815.0</v>
      </c>
      <c r="B5816" s="19">
        <v>28922.0</v>
      </c>
      <c r="C5816" s="20" t="s">
        <v>7569</v>
      </c>
      <c r="D5816" s="21"/>
    </row>
    <row r="5817">
      <c r="A5817" s="19">
        <v>5816.0</v>
      </c>
      <c r="B5817" s="19">
        <v>28920.0</v>
      </c>
      <c r="C5817" s="20" t="s">
        <v>7570</v>
      </c>
      <c r="D5817" s="21"/>
    </row>
    <row r="5818">
      <c r="A5818" s="19">
        <v>5817.0</v>
      </c>
      <c r="B5818" s="19">
        <v>28911.0</v>
      </c>
      <c r="C5818" s="22" t="s">
        <v>7571</v>
      </c>
      <c r="D5818" s="21"/>
    </row>
    <row r="5819">
      <c r="A5819" s="19">
        <v>5818.0</v>
      </c>
      <c r="B5819" s="19">
        <v>28901.0</v>
      </c>
      <c r="C5819" s="20" t="s">
        <v>7572</v>
      </c>
      <c r="D5819" s="21"/>
    </row>
    <row r="5820">
      <c r="A5820" s="19">
        <v>5819.0</v>
      </c>
      <c r="B5820" s="19">
        <v>28900.0</v>
      </c>
      <c r="C5820" s="20" t="s">
        <v>7573</v>
      </c>
      <c r="D5820" s="21"/>
    </row>
    <row r="5821">
      <c r="A5821" s="19">
        <v>5820.0</v>
      </c>
      <c r="B5821" s="19">
        <v>28881.0</v>
      </c>
      <c r="C5821" s="20" t="s">
        <v>7574</v>
      </c>
      <c r="D5821" s="21"/>
    </row>
    <row r="5822">
      <c r="A5822" s="19">
        <v>5821.0</v>
      </c>
      <c r="B5822" s="19">
        <v>28880.0</v>
      </c>
      <c r="C5822" s="20" t="s">
        <v>7575</v>
      </c>
      <c r="D5822" s="21"/>
    </row>
    <row r="5823">
      <c r="A5823" s="19">
        <v>5822.0</v>
      </c>
      <c r="B5823" s="19">
        <v>28878.0</v>
      </c>
      <c r="C5823" s="20" t="s">
        <v>7576</v>
      </c>
      <c r="D5823" s="21"/>
    </row>
    <row r="5824">
      <c r="A5824" s="19">
        <v>5823.0</v>
      </c>
      <c r="B5824" s="19">
        <v>28864.0</v>
      </c>
      <c r="C5824" s="20" t="s">
        <v>7577</v>
      </c>
      <c r="D5824" s="21"/>
    </row>
    <row r="5825">
      <c r="A5825" s="19">
        <v>5824.0</v>
      </c>
      <c r="B5825" s="19">
        <v>28863.0</v>
      </c>
      <c r="C5825" s="20" t="s">
        <v>7578</v>
      </c>
      <c r="D5825" s="21"/>
    </row>
    <row r="5826">
      <c r="A5826" s="19">
        <v>5825.0</v>
      </c>
      <c r="B5826" s="19">
        <v>28861.0</v>
      </c>
      <c r="C5826" s="22" t="s">
        <v>7579</v>
      </c>
      <c r="D5826" s="21"/>
    </row>
    <row r="5827">
      <c r="A5827" s="19">
        <v>5826.0</v>
      </c>
      <c r="B5827" s="19">
        <v>28861.0</v>
      </c>
      <c r="C5827" s="20" t="s">
        <v>7580</v>
      </c>
      <c r="D5827" s="21"/>
    </row>
    <row r="5828">
      <c r="A5828" s="19">
        <v>5827.0</v>
      </c>
      <c r="B5828" s="19">
        <v>28857.0</v>
      </c>
      <c r="C5828" s="20" t="s">
        <v>7581</v>
      </c>
      <c r="D5828" s="21"/>
    </row>
    <row r="5829">
      <c r="A5829" s="19">
        <v>5828.0</v>
      </c>
      <c r="B5829" s="19">
        <v>28856.0</v>
      </c>
      <c r="C5829" s="20" t="s">
        <v>7582</v>
      </c>
      <c r="D5829" s="21"/>
    </row>
    <row r="5830">
      <c r="A5830" s="19">
        <v>5829.0</v>
      </c>
      <c r="B5830" s="19">
        <v>28851.0</v>
      </c>
      <c r="C5830" s="20" t="s">
        <v>7583</v>
      </c>
      <c r="D5830" s="21"/>
    </row>
    <row r="5831">
      <c r="A5831" s="19">
        <v>5830.0</v>
      </c>
      <c r="B5831" s="19">
        <v>28842.0</v>
      </c>
      <c r="C5831" s="20" t="s">
        <v>7584</v>
      </c>
      <c r="D5831" s="21"/>
    </row>
    <row r="5832">
      <c r="A5832" s="19">
        <v>5831.0</v>
      </c>
      <c r="B5832" s="19">
        <v>28840.0</v>
      </c>
      <c r="C5832" s="20" t="s">
        <v>7585</v>
      </c>
      <c r="D5832" s="21"/>
    </row>
    <row r="5833">
      <c r="A5833" s="19">
        <v>5832.0</v>
      </c>
      <c r="B5833" s="19">
        <v>28833.0</v>
      </c>
      <c r="C5833" s="20" t="s">
        <v>7586</v>
      </c>
      <c r="D5833" s="21"/>
    </row>
    <row r="5834">
      <c r="A5834" s="19">
        <v>5833.0</v>
      </c>
      <c r="B5834" s="19">
        <v>28830.0</v>
      </c>
      <c r="C5834" s="20" t="s">
        <v>7587</v>
      </c>
      <c r="D5834" s="21"/>
    </row>
    <row r="5835">
      <c r="A5835" s="19">
        <v>5834.0</v>
      </c>
      <c r="B5835" s="19">
        <v>28822.0</v>
      </c>
      <c r="C5835" s="20" t="s">
        <v>7588</v>
      </c>
      <c r="D5835" s="21"/>
    </row>
    <row r="5836">
      <c r="A5836" s="19">
        <v>5835.0</v>
      </c>
      <c r="B5836" s="19">
        <v>28817.0</v>
      </c>
      <c r="C5836" s="20" t="s">
        <v>7589</v>
      </c>
      <c r="D5836" s="21"/>
    </row>
    <row r="5837">
      <c r="A5837" s="19">
        <v>5836.0</v>
      </c>
      <c r="B5837" s="19">
        <v>28814.0</v>
      </c>
      <c r="C5837" s="20" t="s">
        <v>7590</v>
      </c>
      <c r="D5837" s="21"/>
    </row>
    <row r="5838">
      <c r="A5838" s="19">
        <v>5837.0</v>
      </c>
      <c r="B5838" s="19">
        <v>28810.0</v>
      </c>
      <c r="C5838" s="20" t="s">
        <v>7591</v>
      </c>
      <c r="D5838" s="21"/>
    </row>
    <row r="5839">
      <c r="A5839" s="19">
        <v>5838.0</v>
      </c>
      <c r="B5839" s="19">
        <v>28807.0</v>
      </c>
      <c r="C5839" s="20" t="s">
        <v>7592</v>
      </c>
      <c r="D5839" s="21"/>
    </row>
    <row r="5840">
      <c r="A5840" s="19">
        <v>5839.0</v>
      </c>
      <c r="B5840" s="19">
        <v>28797.0</v>
      </c>
      <c r="C5840" s="20" t="s">
        <v>7593</v>
      </c>
      <c r="D5840" s="21"/>
    </row>
    <row r="5841">
      <c r="A5841" s="19">
        <v>5840.0</v>
      </c>
      <c r="B5841" s="19">
        <v>28788.0</v>
      </c>
      <c r="C5841" s="22" t="s">
        <v>7594</v>
      </c>
      <c r="D5841" s="21"/>
    </row>
    <row r="5842">
      <c r="A5842" s="19">
        <v>5841.0</v>
      </c>
      <c r="B5842" s="19">
        <v>28780.0</v>
      </c>
      <c r="C5842" s="20" t="s">
        <v>7595</v>
      </c>
      <c r="D5842" s="21"/>
    </row>
    <row r="5843">
      <c r="A5843" s="19">
        <v>5842.0</v>
      </c>
      <c r="B5843" s="19">
        <v>28768.0</v>
      </c>
      <c r="C5843" s="20" t="s">
        <v>7596</v>
      </c>
      <c r="D5843" s="21"/>
    </row>
    <row r="5844">
      <c r="A5844" s="19">
        <v>5843.0</v>
      </c>
      <c r="B5844" s="19">
        <v>28760.0</v>
      </c>
      <c r="C5844" s="20" t="s">
        <v>7597</v>
      </c>
      <c r="D5844" s="21"/>
    </row>
    <row r="5845">
      <c r="A5845" s="19">
        <v>5844.0</v>
      </c>
      <c r="B5845" s="19">
        <v>28747.0</v>
      </c>
      <c r="C5845" s="20" t="s">
        <v>7598</v>
      </c>
      <c r="D5845" s="21"/>
    </row>
    <row r="5846">
      <c r="A5846" s="19">
        <v>5845.0</v>
      </c>
      <c r="B5846" s="19">
        <v>28745.0</v>
      </c>
      <c r="C5846" s="20" t="s">
        <v>7599</v>
      </c>
      <c r="D5846" s="21"/>
    </row>
    <row r="5847">
      <c r="A5847" s="19">
        <v>5846.0</v>
      </c>
      <c r="B5847" s="19">
        <v>28740.0</v>
      </c>
      <c r="C5847" s="20" t="s">
        <v>7600</v>
      </c>
      <c r="D5847" s="21"/>
    </row>
    <row r="5848">
      <c r="A5848" s="19">
        <v>5847.0</v>
      </c>
      <c r="B5848" s="19">
        <v>28724.0</v>
      </c>
      <c r="C5848" s="20" t="s">
        <v>7601</v>
      </c>
      <c r="D5848" s="21"/>
    </row>
    <row r="5849">
      <c r="A5849" s="19">
        <v>5848.0</v>
      </c>
      <c r="B5849" s="19">
        <v>28708.0</v>
      </c>
      <c r="C5849" s="20" t="s">
        <v>7602</v>
      </c>
      <c r="D5849" s="21"/>
    </row>
    <row r="5850">
      <c r="A5850" s="19">
        <v>5849.0</v>
      </c>
      <c r="B5850" s="19">
        <v>28708.0</v>
      </c>
      <c r="C5850" s="20" t="s">
        <v>7603</v>
      </c>
      <c r="D5850" s="21"/>
    </row>
    <row r="5851">
      <c r="A5851" s="19">
        <v>5850.0</v>
      </c>
      <c r="B5851" s="19">
        <v>28705.0</v>
      </c>
      <c r="C5851" s="20" t="s">
        <v>7604</v>
      </c>
      <c r="D5851" s="21"/>
    </row>
    <row r="5852">
      <c r="A5852" s="19">
        <v>5851.0</v>
      </c>
      <c r="B5852" s="19">
        <v>28682.0</v>
      </c>
      <c r="C5852" s="20" t="s">
        <v>7605</v>
      </c>
      <c r="D5852" s="21"/>
    </row>
    <row r="5853">
      <c r="A5853" s="19">
        <v>5852.0</v>
      </c>
      <c r="B5853" s="19">
        <v>28667.0</v>
      </c>
      <c r="C5853" s="20" t="s">
        <v>7606</v>
      </c>
      <c r="D5853" s="21"/>
    </row>
    <row r="5854">
      <c r="A5854" s="19">
        <v>5853.0</v>
      </c>
      <c r="B5854" s="19">
        <v>28662.0</v>
      </c>
      <c r="C5854" s="20" t="s">
        <v>7607</v>
      </c>
      <c r="D5854" s="21"/>
    </row>
    <row r="5855">
      <c r="A5855" s="19">
        <v>5854.0</v>
      </c>
      <c r="B5855" s="19">
        <v>28659.0</v>
      </c>
      <c r="C5855" s="20" t="s">
        <v>7608</v>
      </c>
      <c r="D5855" s="21"/>
    </row>
    <row r="5856">
      <c r="A5856" s="19">
        <v>5855.0</v>
      </c>
      <c r="B5856" s="19">
        <v>28656.0</v>
      </c>
      <c r="C5856" s="20" t="s">
        <v>7609</v>
      </c>
      <c r="D5856" s="21"/>
    </row>
    <row r="5857">
      <c r="A5857" s="19">
        <v>5856.0</v>
      </c>
      <c r="B5857" s="19">
        <v>28641.0</v>
      </c>
      <c r="C5857" s="20" t="s">
        <v>7610</v>
      </c>
      <c r="D5857" s="21"/>
    </row>
    <row r="5858">
      <c r="A5858" s="19">
        <v>5857.0</v>
      </c>
      <c r="B5858" s="19">
        <v>28619.0</v>
      </c>
      <c r="C5858" s="22" t="s">
        <v>7611</v>
      </c>
      <c r="D5858" s="21"/>
    </row>
    <row r="5859">
      <c r="A5859" s="19">
        <v>5858.0</v>
      </c>
      <c r="B5859" s="19">
        <v>28598.0</v>
      </c>
      <c r="C5859" s="20" t="s">
        <v>7612</v>
      </c>
      <c r="D5859" s="21"/>
    </row>
    <row r="5860">
      <c r="A5860" s="19">
        <v>5859.0</v>
      </c>
      <c r="B5860" s="19">
        <v>28595.0</v>
      </c>
      <c r="C5860" s="20" t="s">
        <v>7613</v>
      </c>
      <c r="D5860" s="21"/>
    </row>
    <row r="5861">
      <c r="A5861" s="19">
        <v>5860.0</v>
      </c>
      <c r="B5861" s="19">
        <v>28588.0</v>
      </c>
      <c r="C5861" s="20" t="s">
        <v>7614</v>
      </c>
      <c r="D5861" s="21"/>
    </row>
    <row r="5862">
      <c r="A5862" s="19">
        <v>5861.0</v>
      </c>
      <c r="B5862" s="19">
        <v>28583.0</v>
      </c>
      <c r="C5862" s="20" t="s">
        <v>7615</v>
      </c>
      <c r="D5862" s="21"/>
    </row>
    <row r="5863">
      <c r="A5863" s="19">
        <v>5862.0</v>
      </c>
      <c r="B5863" s="19">
        <v>28572.0</v>
      </c>
      <c r="C5863" s="20" t="s">
        <v>7616</v>
      </c>
      <c r="D5863" s="21"/>
    </row>
    <row r="5864">
      <c r="A5864" s="19">
        <v>5863.0</v>
      </c>
      <c r="B5864" s="19">
        <v>28564.0</v>
      </c>
      <c r="C5864" s="20" t="s">
        <v>7617</v>
      </c>
      <c r="D5864" s="21"/>
    </row>
    <row r="5865">
      <c r="A5865" s="19">
        <v>5864.0</v>
      </c>
      <c r="B5865" s="19">
        <v>28549.0</v>
      </c>
      <c r="C5865" s="20" t="s">
        <v>7618</v>
      </c>
      <c r="D5865" s="21"/>
    </row>
    <row r="5866">
      <c r="A5866" s="19">
        <v>5865.0</v>
      </c>
      <c r="B5866" s="19">
        <v>28549.0</v>
      </c>
      <c r="C5866" s="20" t="s">
        <v>7619</v>
      </c>
      <c r="D5866" s="21"/>
    </row>
    <row r="5867">
      <c r="A5867" s="19">
        <v>5866.0</v>
      </c>
      <c r="B5867" s="19">
        <v>28544.0</v>
      </c>
      <c r="C5867" s="20" t="s">
        <v>7620</v>
      </c>
      <c r="D5867" s="21"/>
    </row>
    <row r="5868">
      <c r="A5868" s="19">
        <v>5867.0</v>
      </c>
      <c r="B5868" s="19">
        <v>28540.0</v>
      </c>
      <c r="C5868" s="20" t="s">
        <v>7621</v>
      </c>
      <c r="D5868" s="21"/>
    </row>
    <row r="5869">
      <c r="A5869" s="19">
        <v>5868.0</v>
      </c>
      <c r="B5869" s="19">
        <v>28537.0</v>
      </c>
      <c r="C5869" s="20" t="s">
        <v>7622</v>
      </c>
      <c r="D5869" s="21"/>
    </row>
    <row r="5870">
      <c r="A5870" s="19">
        <v>5869.0</v>
      </c>
      <c r="B5870" s="19">
        <v>28537.0</v>
      </c>
      <c r="C5870" s="20" t="s">
        <v>7623</v>
      </c>
      <c r="D5870" s="21"/>
    </row>
    <row r="5871">
      <c r="A5871" s="19">
        <v>5870.0</v>
      </c>
      <c r="B5871" s="19">
        <v>28525.0</v>
      </c>
      <c r="C5871" s="20" t="s">
        <v>7624</v>
      </c>
      <c r="D5871" s="21"/>
    </row>
    <row r="5872">
      <c r="A5872" s="19">
        <v>5871.0</v>
      </c>
      <c r="B5872" s="19">
        <v>28522.0</v>
      </c>
      <c r="C5872" s="22" t="s">
        <v>7625</v>
      </c>
      <c r="D5872" s="21"/>
    </row>
    <row r="5873">
      <c r="A5873" s="19">
        <v>5872.0</v>
      </c>
      <c r="B5873" s="19">
        <v>28499.0</v>
      </c>
      <c r="C5873" s="20" t="s">
        <v>7626</v>
      </c>
      <c r="D5873" s="21"/>
    </row>
    <row r="5874">
      <c r="A5874" s="19">
        <v>5873.0</v>
      </c>
      <c r="B5874" s="19">
        <v>28499.0</v>
      </c>
      <c r="C5874" s="20" t="s">
        <v>7627</v>
      </c>
      <c r="D5874" s="21"/>
    </row>
    <row r="5875">
      <c r="A5875" s="19">
        <v>5874.0</v>
      </c>
      <c r="B5875" s="19">
        <v>28491.0</v>
      </c>
      <c r="C5875" s="20" t="s">
        <v>7628</v>
      </c>
      <c r="D5875" s="21"/>
    </row>
    <row r="5876">
      <c r="A5876" s="19">
        <v>5875.0</v>
      </c>
      <c r="B5876" s="19">
        <v>28489.0</v>
      </c>
      <c r="C5876" s="20" t="s">
        <v>7629</v>
      </c>
      <c r="D5876" s="21"/>
    </row>
    <row r="5877">
      <c r="A5877" s="19">
        <v>5876.0</v>
      </c>
      <c r="B5877" s="19">
        <v>28483.0</v>
      </c>
      <c r="C5877" s="20" t="s">
        <v>7630</v>
      </c>
      <c r="D5877" s="21"/>
    </row>
    <row r="5878">
      <c r="A5878" s="19">
        <v>5877.0</v>
      </c>
      <c r="B5878" s="19">
        <v>28480.0</v>
      </c>
      <c r="C5878" s="22" t="s">
        <v>7631</v>
      </c>
      <c r="D5878" s="21"/>
    </row>
    <row r="5879">
      <c r="A5879" s="19">
        <v>5878.0</v>
      </c>
      <c r="B5879" s="19">
        <v>28470.0</v>
      </c>
      <c r="C5879" s="20" t="s">
        <v>7632</v>
      </c>
      <c r="D5879" s="21"/>
    </row>
    <row r="5880">
      <c r="A5880" s="19">
        <v>5879.0</v>
      </c>
      <c r="B5880" s="19">
        <v>28460.0</v>
      </c>
      <c r="C5880" s="20" t="s">
        <v>7633</v>
      </c>
      <c r="D5880" s="21"/>
    </row>
    <row r="5881">
      <c r="A5881" s="19">
        <v>5880.0</v>
      </c>
      <c r="B5881" s="19">
        <v>28457.0</v>
      </c>
      <c r="C5881" s="22" t="s">
        <v>7634</v>
      </c>
      <c r="D5881" s="21"/>
    </row>
    <row r="5882">
      <c r="A5882" s="19">
        <v>5881.0</v>
      </c>
      <c r="B5882" s="19">
        <v>28457.0</v>
      </c>
      <c r="C5882" s="20" t="s">
        <v>7635</v>
      </c>
      <c r="D5882" s="21"/>
    </row>
    <row r="5883">
      <c r="A5883" s="19">
        <v>5882.0</v>
      </c>
      <c r="B5883" s="19">
        <v>28452.0</v>
      </c>
      <c r="C5883" s="20" t="s">
        <v>7636</v>
      </c>
      <c r="D5883" s="21"/>
    </row>
    <row r="5884">
      <c r="A5884" s="19">
        <v>5883.0</v>
      </c>
      <c r="B5884" s="19">
        <v>28446.0</v>
      </c>
      <c r="C5884" s="20" t="s">
        <v>7637</v>
      </c>
      <c r="D5884" s="21"/>
    </row>
    <row r="5885">
      <c r="A5885" s="19">
        <v>5884.0</v>
      </c>
      <c r="B5885" s="19">
        <v>28446.0</v>
      </c>
      <c r="C5885" s="20" t="s">
        <v>7638</v>
      </c>
      <c r="D5885" s="21"/>
    </row>
    <row r="5886">
      <c r="A5886" s="19">
        <v>5885.0</v>
      </c>
      <c r="B5886" s="19">
        <v>28440.0</v>
      </c>
      <c r="C5886" s="20" t="s">
        <v>7639</v>
      </c>
      <c r="D5886" s="21"/>
    </row>
    <row r="5887">
      <c r="A5887" s="19">
        <v>5886.0</v>
      </c>
      <c r="B5887" s="19">
        <v>28439.0</v>
      </c>
      <c r="C5887" s="22" t="s">
        <v>7640</v>
      </c>
      <c r="D5887" s="21"/>
    </row>
    <row r="5888">
      <c r="A5888" s="19">
        <v>5887.0</v>
      </c>
      <c r="B5888" s="19">
        <v>28434.0</v>
      </c>
      <c r="C5888" s="20" t="s">
        <v>7641</v>
      </c>
      <c r="D5888" s="21"/>
    </row>
    <row r="5889">
      <c r="A5889" s="19">
        <v>5888.0</v>
      </c>
      <c r="B5889" s="19">
        <v>28427.0</v>
      </c>
      <c r="C5889" s="20" t="s">
        <v>7642</v>
      </c>
      <c r="D5889" s="21"/>
    </row>
    <row r="5890">
      <c r="A5890" s="19">
        <v>5889.0</v>
      </c>
      <c r="B5890" s="19">
        <v>28417.0</v>
      </c>
      <c r="C5890" s="20" t="s">
        <v>7643</v>
      </c>
      <c r="D5890" s="21"/>
    </row>
    <row r="5891">
      <c r="A5891" s="19">
        <v>5890.0</v>
      </c>
      <c r="B5891" s="19">
        <v>28402.0</v>
      </c>
      <c r="C5891" s="20" t="s">
        <v>7644</v>
      </c>
      <c r="D5891" s="21"/>
    </row>
    <row r="5892">
      <c r="A5892" s="19">
        <v>5891.0</v>
      </c>
      <c r="B5892" s="19">
        <v>28393.0</v>
      </c>
      <c r="C5892" s="20" t="s">
        <v>7645</v>
      </c>
      <c r="D5892" s="21"/>
    </row>
    <row r="5893">
      <c r="A5893" s="19">
        <v>5892.0</v>
      </c>
      <c r="B5893" s="19">
        <v>28386.0</v>
      </c>
      <c r="C5893" s="20" t="s">
        <v>7646</v>
      </c>
      <c r="D5893" s="21"/>
    </row>
    <row r="5894">
      <c r="A5894" s="19">
        <v>5893.0</v>
      </c>
      <c r="B5894" s="19">
        <v>28383.0</v>
      </c>
      <c r="C5894" s="20" t="s">
        <v>7647</v>
      </c>
      <c r="D5894" s="21"/>
    </row>
    <row r="5895">
      <c r="A5895" s="19">
        <v>5894.0</v>
      </c>
      <c r="B5895" s="19">
        <v>28379.0</v>
      </c>
      <c r="C5895" s="20" t="s">
        <v>7648</v>
      </c>
      <c r="D5895" s="21"/>
    </row>
    <row r="5896">
      <c r="A5896" s="19">
        <v>5895.0</v>
      </c>
      <c r="B5896" s="19">
        <v>28371.0</v>
      </c>
      <c r="C5896" s="20" t="s">
        <v>7649</v>
      </c>
      <c r="D5896" s="21"/>
    </row>
    <row r="5897">
      <c r="A5897" s="19">
        <v>5896.0</v>
      </c>
      <c r="B5897" s="19">
        <v>28371.0</v>
      </c>
      <c r="C5897" s="20" t="s">
        <v>7650</v>
      </c>
      <c r="D5897" s="21"/>
    </row>
    <row r="5898">
      <c r="A5898" s="19">
        <v>5897.0</v>
      </c>
      <c r="B5898" s="19">
        <v>28350.0</v>
      </c>
      <c r="C5898" s="20" t="s">
        <v>7651</v>
      </c>
      <c r="D5898" s="21"/>
    </row>
    <row r="5899">
      <c r="A5899" s="19">
        <v>5898.0</v>
      </c>
      <c r="B5899" s="19">
        <v>28337.0</v>
      </c>
      <c r="C5899" s="20" t="s">
        <v>7652</v>
      </c>
      <c r="D5899" s="21"/>
    </row>
    <row r="5900">
      <c r="A5900" s="19">
        <v>5899.0</v>
      </c>
      <c r="B5900" s="19">
        <v>28330.0</v>
      </c>
      <c r="C5900" s="20" t="s">
        <v>7653</v>
      </c>
      <c r="D5900" s="21"/>
    </row>
    <row r="5901">
      <c r="A5901" s="19">
        <v>5900.0</v>
      </c>
      <c r="B5901" s="19">
        <v>28326.0</v>
      </c>
      <c r="C5901" s="20" t="s">
        <v>7654</v>
      </c>
      <c r="D5901" s="21"/>
    </row>
    <row r="5902">
      <c r="A5902" s="19">
        <v>5901.0</v>
      </c>
      <c r="B5902" s="19">
        <v>28318.0</v>
      </c>
      <c r="C5902" s="20" t="s">
        <v>7655</v>
      </c>
      <c r="D5902" s="21"/>
    </row>
    <row r="5903">
      <c r="A5903" s="19">
        <v>5902.0</v>
      </c>
      <c r="B5903" s="19">
        <v>28317.0</v>
      </c>
      <c r="C5903" s="20" t="s">
        <v>7656</v>
      </c>
      <c r="D5903" s="21"/>
    </row>
    <row r="5904">
      <c r="A5904" s="19">
        <v>5903.0</v>
      </c>
      <c r="B5904" s="19">
        <v>28313.0</v>
      </c>
      <c r="C5904" s="20" t="s">
        <v>7657</v>
      </c>
      <c r="D5904" s="21"/>
    </row>
    <row r="5905">
      <c r="A5905" s="19">
        <v>5904.0</v>
      </c>
      <c r="B5905" s="19">
        <v>28304.0</v>
      </c>
      <c r="C5905" s="22" t="s">
        <v>7658</v>
      </c>
      <c r="D5905" s="21"/>
    </row>
    <row r="5906">
      <c r="A5906" s="19">
        <v>5905.0</v>
      </c>
      <c r="B5906" s="19">
        <v>28301.0</v>
      </c>
      <c r="C5906" s="20" t="s">
        <v>7659</v>
      </c>
      <c r="D5906" s="21"/>
    </row>
    <row r="5907">
      <c r="A5907" s="19">
        <v>5906.0</v>
      </c>
      <c r="B5907" s="19">
        <v>28298.0</v>
      </c>
      <c r="C5907" s="20" t="s">
        <v>7660</v>
      </c>
      <c r="D5907" s="21"/>
    </row>
    <row r="5908">
      <c r="A5908" s="19">
        <v>5907.0</v>
      </c>
      <c r="B5908" s="19">
        <v>28269.0</v>
      </c>
      <c r="C5908" s="20" t="s">
        <v>7661</v>
      </c>
      <c r="D5908" s="21"/>
    </row>
    <row r="5909">
      <c r="A5909" s="19">
        <v>5908.0</v>
      </c>
      <c r="B5909" s="19">
        <v>28269.0</v>
      </c>
      <c r="C5909" s="20" t="s">
        <v>7662</v>
      </c>
      <c r="D5909" s="21"/>
    </row>
    <row r="5910">
      <c r="A5910" s="19">
        <v>5909.0</v>
      </c>
      <c r="B5910" s="19">
        <v>28269.0</v>
      </c>
      <c r="C5910" s="20" t="s">
        <v>7663</v>
      </c>
      <c r="D5910" s="21"/>
    </row>
    <row r="5911">
      <c r="A5911" s="19">
        <v>5910.0</v>
      </c>
      <c r="B5911" s="19">
        <v>28257.0</v>
      </c>
      <c r="C5911" s="20" t="s">
        <v>7664</v>
      </c>
      <c r="D5911" s="21"/>
    </row>
    <row r="5912">
      <c r="A5912" s="19">
        <v>5911.0</v>
      </c>
      <c r="B5912" s="19">
        <v>28252.0</v>
      </c>
      <c r="C5912" s="20" t="s">
        <v>7665</v>
      </c>
      <c r="D5912" s="21"/>
    </row>
    <row r="5913">
      <c r="A5913" s="19">
        <v>5912.0</v>
      </c>
      <c r="B5913" s="19">
        <v>28240.0</v>
      </c>
      <c r="C5913" s="20" t="s">
        <v>7666</v>
      </c>
      <c r="D5913" s="21"/>
    </row>
    <row r="5914">
      <c r="A5914" s="19">
        <v>5913.0</v>
      </c>
      <c r="B5914" s="19">
        <v>28230.0</v>
      </c>
      <c r="C5914" s="20" t="s">
        <v>7667</v>
      </c>
      <c r="D5914" s="21"/>
    </row>
    <row r="5915">
      <c r="A5915" s="19">
        <v>5914.0</v>
      </c>
      <c r="B5915" s="19">
        <v>28208.0</v>
      </c>
      <c r="C5915" s="20" t="s">
        <v>7668</v>
      </c>
      <c r="D5915" s="21"/>
    </row>
    <row r="5916">
      <c r="A5916" s="19">
        <v>5915.0</v>
      </c>
      <c r="B5916" s="19">
        <v>28190.0</v>
      </c>
      <c r="C5916" s="20" t="s">
        <v>7669</v>
      </c>
      <c r="D5916" s="21"/>
    </row>
    <row r="5917">
      <c r="A5917" s="19">
        <v>5916.0</v>
      </c>
      <c r="B5917" s="19">
        <v>28189.0</v>
      </c>
      <c r="C5917" s="20" t="s">
        <v>7670</v>
      </c>
      <c r="D5917" s="21"/>
    </row>
    <row r="5918">
      <c r="A5918" s="19">
        <v>5917.0</v>
      </c>
      <c r="B5918" s="19">
        <v>28178.0</v>
      </c>
      <c r="C5918" s="22" t="s">
        <v>7671</v>
      </c>
      <c r="D5918" s="21"/>
    </row>
    <row r="5919">
      <c r="A5919" s="19">
        <v>5918.0</v>
      </c>
      <c r="B5919" s="19">
        <v>28171.0</v>
      </c>
      <c r="C5919" s="20" t="s">
        <v>7672</v>
      </c>
      <c r="D5919" s="21"/>
    </row>
    <row r="5920">
      <c r="A5920" s="19">
        <v>5919.0</v>
      </c>
      <c r="B5920" s="19">
        <v>28170.0</v>
      </c>
      <c r="C5920" s="20" t="s">
        <v>7673</v>
      </c>
      <c r="D5920" s="21"/>
    </row>
    <row r="5921">
      <c r="A5921" s="19">
        <v>5920.0</v>
      </c>
      <c r="B5921" s="19">
        <v>28170.0</v>
      </c>
      <c r="C5921" s="20" t="s">
        <v>7674</v>
      </c>
      <c r="D5921" s="21"/>
    </row>
    <row r="5922">
      <c r="A5922" s="19">
        <v>5921.0</v>
      </c>
      <c r="B5922" s="19">
        <v>28167.0</v>
      </c>
      <c r="C5922" s="20" t="s">
        <v>7675</v>
      </c>
      <c r="D5922" s="21"/>
    </row>
    <row r="5923">
      <c r="A5923" s="19">
        <v>5922.0</v>
      </c>
      <c r="B5923" s="19">
        <v>28159.0</v>
      </c>
      <c r="C5923" s="20" t="s">
        <v>7676</v>
      </c>
      <c r="D5923" s="21"/>
    </row>
    <row r="5924">
      <c r="A5924" s="19">
        <v>5923.0</v>
      </c>
      <c r="B5924" s="19">
        <v>28150.0</v>
      </c>
      <c r="C5924" s="20" t="s">
        <v>7677</v>
      </c>
      <c r="D5924" s="21"/>
    </row>
    <row r="5925">
      <c r="A5925" s="19">
        <v>5924.0</v>
      </c>
      <c r="B5925" s="19">
        <v>28149.0</v>
      </c>
      <c r="C5925" s="20" t="s">
        <v>7678</v>
      </c>
      <c r="D5925" s="21"/>
    </row>
    <row r="5926">
      <c r="A5926" s="19">
        <v>5925.0</v>
      </c>
      <c r="B5926" s="19">
        <v>28127.0</v>
      </c>
      <c r="C5926" s="22" t="s">
        <v>7679</v>
      </c>
      <c r="D5926" s="21"/>
    </row>
    <row r="5927">
      <c r="A5927" s="19">
        <v>5926.0</v>
      </c>
      <c r="B5927" s="19">
        <v>28108.0</v>
      </c>
      <c r="C5927" s="20" t="s">
        <v>7680</v>
      </c>
      <c r="D5927" s="21"/>
    </row>
    <row r="5928">
      <c r="A5928" s="19">
        <v>5927.0</v>
      </c>
      <c r="B5928" s="19">
        <v>28107.0</v>
      </c>
      <c r="C5928" s="20" t="s">
        <v>7681</v>
      </c>
      <c r="D5928" s="21"/>
    </row>
    <row r="5929">
      <c r="A5929" s="19">
        <v>5928.0</v>
      </c>
      <c r="B5929" s="19">
        <v>28104.0</v>
      </c>
      <c r="C5929" s="20" t="s">
        <v>7682</v>
      </c>
      <c r="D5929" s="21"/>
    </row>
    <row r="5930">
      <c r="A5930" s="19">
        <v>5929.0</v>
      </c>
      <c r="B5930" s="19">
        <v>28095.0</v>
      </c>
      <c r="C5930" s="20" t="s">
        <v>7683</v>
      </c>
      <c r="D5930" s="21"/>
    </row>
    <row r="5931">
      <c r="A5931" s="19">
        <v>5930.0</v>
      </c>
      <c r="B5931" s="19">
        <v>28085.0</v>
      </c>
      <c r="C5931" s="20" t="s">
        <v>7684</v>
      </c>
      <c r="D5931" s="21"/>
    </row>
    <row r="5932">
      <c r="A5932" s="19">
        <v>5931.0</v>
      </c>
      <c r="B5932" s="19">
        <v>28071.0</v>
      </c>
      <c r="C5932" s="20" t="s">
        <v>7685</v>
      </c>
      <c r="D5932" s="21"/>
    </row>
    <row r="5933">
      <c r="A5933" s="19">
        <v>5932.0</v>
      </c>
      <c r="B5933" s="19">
        <v>28055.0</v>
      </c>
      <c r="C5933" s="20" t="s">
        <v>7686</v>
      </c>
      <c r="D5933" s="21"/>
    </row>
    <row r="5934">
      <c r="A5934" s="19">
        <v>5933.0</v>
      </c>
      <c r="B5934" s="19">
        <v>28050.0</v>
      </c>
      <c r="C5934" s="20" t="s">
        <v>7687</v>
      </c>
      <c r="D5934" s="21"/>
    </row>
    <row r="5935">
      <c r="A5935" s="19">
        <v>5934.0</v>
      </c>
      <c r="B5935" s="19">
        <v>28049.0</v>
      </c>
      <c r="C5935" s="20" t="s">
        <v>7688</v>
      </c>
      <c r="D5935" s="21"/>
    </row>
    <row r="5936">
      <c r="A5936" s="19">
        <v>5935.0</v>
      </c>
      <c r="B5936" s="19">
        <v>28038.0</v>
      </c>
      <c r="C5936" s="20" t="s">
        <v>7689</v>
      </c>
      <c r="D5936" s="21"/>
    </row>
    <row r="5937">
      <c r="A5937" s="19">
        <v>5936.0</v>
      </c>
      <c r="B5937" s="19">
        <v>28023.0</v>
      </c>
      <c r="C5937" s="20" t="s">
        <v>7690</v>
      </c>
      <c r="D5937" s="21"/>
    </row>
    <row r="5938">
      <c r="A5938" s="19">
        <v>5937.0</v>
      </c>
      <c r="B5938" s="19">
        <v>28018.0</v>
      </c>
      <c r="C5938" s="22" t="s">
        <v>7691</v>
      </c>
      <c r="D5938" s="21"/>
    </row>
    <row r="5939">
      <c r="A5939" s="19">
        <v>5938.0</v>
      </c>
      <c r="B5939" s="19">
        <v>28013.0</v>
      </c>
      <c r="C5939" s="20" t="s">
        <v>7692</v>
      </c>
      <c r="D5939" s="21"/>
    </row>
    <row r="5940">
      <c r="A5940" s="19">
        <v>5939.0</v>
      </c>
      <c r="B5940" s="19">
        <v>28005.0</v>
      </c>
      <c r="C5940" s="20" t="s">
        <v>7693</v>
      </c>
      <c r="D5940" s="21"/>
    </row>
    <row r="5941">
      <c r="A5941" s="19">
        <v>5940.0</v>
      </c>
      <c r="B5941" s="19">
        <v>28005.0</v>
      </c>
      <c r="C5941" s="20" t="s">
        <v>7694</v>
      </c>
      <c r="D5941" s="21"/>
    </row>
    <row r="5942">
      <c r="A5942" s="19">
        <v>5941.0</v>
      </c>
      <c r="B5942" s="19">
        <v>28003.0</v>
      </c>
      <c r="C5942" s="20" t="s">
        <v>7695</v>
      </c>
      <c r="D5942" s="21"/>
    </row>
    <row r="5943">
      <c r="A5943" s="19">
        <v>5942.0</v>
      </c>
      <c r="B5943" s="19">
        <v>27987.0</v>
      </c>
      <c r="C5943" s="20" t="s">
        <v>7696</v>
      </c>
      <c r="D5943" s="21"/>
    </row>
    <row r="5944">
      <c r="A5944" s="19">
        <v>5943.0</v>
      </c>
      <c r="B5944" s="19">
        <v>27972.0</v>
      </c>
      <c r="C5944" s="20" t="s">
        <v>7697</v>
      </c>
      <c r="D5944" s="21"/>
    </row>
    <row r="5945">
      <c r="A5945" s="19">
        <v>5944.0</v>
      </c>
      <c r="B5945" s="19">
        <v>27967.0</v>
      </c>
      <c r="C5945" s="20" t="s">
        <v>7698</v>
      </c>
      <c r="D5945" s="21"/>
    </row>
    <row r="5946">
      <c r="A5946" s="19">
        <v>5945.0</v>
      </c>
      <c r="B5946" s="19">
        <v>27958.0</v>
      </c>
      <c r="C5946" s="20" t="s">
        <v>7699</v>
      </c>
      <c r="D5946" s="21"/>
    </row>
    <row r="5947">
      <c r="A5947" s="19">
        <v>5946.0</v>
      </c>
      <c r="B5947" s="19">
        <v>27930.0</v>
      </c>
      <c r="C5947" s="20" t="s">
        <v>7700</v>
      </c>
      <c r="D5947" s="21"/>
    </row>
    <row r="5948">
      <c r="A5948" s="19">
        <v>5947.0</v>
      </c>
      <c r="B5948" s="19">
        <v>27926.0</v>
      </c>
      <c r="C5948" s="20" t="s">
        <v>7701</v>
      </c>
      <c r="D5948" s="21"/>
    </row>
    <row r="5949">
      <c r="A5949" s="19">
        <v>5948.0</v>
      </c>
      <c r="B5949" s="19">
        <v>27921.0</v>
      </c>
      <c r="C5949" s="20" t="s">
        <v>7702</v>
      </c>
      <c r="D5949" s="21"/>
    </row>
    <row r="5950">
      <c r="A5950" s="19">
        <v>5949.0</v>
      </c>
      <c r="B5950" s="19">
        <v>27919.0</v>
      </c>
      <c r="C5950" s="20" t="s">
        <v>7703</v>
      </c>
      <c r="D5950" s="21"/>
    </row>
    <row r="5951">
      <c r="A5951" s="19">
        <v>5950.0</v>
      </c>
      <c r="B5951" s="19">
        <v>27903.0</v>
      </c>
      <c r="C5951" s="20" t="s">
        <v>7704</v>
      </c>
      <c r="D5951" s="21"/>
    </row>
    <row r="5952">
      <c r="A5952" s="19">
        <v>5951.0</v>
      </c>
      <c r="B5952" s="19">
        <v>27903.0</v>
      </c>
      <c r="C5952" s="20" t="s">
        <v>7705</v>
      </c>
      <c r="D5952" s="21"/>
    </row>
    <row r="5953">
      <c r="A5953" s="19">
        <v>5952.0</v>
      </c>
      <c r="B5953" s="19">
        <v>27901.0</v>
      </c>
      <c r="C5953" s="22" t="s">
        <v>7706</v>
      </c>
      <c r="D5953" s="21"/>
    </row>
    <row r="5954">
      <c r="A5954" s="19">
        <v>5953.0</v>
      </c>
      <c r="B5954" s="19">
        <v>27895.0</v>
      </c>
      <c r="C5954" s="22" t="s">
        <v>7707</v>
      </c>
      <c r="D5954" s="21"/>
    </row>
    <row r="5955">
      <c r="A5955" s="19">
        <v>5954.0</v>
      </c>
      <c r="B5955" s="19">
        <v>27890.0</v>
      </c>
      <c r="C5955" s="20" t="s">
        <v>7708</v>
      </c>
      <c r="D5955" s="21"/>
    </row>
    <row r="5956">
      <c r="A5956" s="19">
        <v>5955.0</v>
      </c>
      <c r="B5956" s="19">
        <v>27890.0</v>
      </c>
      <c r="C5956" s="20" t="s">
        <v>7709</v>
      </c>
      <c r="D5956" s="21"/>
    </row>
    <row r="5957">
      <c r="A5957" s="19">
        <v>5956.0</v>
      </c>
      <c r="B5957" s="19">
        <v>27888.0</v>
      </c>
      <c r="C5957" s="20" t="s">
        <v>7710</v>
      </c>
      <c r="D5957" s="21"/>
    </row>
    <row r="5958">
      <c r="A5958" s="19">
        <v>5957.0</v>
      </c>
      <c r="B5958" s="19">
        <v>27887.0</v>
      </c>
      <c r="C5958" s="20" t="s">
        <v>7711</v>
      </c>
      <c r="D5958" s="21"/>
    </row>
    <row r="5959">
      <c r="A5959" s="19">
        <v>5958.0</v>
      </c>
      <c r="B5959" s="19">
        <v>27869.0</v>
      </c>
      <c r="C5959" s="20" t="s">
        <v>7712</v>
      </c>
      <c r="D5959" s="21"/>
    </row>
    <row r="5960">
      <c r="A5960" s="19">
        <v>5959.0</v>
      </c>
      <c r="B5960" s="19">
        <v>27862.0</v>
      </c>
      <c r="C5960" s="20" t="s">
        <v>7713</v>
      </c>
      <c r="D5960" s="21"/>
    </row>
    <row r="5961">
      <c r="A5961" s="19">
        <v>5960.0</v>
      </c>
      <c r="B5961" s="19">
        <v>27850.0</v>
      </c>
      <c r="C5961" s="22" t="s">
        <v>7714</v>
      </c>
      <c r="D5961" s="21"/>
    </row>
    <row r="5962">
      <c r="A5962" s="19">
        <v>5961.0</v>
      </c>
      <c r="B5962" s="19">
        <v>27846.0</v>
      </c>
      <c r="C5962" s="20" t="s">
        <v>7715</v>
      </c>
      <c r="D5962" s="21"/>
    </row>
    <row r="5963">
      <c r="A5963" s="19">
        <v>5962.0</v>
      </c>
      <c r="B5963" s="19">
        <v>27837.0</v>
      </c>
      <c r="C5963" s="20" t="s">
        <v>7716</v>
      </c>
      <c r="D5963" s="21"/>
    </row>
    <row r="5964">
      <c r="A5964" s="19">
        <v>5963.0</v>
      </c>
      <c r="B5964" s="19">
        <v>27835.0</v>
      </c>
      <c r="C5964" s="20" t="s">
        <v>7717</v>
      </c>
      <c r="D5964" s="21"/>
    </row>
    <row r="5965">
      <c r="A5965" s="19">
        <v>5964.0</v>
      </c>
      <c r="B5965" s="19">
        <v>27833.0</v>
      </c>
      <c r="C5965" s="20" t="s">
        <v>7718</v>
      </c>
      <c r="D5965" s="21"/>
    </row>
    <row r="5966">
      <c r="A5966" s="19">
        <v>5965.0</v>
      </c>
      <c r="B5966" s="19">
        <v>27827.0</v>
      </c>
      <c r="C5966" s="20" t="s">
        <v>7719</v>
      </c>
      <c r="D5966" s="21"/>
    </row>
    <row r="5967">
      <c r="A5967" s="19">
        <v>5966.0</v>
      </c>
      <c r="B5967" s="19">
        <v>27827.0</v>
      </c>
      <c r="C5967" s="20" t="s">
        <v>7720</v>
      </c>
      <c r="D5967" s="21"/>
    </row>
    <row r="5968">
      <c r="A5968" s="19">
        <v>5967.0</v>
      </c>
      <c r="B5968" s="19">
        <v>27817.0</v>
      </c>
      <c r="C5968" s="20" t="s">
        <v>7721</v>
      </c>
      <c r="D5968" s="21"/>
    </row>
    <row r="5969">
      <c r="A5969" s="19">
        <v>5968.0</v>
      </c>
      <c r="B5969" s="19">
        <v>27809.0</v>
      </c>
      <c r="C5969" s="20" t="s">
        <v>7722</v>
      </c>
      <c r="D5969" s="21"/>
    </row>
    <row r="5970">
      <c r="A5970" s="19">
        <v>5969.0</v>
      </c>
      <c r="B5970" s="19">
        <v>27796.0</v>
      </c>
      <c r="C5970" s="20" t="s">
        <v>7723</v>
      </c>
      <c r="D5970" s="21"/>
    </row>
    <row r="5971">
      <c r="A5971" s="19">
        <v>5970.0</v>
      </c>
      <c r="B5971" s="19">
        <v>27794.0</v>
      </c>
      <c r="C5971" s="20" t="s">
        <v>7724</v>
      </c>
      <c r="D5971" s="21"/>
    </row>
    <row r="5972">
      <c r="A5972" s="19">
        <v>5971.0</v>
      </c>
      <c r="B5972" s="19">
        <v>27789.0</v>
      </c>
      <c r="C5972" s="20" t="s">
        <v>7725</v>
      </c>
      <c r="D5972" s="21"/>
    </row>
    <row r="5973">
      <c r="A5973" s="19">
        <v>5972.0</v>
      </c>
      <c r="B5973" s="19">
        <v>27789.0</v>
      </c>
      <c r="C5973" s="20" t="s">
        <v>7726</v>
      </c>
      <c r="D5973" s="21"/>
    </row>
    <row r="5974">
      <c r="A5974" s="19">
        <v>5973.0</v>
      </c>
      <c r="B5974" s="19">
        <v>27771.0</v>
      </c>
      <c r="C5974" s="22" t="s">
        <v>7727</v>
      </c>
      <c r="D5974" s="21"/>
    </row>
    <row r="5975">
      <c r="A5975" s="19">
        <v>5974.0</v>
      </c>
      <c r="B5975" s="19">
        <v>27766.0</v>
      </c>
      <c r="C5975" s="20" t="s">
        <v>7728</v>
      </c>
      <c r="D5975" s="21"/>
    </row>
    <row r="5976">
      <c r="A5976" s="19">
        <v>5975.0</v>
      </c>
      <c r="B5976" s="19">
        <v>27757.0</v>
      </c>
      <c r="C5976" s="20" t="s">
        <v>7729</v>
      </c>
      <c r="D5976" s="21"/>
    </row>
    <row r="5977">
      <c r="A5977" s="19">
        <v>5976.0</v>
      </c>
      <c r="B5977" s="19">
        <v>27750.0</v>
      </c>
      <c r="C5977" s="20" t="s">
        <v>7730</v>
      </c>
      <c r="D5977" s="21"/>
    </row>
    <row r="5978">
      <c r="A5978" s="19">
        <v>5977.0</v>
      </c>
      <c r="B5978" s="19">
        <v>27739.0</v>
      </c>
      <c r="C5978" s="20" t="s">
        <v>7731</v>
      </c>
      <c r="D5978" s="21"/>
    </row>
    <row r="5979">
      <c r="A5979" s="19">
        <v>5978.0</v>
      </c>
      <c r="B5979" s="19">
        <v>27731.0</v>
      </c>
      <c r="C5979" s="22" t="s">
        <v>7732</v>
      </c>
      <c r="D5979" s="21"/>
    </row>
    <row r="5980">
      <c r="A5980" s="19">
        <v>5979.0</v>
      </c>
      <c r="B5980" s="19">
        <v>27718.0</v>
      </c>
      <c r="C5980" s="20" t="s">
        <v>7733</v>
      </c>
      <c r="D5980" s="21"/>
    </row>
    <row r="5981">
      <c r="A5981" s="19">
        <v>5980.0</v>
      </c>
      <c r="B5981" s="19">
        <v>27718.0</v>
      </c>
      <c r="C5981" s="20" t="s">
        <v>7734</v>
      </c>
      <c r="D5981" s="21"/>
    </row>
    <row r="5982">
      <c r="A5982" s="19">
        <v>5981.0</v>
      </c>
      <c r="B5982" s="19">
        <v>27700.0</v>
      </c>
      <c r="C5982" s="20" t="s">
        <v>7735</v>
      </c>
      <c r="D5982" s="21"/>
    </row>
    <row r="5983">
      <c r="A5983" s="19">
        <v>5982.0</v>
      </c>
      <c r="B5983" s="19">
        <v>27698.0</v>
      </c>
      <c r="C5983" s="20" t="s">
        <v>7736</v>
      </c>
      <c r="D5983" s="21"/>
    </row>
    <row r="5984">
      <c r="A5984" s="19">
        <v>5983.0</v>
      </c>
      <c r="B5984" s="19">
        <v>27697.0</v>
      </c>
      <c r="C5984" s="20" t="s">
        <v>7737</v>
      </c>
      <c r="D5984" s="21"/>
    </row>
    <row r="5985">
      <c r="A5985" s="19">
        <v>5984.0</v>
      </c>
      <c r="B5985" s="19">
        <v>27695.0</v>
      </c>
      <c r="C5985" s="20" t="s">
        <v>7738</v>
      </c>
      <c r="D5985" s="21"/>
    </row>
    <row r="5986">
      <c r="A5986" s="19">
        <v>5985.0</v>
      </c>
      <c r="B5986" s="19">
        <v>27693.0</v>
      </c>
      <c r="C5986" s="20" t="s">
        <v>7739</v>
      </c>
      <c r="D5986" s="21"/>
    </row>
    <row r="5987">
      <c r="A5987" s="19">
        <v>5986.0</v>
      </c>
      <c r="B5987" s="19">
        <v>27688.0</v>
      </c>
      <c r="C5987" s="20" t="s">
        <v>7740</v>
      </c>
      <c r="D5987" s="21"/>
    </row>
    <row r="5988">
      <c r="A5988" s="19">
        <v>5987.0</v>
      </c>
      <c r="B5988" s="19">
        <v>27670.0</v>
      </c>
      <c r="C5988" s="20" t="s">
        <v>7741</v>
      </c>
      <c r="D5988" s="21"/>
    </row>
    <row r="5989">
      <c r="A5989" s="19">
        <v>5988.0</v>
      </c>
      <c r="B5989" s="19">
        <v>27667.0</v>
      </c>
      <c r="C5989" s="20" t="s">
        <v>7742</v>
      </c>
      <c r="D5989" s="21"/>
    </row>
    <row r="5990">
      <c r="A5990" s="19">
        <v>5989.0</v>
      </c>
      <c r="B5990" s="19">
        <v>27664.0</v>
      </c>
      <c r="C5990" s="20" t="s">
        <v>7743</v>
      </c>
      <c r="D5990" s="21"/>
    </row>
    <row r="5991">
      <c r="A5991" s="19">
        <v>5990.0</v>
      </c>
      <c r="B5991" s="19">
        <v>27645.0</v>
      </c>
      <c r="C5991" s="20" t="s">
        <v>7744</v>
      </c>
      <c r="D5991" s="21"/>
    </row>
    <row r="5992">
      <c r="A5992" s="19">
        <v>5991.0</v>
      </c>
      <c r="B5992" s="19">
        <v>27645.0</v>
      </c>
      <c r="C5992" s="20" t="s">
        <v>7745</v>
      </c>
      <c r="D5992" s="21"/>
    </row>
    <row r="5993">
      <c r="A5993" s="19">
        <v>5992.0</v>
      </c>
      <c r="B5993" s="19">
        <v>27635.0</v>
      </c>
      <c r="C5993" s="20" t="s">
        <v>7746</v>
      </c>
      <c r="D5993" s="21"/>
    </row>
    <row r="5994">
      <c r="A5994" s="19">
        <v>5993.0</v>
      </c>
      <c r="B5994" s="19">
        <v>27633.0</v>
      </c>
      <c r="C5994" s="20" t="s">
        <v>7747</v>
      </c>
      <c r="D5994" s="21"/>
    </row>
    <row r="5995">
      <c r="A5995" s="19">
        <v>5994.0</v>
      </c>
      <c r="B5995" s="19">
        <v>27632.0</v>
      </c>
      <c r="C5995" s="20" t="s">
        <v>7748</v>
      </c>
      <c r="D5995" s="21"/>
    </row>
    <row r="5996">
      <c r="A5996" s="19">
        <v>5995.0</v>
      </c>
      <c r="B5996" s="19">
        <v>27629.0</v>
      </c>
      <c r="C5996" s="22" t="s">
        <v>7749</v>
      </c>
      <c r="D5996" s="21"/>
    </row>
    <row r="5997">
      <c r="A5997" s="19">
        <v>5996.0</v>
      </c>
      <c r="B5997" s="19">
        <v>27627.0</v>
      </c>
      <c r="C5997" s="20" t="s">
        <v>7750</v>
      </c>
      <c r="D5997" s="21"/>
    </row>
    <row r="5998">
      <c r="A5998" s="19">
        <v>5997.0</v>
      </c>
      <c r="B5998" s="19">
        <v>27618.0</v>
      </c>
      <c r="C5998" s="20" t="s">
        <v>7751</v>
      </c>
      <c r="D5998" s="21"/>
    </row>
    <row r="5999">
      <c r="A5999" s="19">
        <v>5998.0</v>
      </c>
      <c r="B5999" s="19">
        <v>27599.0</v>
      </c>
      <c r="C5999" s="20" t="s">
        <v>7752</v>
      </c>
      <c r="D5999" s="21"/>
    </row>
    <row r="6000">
      <c r="A6000" s="19">
        <v>5999.0</v>
      </c>
      <c r="B6000" s="19">
        <v>27592.0</v>
      </c>
      <c r="C6000" s="20" t="s">
        <v>7753</v>
      </c>
      <c r="D6000" s="21"/>
    </row>
    <row r="6001">
      <c r="A6001" s="19">
        <v>6000.0</v>
      </c>
      <c r="B6001" s="19">
        <v>27588.0</v>
      </c>
      <c r="C6001" s="22" t="s">
        <v>7754</v>
      </c>
      <c r="D6001" s="21"/>
    </row>
    <row r="6002">
      <c r="A6002" s="19">
        <v>6001.0</v>
      </c>
      <c r="B6002" s="19">
        <v>27578.0</v>
      </c>
      <c r="C6002" s="22" t="s">
        <v>7755</v>
      </c>
      <c r="D6002" s="21"/>
    </row>
    <row r="6003">
      <c r="A6003" s="19">
        <v>6002.0</v>
      </c>
      <c r="B6003" s="19">
        <v>27564.0</v>
      </c>
      <c r="C6003" s="20" t="s">
        <v>7756</v>
      </c>
      <c r="D6003" s="21"/>
    </row>
    <row r="6004">
      <c r="A6004" s="19">
        <v>6003.0</v>
      </c>
      <c r="B6004" s="19">
        <v>27556.0</v>
      </c>
      <c r="C6004" s="22" t="s">
        <v>7757</v>
      </c>
      <c r="D6004" s="21"/>
    </row>
    <row r="6005">
      <c r="A6005" s="19">
        <v>6004.0</v>
      </c>
      <c r="B6005" s="19">
        <v>27555.0</v>
      </c>
      <c r="C6005" s="22" t="s">
        <v>7758</v>
      </c>
      <c r="D6005" s="21"/>
    </row>
    <row r="6006">
      <c r="A6006" s="19">
        <v>6005.0</v>
      </c>
      <c r="B6006" s="19">
        <v>27551.0</v>
      </c>
      <c r="C6006" s="22" t="s">
        <v>7759</v>
      </c>
      <c r="D6006" s="21"/>
    </row>
    <row r="6007">
      <c r="A6007" s="19">
        <v>6006.0</v>
      </c>
      <c r="B6007" s="19">
        <v>27545.0</v>
      </c>
      <c r="C6007" s="22" t="s">
        <v>7760</v>
      </c>
      <c r="D6007" s="21"/>
    </row>
    <row r="6008">
      <c r="A6008" s="19">
        <v>6007.0</v>
      </c>
      <c r="B6008" s="19">
        <v>27540.0</v>
      </c>
      <c r="C6008" s="20" t="s">
        <v>7761</v>
      </c>
      <c r="D6008" s="21"/>
    </row>
    <row r="6009">
      <c r="A6009" s="19">
        <v>6008.0</v>
      </c>
      <c r="B6009" s="19">
        <v>27540.0</v>
      </c>
      <c r="C6009" s="20" t="s">
        <v>7762</v>
      </c>
      <c r="D6009" s="21"/>
    </row>
    <row r="6010">
      <c r="A6010" s="19">
        <v>6009.0</v>
      </c>
      <c r="B6010" s="19">
        <v>27539.0</v>
      </c>
      <c r="C6010" s="20" t="s">
        <v>7763</v>
      </c>
      <c r="D6010" s="21"/>
    </row>
    <row r="6011">
      <c r="A6011" s="19">
        <v>6010.0</v>
      </c>
      <c r="B6011" s="19">
        <v>27536.0</v>
      </c>
      <c r="C6011" s="20" t="s">
        <v>7764</v>
      </c>
      <c r="D6011" s="21"/>
    </row>
    <row r="6012">
      <c r="A6012" s="19">
        <v>6011.0</v>
      </c>
      <c r="B6012" s="19">
        <v>27523.0</v>
      </c>
      <c r="C6012" s="20" t="s">
        <v>7765</v>
      </c>
      <c r="D6012" s="21"/>
    </row>
    <row r="6013">
      <c r="A6013" s="19">
        <v>6012.0</v>
      </c>
      <c r="B6013" s="19">
        <v>27515.0</v>
      </c>
      <c r="C6013" s="20" t="s">
        <v>7766</v>
      </c>
      <c r="D6013" s="21"/>
    </row>
    <row r="6014">
      <c r="A6014" s="19">
        <v>6013.0</v>
      </c>
      <c r="B6014" s="19">
        <v>27502.0</v>
      </c>
      <c r="C6014" s="20" t="s">
        <v>7767</v>
      </c>
      <c r="D6014" s="21"/>
    </row>
    <row r="6015">
      <c r="A6015" s="19">
        <v>6014.0</v>
      </c>
      <c r="B6015" s="19">
        <v>27494.0</v>
      </c>
      <c r="C6015" s="20" t="s">
        <v>7768</v>
      </c>
      <c r="D6015" s="21"/>
    </row>
    <row r="6016">
      <c r="A6016" s="19">
        <v>6015.0</v>
      </c>
      <c r="B6016" s="19">
        <v>27494.0</v>
      </c>
      <c r="C6016" s="20" t="s">
        <v>7769</v>
      </c>
      <c r="D6016" s="21"/>
    </row>
    <row r="6017">
      <c r="A6017" s="19">
        <v>6016.0</v>
      </c>
      <c r="B6017" s="19">
        <v>27489.0</v>
      </c>
      <c r="C6017" s="20" t="s">
        <v>7770</v>
      </c>
      <c r="D6017" s="21"/>
    </row>
    <row r="6018">
      <c r="A6018" s="19">
        <v>6017.0</v>
      </c>
      <c r="B6018" s="19">
        <v>27485.0</v>
      </c>
      <c r="C6018" s="20" t="s">
        <v>7771</v>
      </c>
      <c r="D6018" s="21"/>
    </row>
    <row r="6019">
      <c r="A6019" s="19">
        <v>6018.0</v>
      </c>
      <c r="B6019" s="19">
        <v>27485.0</v>
      </c>
      <c r="C6019" s="20" t="s">
        <v>7772</v>
      </c>
      <c r="D6019" s="21"/>
    </row>
    <row r="6020">
      <c r="A6020" s="19">
        <v>6019.0</v>
      </c>
      <c r="B6020" s="19">
        <v>27484.0</v>
      </c>
      <c r="C6020" s="20" t="s">
        <v>7773</v>
      </c>
      <c r="D6020" s="21"/>
    </row>
    <row r="6021">
      <c r="A6021" s="19">
        <v>6020.0</v>
      </c>
      <c r="B6021" s="19">
        <v>27480.0</v>
      </c>
      <c r="C6021" s="20" t="s">
        <v>7774</v>
      </c>
      <c r="D6021" s="21"/>
    </row>
    <row r="6022">
      <c r="A6022" s="19">
        <v>6021.0</v>
      </c>
      <c r="B6022" s="19">
        <v>27471.0</v>
      </c>
      <c r="C6022" s="20" t="s">
        <v>7775</v>
      </c>
      <c r="D6022" s="21"/>
    </row>
    <row r="6023">
      <c r="A6023" s="19">
        <v>6022.0</v>
      </c>
      <c r="B6023" s="19">
        <v>27469.0</v>
      </c>
      <c r="C6023" s="20" t="s">
        <v>7776</v>
      </c>
      <c r="D6023" s="21"/>
    </row>
    <row r="6024">
      <c r="A6024" s="19">
        <v>6023.0</v>
      </c>
      <c r="B6024" s="19">
        <v>27462.0</v>
      </c>
      <c r="C6024" s="20" t="s">
        <v>7777</v>
      </c>
      <c r="D6024" s="21"/>
    </row>
    <row r="6025">
      <c r="A6025" s="19">
        <v>6024.0</v>
      </c>
      <c r="B6025" s="19">
        <v>27432.0</v>
      </c>
      <c r="C6025" s="20" t="s">
        <v>7778</v>
      </c>
      <c r="D6025" s="21"/>
    </row>
    <row r="6026">
      <c r="A6026" s="19">
        <v>6025.0</v>
      </c>
      <c r="B6026" s="19">
        <v>27415.0</v>
      </c>
      <c r="C6026" s="20" t="s">
        <v>7779</v>
      </c>
      <c r="D6026" s="21"/>
    </row>
    <row r="6027">
      <c r="A6027" s="19">
        <v>6026.0</v>
      </c>
      <c r="B6027" s="19">
        <v>27413.0</v>
      </c>
      <c r="C6027" s="20" t="s">
        <v>7780</v>
      </c>
      <c r="D6027" s="21"/>
    </row>
    <row r="6028">
      <c r="A6028" s="19">
        <v>6027.0</v>
      </c>
      <c r="B6028" s="19">
        <v>27407.0</v>
      </c>
      <c r="C6028" s="20" t="s">
        <v>7781</v>
      </c>
      <c r="D6028" s="21"/>
    </row>
    <row r="6029">
      <c r="A6029" s="19">
        <v>6028.0</v>
      </c>
      <c r="B6029" s="19">
        <v>27402.0</v>
      </c>
      <c r="C6029" s="20" t="s">
        <v>7782</v>
      </c>
      <c r="D6029" s="21"/>
    </row>
    <row r="6030">
      <c r="A6030" s="19">
        <v>6029.0</v>
      </c>
      <c r="B6030" s="19">
        <v>27390.0</v>
      </c>
      <c r="C6030" s="20" t="s">
        <v>7783</v>
      </c>
      <c r="D6030" s="21"/>
    </row>
    <row r="6031">
      <c r="A6031" s="19">
        <v>6030.0</v>
      </c>
      <c r="B6031" s="19">
        <v>27377.0</v>
      </c>
      <c r="C6031" s="20" t="s">
        <v>7784</v>
      </c>
      <c r="D6031" s="21"/>
    </row>
    <row r="6032">
      <c r="A6032" s="19">
        <v>6031.0</v>
      </c>
      <c r="B6032" s="19">
        <v>27375.0</v>
      </c>
      <c r="C6032" s="20" t="s">
        <v>7785</v>
      </c>
      <c r="D6032" s="21"/>
    </row>
    <row r="6033">
      <c r="A6033" s="19">
        <v>6032.0</v>
      </c>
      <c r="B6033" s="19">
        <v>27374.0</v>
      </c>
      <c r="C6033" s="20" t="s">
        <v>7786</v>
      </c>
      <c r="D6033" s="21"/>
    </row>
    <row r="6034">
      <c r="A6034" s="19">
        <v>6033.0</v>
      </c>
      <c r="B6034" s="19">
        <v>27372.0</v>
      </c>
      <c r="C6034" s="22" t="s">
        <v>7787</v>
      </c>
      <c r="D6034" s="21"/>
    </row>
    <row r="6035">
      <c r="A6035" s="19">
        <v>6034.0</v>
      </c>
      <c r="B6035" s="19">
        <v>27358.0</v>
      </c>
      <c r="C6035" s="20" t="s">
        <v>7788</v>
      </c>
      <c r="D6035" s="21"/>
    </row>
    <row r="6036">
      <c r="A6036" s="19">
        <v>6035.0</v>
      </c>
      <c r="B6036" s="19">
        <v>27355.0</v>
      </c>
      <c r="C6036" s="20" t="s">
        <v>7789</v>
      </c>
      <c r="D6036" s="21"/>
    </row>
    <row r="6037">
      <c r="A6037" s="19">
        <v>6036.0</v>
      </c>
      <c r="B6037" s="19">
        <v>27351.0</v>
      </c>
      <c r="C6037" s="20" t="s">
        <v>7790</v>
      </c>
      <c r="D6037" s="21"/>
    </row>
    <row r="6038">
      <c r="A6038" s="19">
        <v>6037.0</v>
      </c>
      <c r="B6038" s="19">
        <v>27351.0</v>
      </c>
      <c r="C6038" s="20" t="s">
        <v>7791</v>
      </c>
      <c r="D6038" s="21"/>
    </row>
    <row r="6039">
      <c r="A6039" s="19">
        <v>6038.0</v>
      </c>
      <c r="B6039" s="19">
        <v>27343.0</v>
      </c>
      <c r="C6039" s="20" t="s">
        <v>7792</v>
      </c>
      <c r="D6039" s="21"/>
    </row>
    <row r="6040">
      <c r="A6040" s="19">
        <v>6039.0</v>
      </c>
      <c r="B6040" s="19">
        <v>27342.0</v>
      </c>
      <c r="C6040" s="20" t="s">
        <v>7793</v>
      </c>
      <c r="D6040" s="21"/>
    </row>
    <row r="6041">
      <c r="A6041" s="19">
        <v>6040.0</v>
      </c>
      <c r="B6041" s="19">
        <v>27336.0</v>
      </c>
      <c r="C6041" s="20" t="s">
        <v>7794</v>
      </c>
      <c r="D6041" s="21"/>
    </row>
    <row r="6042">
      <c r="A6042" s="19">
        <v>6041.0</v>
      </c>
      <c r="B6042" s="19">
        <v>27329.0</v>
      </c>
      <c r="C6042" s="20" t="s">
        <v>7795</v>
      </c>
      <c r="D6042" s="21"/>
    </row>
    <row r="6043">
      <c r="A6043" s="19">
        <v>6042.0</v>
      </c>
      <c r="B6043" s="19">
        <v>27321.0</v>
      </c>
      <c r="C6043" s="22" t="s">
        <v>7796</v>
      </c>
      <c r="D6043" s="21"/>
    </row>
    <row r="6044">
      <c r="A6044" s="19">
        <v>6043.0</v>
      </c>
      <c r="B6044" s="19">
        <v>27321.0</v>
      </c>
      <c r="C6044" s="20" t="s">
        <v>7797</v>
      </c>
      <c r="D6044" s="21"/>
    </row>
    <row r="6045">
      <c r="A6045" s="19">
        <v>6044.0</v>
      </c>
      <c r="B6045" s="19">
        <v>27309.0</v>
      </c>
      <c r="C6045" s="20" t="s">
        <v>7798</v>
      </c>
      <c r="D6045" s="21"/>
    </row>
    <row r="6046">
      <c r="A6046" s="19">
        <v>6045.0</v>
      </c>
      <c r="B6046" s="19">
        <v>27306.0</v>
      </c>
      <c r="C6046" s="20" t="s">
        <v>7799</v>
      </c>
      <c r="D6046" s="21"/>
    </row>
    <row r="6047">
      <c r="A6047" s="19">
        <v>6046.0</v>
      </c>
      <c r="B6047" s="19">
        <v>27305.0</v>
      </c>
      <c r="C6047" s="20" t="s">
        <v>7800</v>
      </c>
      <c r="D6047" s="21"/>
    </row>
    <row r="6048">
      <c r="A6048" s="19">
        <v>6047.0</v>
      </c>
      <c r="B6048" s="19">
        <v>27300.0</v>
      </c>
      <c r="C6048" s="22" t="s">
        <v>7801</v>
      </c>
      <c r="D6048" s="21"/>
    </row>
    <row r="6049">
      <c r="A6049" s="19">
        <v>6048.0</v>
      </c>
      <c r="B6049" s="19">
        <v>27293.0</v>
      </c>
      <c r="C6049" s="20" t="s">
        <v>7802</v>
      </c>
      <c r="D6049" s="21"/>
    </row>
    <row r="6050">
      <c r="A6050" s="19">
        <v>6049.0</v>
      </c>
      <c r="B6050" s="19">
        <v>27293.0</v>
      </c>
      <c r="C6050" s="22" t="s">
        <v>7803</v>
      </c>
      <c r="D6050" s="21"/>
    </row>
    <row r="6051">
      <c r="A6051" s="19">
        <v>6050.0</v>
      </c>
      <c r="B6051" s="19">
        <v>27290.0</v>
      </c>
      <c r="C6051" s="22" t="s">
        <v>7804</v>
      </c>
      <c r="D6051" s="21"/>
    </row>
    <row r="6052">
      <c r="A6052" s="19">
        <v>6051.0</v>
      </c>
      <c r="B6052" s="19">
        <v>27290.0</v>
      </c>
      <c r="C6052" s="20" t="s">
        <v>7805</v>
      </c>
      <c r="D6052" s="21"/>
    </row>
    <row r="6053">
      <c r="A6053" s="19">
        <v>6052.0</v>
      </c>
      <c r="B6053" s="19">
        <v>27288.0</v>
      </c>
      <c r="C6053" s="20" t="s">
        <v>7806</v>
      </c>
      <c r="D6053" s="21"/>
    </row>
    <row r="6054">
      <c r="A6054" s="19">
        <v>6053.0</v>
      </c>
      <c r="B6054" s="19">
        <v>27283.0</v>
      </c>
      <c r="C6054" s="22" t="s">
        <v>7807</v>
      </c>
      <c r="D6054" s="21"/>
    </row>
    <row r="6055">
      <c r="A6055" s="19">
        <v>6054.0</v>
      </c>
      <c r="B6055" s="19">
        <v>27282.0</v>
      </c>
      <c r="C6055" s="20" t="s">
        <v>7808</v>
      </c>
      <c r="D6055" s="21"/>
    </row>
    <row r="6056">
      <c r="A6056" s="19">
        <v>6055.0</v>
      </c>
      <c r="B6056" s="19">
        <v>27271.0</v>
      </c>
      <c r="C6056" s="20" t="s">
        <v>7809</v>
      </c>
      <c r="D6056" s="21"/>
    </row>
    <row r="6057">
      <c r="A6057" s="19">
        <v>6056.0</v>
      </c>
      <c r="B6057" s="19">
        <v>27267.0</v>
      </c>
      <c r="C6057" s="20" t="s">
        <v>7810</v>
      </c>
      <c r="D6057" s="21"/>
    </row>
    <row r="6058">
      <c r="A6058" s="19">
        <v>6057.0</v>
      </c>
      <c r="B6058" s="19">
        <v>27256.0</v>
      </c>
      <c r="C6058" s="20" t="s">
        <v>7811</v>
      </c>
      <c r="D6058" s="21"/>
    </row>
    <row r="6059">
      <c r="A6059" s="19">
        <v>6058.0</v>
      </c>
      <c r="B6059" s="19">
        <v>27242.0</v>
      </c>
      <c r="C6059" s="20" t="s">
        <v>7812</v>
      </c>
      <c r="D6059" s="21"/>
    </row>
    <row r="6060">
      <c r="A6060" s="19">
        <v>6059.0</v>
      </c>
      <c r="B6060" s="19">
        <v>27239.0</v>
      </c>
      <c r="C6060" s="20" t="s">
        <v>7813</v>
      </c>
      <c r="D6060" s="21"/>
    </row>
    <row r="6061">
      <c r="A6061" s="19">
        <v>6060.0</v>
      </c>
      <c r="B6061" s="19">
        <v>27238.0</v>
      </c>
      <c r="C6061" s="20" t="s">
        <v>7814</v>
      </c>
      <c r="D6061" s="21"/>
    </row>
    <row r="6062">
      <c r="A6062" s="19">
        <v>6061.0</v>
      </c>
      <c r="B6062" s="19">
        <v>27238.0</v>
      </c>
      <c r="C6062" s="20" t="s">
        <v>7815</v>
      </c>
      <c r="D6062" s="21"/>
    </row>
    <row r="6063">
      <c r="A6063" s="19">
        <v>6062.0</v>
      </c>
      <c r="B6063" s="19">
        <v>27237.0</v>
      </c>
      <c r="C6063" s="20" t="s">
        <v>7816</v>
      </c>
      <c r="D6063" s="21"/>
    </row>
    <row r="6064">
      <c r="A6064" s="19">
        <v>6063.0</v>
      </c>
      <c r="B6064" s="19">
        <v>27234.0</v>
      </c>
      <c r="C6064" s="20" t="s">
        <v>7817</v>
      </c>
      <c r="D6064" s="21"/>
    </row>
    <row r="6065">
      <c r="A6065" s="19">
        <v>6064.0</v>
      </c>
      <c r="B6065" s="19">
        <v>27230.0</v>
      </c>
      <c r="C6065" s="20" t="s">
        <v>7818</v>
      </c>
      <c r="D6065" s="21"/>
    </row>
    <row r="6066">
      <c r="A6066" s="19">
        <v>6065.0</v>
      </c>
      <c r="B6066" s="19">
        <v>27220.0</v>
      </c>
      <c r="C6066" s="22" t="s">
        <v>7819</v>
      </c>
      <c r="D6066" s="21"/>
    </row>
    <row r="6067">
      <c r="A6067" s="19">
        <v>6066.0</v>
      </c>
      <c r="B6067" s="19">
        <v>27216.0</v>
      </c>
      <c r="C6067" s="20" t="s">
        <v>7820</v>
      </c>
      <c r="D6067" s="21"/>
    </row>
    <row r="6068">
      <c r="A6068" s="19">
        <v>6067.0</v>
      </c>
      <c r="B6068" s="19">
        <v>27212.0</v>
      </c>
      <c r="C6068" s="20" t="s">
        <v>7821</v>
      </c>
      <c r="D6068" s="21"/>
    </row>
    <row r="6069">
      <c r="A6069" s="19">
        <v>6068.0</v>
      </c>
      <c r="B6069" s="19">
        <v>27210.0</v>
      </c>
      <c r="C6069" s="20" t="s">
        <v>7822</v>
      </c>
      <c r="D6069" s="21"/>
    </row>
    <row r="6070">
      <c r="A6070" s="19">
        <v>6069.0</v>
      </c>
      <c r="B6070" s="19">
        <v>27197.0</v>
      </c>
      <c r="C6070" s="20" t="s">
        <v>7823</v>
      </c>
      <c r="D6070" s="21"/>
    </row>
    <row r="6071">
      <c r="A6071" s="19">
        <v>6070.0</v>
      </c>
      <c r="B6071" s="19">
        <v>27186.0</v>
      </c>
      <c r="C6071" s="20" t="s">
        <v>7824</v>
      </c>
      <c r="D6071" s="21"/>
    </row>
    <row r="6072">
      <c r="A6072" s="19">
        <v>6071.0</v>
      </c>
      <c r="B6072" s="19">
        <v>27179.0</v>
      </c>
      <c r="C6072" s="20" t="s">
        <v>7825</v>
      </c>
      <c r="D6072" s="21"/>
    </row>
    <row r="6073">
      <c r="A6073" s="19">
        <v>6072.0</v>
      </c>
      <c r="B6073" s="19">
        <v>27175.0</v>
      </c>
      <c r="C6073" s="20" t="s">
        <v>7826</v>
      </c>
      <c r="D6073" s="21"/>
    </row>
    <row r="6074">
      <c r="A6074" s="19">
        <v>6073.0</v>
      </c>
      <c r="B6074" s="19">
        <v>27174.0</v>
      </c>
      <c r="C6074" s="20" t="s">
        <v>7827</v>
      </c>
      <c r="D6074" s="21"/>
    </row>
    <row r="6075">
      <c r="A6075" s="19">
        <v>6074.0</v>
      </c>
      <c r="B6075" s="19">
        <v>27174.0</v>
      </c>
      <c r="C6075" s="20" t="s">
        <v>7828</v>
      </c>
      <c r="D6075" s="21"/>
    </row>
    <row r="6076">
      <c r="A6076" s="19">
        <v>6075.0</v>
      </c>
      <c r="B6076" s="19">
        <v>27166.0</v>
      </c>
      <c r="C6076" s="20" t="s">
        <v>7829</v>
      </c>
      <c r="D6076" s="21"/>
    </row>
    <row r="6077">
      <c r="A6077" s="19">
        <v>6076.0</v>
      </c>
      <c r="B6077" s="19">
        <v>27164.0</v>
      </c>
      <c r="C6077" s="20" t="s">
        <v>7830</v>
      </c>
      <c r="D6077" s="21"/>
    </row>
    <row r="6078">
      <c r="A6078" s="19">
        <v>6077.0</v>
      </c>
      <c r="B6078" s="19">
        <v>27162.0</v>
      </c>
      <c r="C6078" s="20" t="s">
        <v>7831</v>
      </c>
      <c r="D6078" s="21"/>
    </row>
    <row r="6079">
      <c r="A6079" s="19">
        <v>6078.0</v>
      </c>
      <c r="B6079" s="19">
        <v>27155.0</v>
      </c>
      <c r="C6079" s="20" t="s">
        <v>7832</v>
      </c>
      <c r="D6079" s="21"/>
    </row>
    <row r="6080">
      <c r="A6080" s="19">
        <v>6079.0</v>
      </c>
      <c r="B6080" s="19">
        <v>27145.0</v>
      </c>
      <c r="C6080" s="20" t="s">
        <v>7833</v>
      </c>
      <c r="D6080" s="21"/>
    </row>
    <row r="6081">
      <c r="A6081" s="19">
        <v>6080.0</v>
      </c>
      <c r="B6081" s="19">
        <v>27144.0</v>
      </c>
      <c r="C6081" s="20" t="s">
        <v>7834</v>
      </c>
      <c r="D6081" s="21"/>
    </row>
    <row r="6082">
      <c r="A6082" s="19">
        <v>6081.0</v>
      </c>
      <c r="B6082" s="19">
        <v>27142.0</v>
      </c>
      <c r="C6082" s="20" t="s">
        <v>7835</v>
      </c>
      <c r="D6082" s="21"/>
    </row>
    <row r="6083">
      <c r="A6083" s="19">
        <v>6082.0</v>
      </c>
      <c r="B6083" s="19">
        <v>27141.0</v>
      </c>
      <c r="C6083" s="20" t="s">
        <v>7836</v>
      </c>
      <c r="D6083" s="21"/>
    </row>
    <row r="6084">
      <c r="A6084" s="19">
        <v>6083.0</v>
      </c>
      <c r="B6084" s="19">
        <v>27140.0</v>
      </c>
      <c r="C6084" s="20" t="s">
        <v>7837</v>
      </c>
      <c r="D6084" s="21"/>
    </row>
    <row r="6085">
      <c r="A6085" s="19">
        <v>6084.0</v>
      </c>
      <c r="B6085" s="19">
        <v>27139.0</v>
      </c>
      <c r="C6085" s="22" t="s">
        <v>7838</v>
      </c>
      <c r="D6085" s="21"/>
    </row>
    <row r="6086">
      <c r="A6086" s="19">
        <v>6085.0</v>
      </c>
      <c r="B6086" s="19">
        <v>27121.0</v>
      </c>
      <c r="C6086" s="20" t="s">
        <v>7839</v>
      </c>
      <c r="D6086" s="21"/>
    </row>
    <row r="6087">
      <c r="A6087" s="19">
        <v>6086.0</v>
      </c>
      <c r="B6087" s="19">
        <v>27117.0</v>
      </c>
      <c r="C6087" s="22" t="s">
        <v>7840</v>
      </c>
      <c r="D6087" s="21"/>
    </row>
    <row r="6088">
      <c r="A6088" s="19">
        <v>6087.0</v>
      </c>
      <c r="B6088" s="19">
        <v>27111.0</v>
      </c>
      <c r="C6088" s="22" t="s">
        <v>7841</v>
      </c>
      <c r="D6088" s="21"/>
    </row>
    <row r="6089">
      <c r="A6089" s="19">
        <v>6088.0</v>
      </c>
      <c r="B6089" s="19">
        <v>27111.0</v>
      </c>
      <c r="C6089" s="20" t="s">
        <v>7842</v>
      </c>
      <c r="D6089" s="21"/>
    </row>
    <row r="6090">
      <c r="A6090" s="19">
        <v>6089.0</v>
      </c>
      <c r="B6090" s="19">
        <v>27090.0</v>
      </c>
      <c r="C6090" s="20" t="s">
        <v>7843</v>
      </c>
      <c r="D6090" s="21"/>
    </row>
    <row r="6091">
      <c r="A6091" s="19">
        <v>6090.0</v>
      </c>
      <c r="B6091" s="19">
        <v>27082.0</v>
      </c>
      <c r="C6091" s="20" t="s">
        <v>7844</v>
      </c>
      <c r="D6091" s="21"/>
    </row>
    <row r="6092">
      <c r="A6092" s="19">
        <v>6091.0</v>
      </c>
      <c r="B6092" s="19">
        <v>27081.0</v>
      </c>
      <c r="C6092" s="20" t="s">
        <v>7845</v>
      </c>
      <c r="D6092" s="21"/>
    </row>
    <row r="6093">
      <c r="A6093" s="19">
        <v>6092.0</v>
      </c>
      <c r="B6093" s="19">
        <v>27075.0</v>
      </c>
      <c r="C6093" s="22" t="s">
        <v>7846</v>
      </c>
      <c r="D6093" s="21"/>
    </row>
    <row r="6094">
      <c r="A6094" s="19">
        <v>6093.0</v>
      </c>
      <c r="B6094" s="19">
        <v>27075.0</v>
      </c>
      <c r="C6094" s="20" t="s">
        <v>7847</v>
      </c>
      <c r="D6094" s="21"/>
    </row>
    <row r="6095">
      <c r="A6095" s="19">
        <v>6094.0</v>
      </c>
      <c r="B6095" s="19">
        <v>27056.0</v>
      </c>
      <c r="C6095" s="20" t="s">
        <v>7848</v>
      </c>
      <c r="D6095" s="21"/>
    </row>
    <row r="6096">
      <c r="A6096" s="19">
        <v>6095.0</v>
      </c>
      <c r="B6096" s="19">
        <v>27051.0</v>
      </c>
      <c r="C6096" s="20" t="s">
        <v>7849</v>
      </c>
      <c r="D6096" s="21"/>
    </row>
    <row r="6097">
      <c r="A6097" s="19">
        <v>6096.0</v>
      </c>
      <c r="B6097" s="19">
        <v>27040.0</v>
      </c>
      <c r="C6097" s="20" t="s">
        <v>7850</v>
      </c>
      <c r="D6097" s="21"/>
    </row>
    <row r="6098">
      <c r="A6098" s="19">
        <v>6097.0</v>
      </c>
      <c r="B6098" s="19">
        <v>27034.0</v>
      </c>
      <c r="C6098" s="20" t="s">
        <v>7851</v>
      </c>
      <c r="D6098" s="21"/>
    </row>
    <row r="6099">
      <c r="A6099" s="19">
        <v>6098.0</v>
      </c>
      <c r="B6099" s="19">
        <v>27024.0</v>
      </c>
      <c r="C6099" s="20" t="s">
        <v>7852</v>
      </c>
      <c r="D6099" s="21"/>
    </row>
    <row r="6100">
      <c r="A6100" s="19">
        <v>6099.0</v>
      </c>
      <c r="B6100" s="19">
        <v>27017.0</v>
      </c>
      <c r="C6100" s="20" t="s">
        <v>7853</v>
      </c>
      <c r="D6100" s="21"/>
    </row>
    <row r="6101">
      <c r="A6101" s="19">
        <v>6100.0</v>
      </c>
      <c r="B6101" s="19">
        <v>27017.0</v>
      </c>
      <c r="C6101" s="20" t="s">
        <v>7854</v>
      </c>
      <c r="D6101" s="21"/>
    </row>
    <row r="6102">
      <c r="A6102" s="19">
        <v>6101.0</v>
      </c>
      <c r="B6102" s="19">
        <v>26992.0</v>
      </c>
      <c r="C6102" s="22" t="s">
        <v>7855</v>
      </c>
      <c r="D6102" s="21"/>
    </row>
    <row r="6103">
      <c r="A6103" s="19">
        <v>6102.0</v>
      </c>
      <c r="B6103" s="19">
        <v>26988.0</v>
      </c>
      <c r="C6103" s="22" t="s">
        <v>7856</v>
      </c>
      <c r="D6103" s="21"/>
    </row>
    <row r="6104">
      <c r="A6104" s="19">
        <v>6103.0</v>
      </c>
      <c r="B6104" s="19">
        <v>26979.0</v>
      </c>
      <c r="C6104" s="20" t="s">
        <v>7857</v>
      </c>
      <c r="D6104" s="21"/>
    </row>
    <row r="6105">
      <c r="A6105" s="19">
        <v>6104.0</v>
      </c>
      <c r="B6105" s="19">
        <v>26975.0</v>
      </c>
      <c r="C6105" s="20" t="s">
        <v>7858</v>
      </c>
      <c r="D6105" s="21"/>
    </row>
    <row r="6106">
      <c r="A6106" s="19">
        <v>6105.0</v>
      </c>
      <c r="B6106" s="19">
        <v>26967.0</v>
      </c>
      <c r="C6106" s="20" t="s">
        <v>7859</v>
      </c>
      <c r="D6106" s="21"/>
    </row>
    <row r="6107">
      <c r="A6107" s="19">
        <v>6106.0</v>
      </c>
      <c r="B6107" s="19">
        <v>26962.0</v>
      </c>
      <c r="C6107" s="22" t="s">
        <v>7860</v>
      </c>
      <c r="D6107" s="21"/>
    </row>
    <row r="6108">
      <c r="A6108" s="19">
        <v>6107.0</v>
      </c>
      <c r="B6108" s="19">
        <v>26957.0</v>
      </c>
      <c r="C6108" s="20" t="s">
        <v>7861</v>
      </c>
      <c r="D6108" s="21"/>
    </row>
    <row r="6109">
      <c r="A6109" s="19">
        <v>6108.0</v>
      </c>
      <c r="B6109" s="19">
        <v>26944.0</v>
      </c>
      <c r="C6109" s="20" t="s">
        <v>7862</v>
      </c>
      <c r="D6109" s="21"/>
    </row>
    <row r="6110">
      <c r="A6110" s="19">
        <v>6109.0</v>
      </c>
      <c r="B6110" s="19">
        <v>26941.0</v>
      </c>
      <c r="C6110" s="20" t="s">
        <v>7863</v>
      </c>
      <c r="D6110" s="21"/>
    </row>
    <row r="6111">
      <c r="A6111" s="19">
        <v>6110.0</v>
      </c>
      <c r="B6111" s="19">
        <v>26940.0</v>
      </c>
      <c r="C6111" s="20" t="s">
        <v>7864</v>
      </c>
      <c r="D6111" s="21"/>
    </row>
    <row r="6112">
      <c r="A6112" s="19">
        <v>6111.0</v>
      </c>
      <c r="B6112" s="19">
        <v>26929.0</v>
      </c>
      <c r="C6112" s="20" t="s">
        <v>7865</v>
      </c>
      <c r="D6112" s="21"/>
    </row>
    <row r="6113">
      <c r="A6113" s="19">
        <v>6112.0</v>
      </c>
      <c r="B6113" s="19">
        <v>26928.0</v>
      </c>
      <c r="C6113" s="20" t="s">
        <v>7866</v>
      </c>
      <c r="D6113" s="21"/>
    </row>
    <row r="6114">
      <c r="A6114" s="19">
        <v>6113.0</v>
      </c>
      <c r="B6114" s="19">
        <v>26928.0</v>
      </c>
      <c r="C6114" s="20" t="s">
        <v>7867</v>
      </c>
      <c r="D6114" s="21"/>
    </row>
    <row r="6115">
      <c r="A6115" s="19">
        <v>6114.0</v>
      </c>
      <c r="B6115" s="19">
        <v>26920.0</v>
      </c>
      <c r="C6115" s="20" t="s">
        <v>7868</v>
      </c>
      <c r="D6115" s="21"/>
    </row>
    <row r="6116">
      <c r="A6116" s="19">
        <v>6115.0</v>
      </c>
      <c r="B6116" s="19">
        <v>26909.0</v>
      </c>
      <c r="C6116" s="20" t="s">
        <v>7869</v>
      </c>
      <c r="D6116" s="21"/>
    </row>
    <row r="6117">
      <c r="A6117" s="19">
        <v>6116.0</v>
      </c>
      <c r="B6117" s="19">
        <v>26909.0</v>
      </c>
      <c r="C6117" s="22" t="s">
        <v>7870</v>
      </c>
      <c r="D6117" s="21"/>
    </row>
    <row r="6118">
      <c r="A6118" s="19">
        <v>6117.0</v>
      </c>
      <c r="B6118" s="19">
        <v>26908.0</v>
      </c>
      <c r="C6118" s="22" t="s">
        <v>7871</v>
      </c>
      <c r="D6118" s="21"/>
    </row>
    <row r="6119">
      <c r="A6119" s="19">
        <v>6118.0</v>
      </c>
      <c r="B6119" s="19">
        <v>26908.0</v>
      </c>
      <c r="C6119" s="20" t="s">
        <v>7872</v>
      </c>
      <c r="D6119" s="21"/>
    </row>
    <row r="6120">
      <c r="A6120" s="19">
        <v>6119.0</v>
      </c>
      <c r="B6120" s="19">
        <v>26906.0</v>
      </c>
      <c r="C6120" s="20" t="s">
        <v>7873</v>
      </c>
      <c r="D6120" s="21"/>
    </row>
    <row r="6121">
      <c r="A6121" s="19">
        <v>6120.0</v>
      </c>
      <c r="B6121" s="19">
        <v>26906.0</v>
      </c>
      <c r="C6121" s="20" t="s">
        <v>7874</v>
      </c>
      <c r="D6121" s="21"/>
    </row>
    <row r="6122">
      <c r="A6122" s="19">
        <v>6121.0</v>
      </c>
      <c r="B6122" s="19">
        <v>26893.0</v>
      </c>
      <c r="C6122" s="20" t="s">
        <v>7875</v>
      </c>
      <c r="D6122" s="21"/>
    </row>
    <row r="6123">
      <c r="A6123" s="19">
        <v>6122.0</v>
      </c>
      <c r="B6123" s="19">
        <v>26879.0</v>
      </c>
      <c r="C6123" s="20" t="s">
        <v>7876</v>
      </c>
      <c r="D6123" s="21"/>
    </row>
    <row r="6124">
      <c r="A6124" s="19">
        <v>6123.0</v>
      </c>
      <c r="B6124" s="19">
        <v>26865.0</v>
      </c>
      <c r="C6124" s="20" t="s">
        <v>7877</v>
      </c>
      <c r="D6124" s="21"/>
    </row>
    <row r="6125">
      <c r="A6125" s="19">
        <v>6124.0</v>
      </c>
      <c r="B6125" s="19">
        <v>26848.0</v>
      </c>
      <c r="C6125" s="20" t="s">
        <v>7878</v>
      </c>
      <c r="D6125" s="21"/>
    </row>
    <row r="6126">
      <c r="A6126" s="19">
        <v>6125.0</v>
      </c>
      <c r="B6126" s="19">
        <v>26844.0</v>
      </c>
      <c r="C6126" s="20" t="s">
        <v>7879</v>
      </c>
      <c r="D6126" s="21"/>
    </row>
    <row r="6127">
      <c r="A6127" s="19">
        <v>6126.0</v>
      </c>
      <c r="B6127" s="19">
        <v>26832.0</v>
      </c>
      <c r="C6127" s="20" t="s">
        <v>7880</v>
      </c>
      <c r="D6127" s="21"/>
    </row>
    <row r="6128">
      <c r="A6128" s="19">
        <v>6127.0</v>
      </c>
      <c r="B6128" s="19">
        <v>26828.0</v>
      </c>
      <c r="C6128" s="20" t="s">
        <v>7881</v>
      </c>
      <c r="D6128" s="21"/>
    </row>
    <row r="6129">
      <c r="A6129" s="19">
        <v>6128.0</v>
      </c>
      <c r="B6129" s="19">
        <v>26828.0</v>
      </c>
      <c r="C6129" s="22" t="s">
        <v>7882</v>
      </c>
      <c r="D6129" s="21"/>
    </row>
    <row r="6130">
      <c r="A6130" s="19">
        <v>6129.0</v>
      </c>
      <c r="B6130" s="19">
        <v>26822.0</v>
      </c>
      <c r="C6130" s="20" t="s">
        <v>7883</v>
      </c>
      <c r="D6130" s="21"/>
    </row>
    <row r="6131">
      <c r="A6131" s="19">
        <v>6130.0</v>
      </c>
      <c r="B6131" s="19">
        <v>26822.0</v>
      </c>
      <c r="C6131" s="20" t="s">
        <v>7884</v>
      </c>
      <c r="D6131" s="21"/>
    </row>
    <row r="6132">
      <c r="A6132" s="19">
        <v>6131.0</v>
      </c>
      <c r="B6132" s="19">
        <v>26822.0</v>
      </c>
      <c r="C6132" s="20" t="s">
        <v>7885</v>
      </c>
      <c r="D6132" s="21"/>
    </row>
    <row r="6133">
      <c r="A6133" s="19">
        <v>6132.0</v>
      </c>
      <c r="B6133" s="19">
        <v>26822.0</v>
      </c>
      <c r="C6133" s="20" t="s">
        <v>7886</v>
      </c>
      <c r="D6133" s="21"/>
    </row>
    <row r="6134">
      <c r="A6134" s="19">
        <v>6133.0</v>
      </c>
      <c r="B6134" s="19">
        <v>26820.0</v>
      </c>
      <c r="C6134" s="20" t="s">
        <v>7887</v>
      </c>
      <c r="D6134" s="21"/>
    </row>
    <row r="6135">
      <c r="A6135" s="19">
        <v>6134.0</v>
      </c>
      <c r="B6135" s="19">
        <v>26815.0</v>
      </c>
      <c r="C6135" s="22" t="s">
        <v>7888</v>
      </c>
      <c r="D6135" s="21"/>
    </row>
    <row r="6136">
      <c r="A6136" s="19">
        <v>6135.0</v>
      </c>
      <c r="B6136" s="19">
        <v>26807.0</v>
      </c>
      <c r="C6136" s="20" t="s">
        <v>7889</v>
      </c>
      <c r="D6136" s="21"/>
    </row>
    <row r="6137">
      <c r="A6137" s="19">
        <v>6136.0</v>
      </c>
      <c r="B6137" s="19">
        <v>26799.0</v>
      </c>
      <c r="C6137" s="20" t="s">
        <v>7890</v>
      </c>
      <c r="D6137" s="21"/>
    </row>
    <row r="6138">
      <c r="A6138" s="19">
        <v>6137.0</v>
      </c>
      <c r="B6138" s="19">
        <v>26799.0</v>
      </c>
      <c r="C6138" s="20" t="s">
        <v>7891</v>
      </c>
      <c r="D6138" s="21"/>
    </row>
    <row r="6139">
      <c r="A6139" s="19">
        <v>6138.0</v>
      </c>
      <c r="B6139" s="19">
        <v>26783.0</v>
      </c>
      <c r="C6139" s="20" t="s">
        <v>7892</v>
      </c>
      <c r="D6139" s="21"/>
    </row>
    <row r="6140">
      <c r="A6140" s="19">
        <v>6139.0</v>
      </c>
      <c r="B6140" s="19">
        <v>26774.0</v>
      </c>
      <c r="C6140" s="20" t="s">
        <v>7893</v>
      </c>
      <c r="D6140" s="21"/>
    </row>
    <row r="6141">
      <c r="A6141" s="19">
        <v>6140.0</v>
      </c>
      <c r="B6141" s="19">
        <v>26773.0</v>
      </c>
      <c r="C6141" s="20" t="s">
        <v>7894</v>
      </c>
      <c r="D6141" s="21"/>
    </row>
    <row r="6142">
      <c r="A6142" s="19">
        <v>6141.0</v>
      </c>
      <c r="B6142" s="19">
        <v>26769.0</v>
      </c>
      <c r="C6142" s="20" t="s">
        <v>7895</v>
      </c>
      <c r="D6142" s="21"/>
    </row>
    <row r="6143">
      <c r="A6143" s="19">
        <v>6142.0</v>
      </c>
      <c r="B6143" s="19">
        <v>26767.0</v>
      </c>
      <c r="C6143" s="20" t="s">
        <v>7896</v>
      </c>
      <c r="D6143" s="21"/>
    </row>
    <row r="6144">
      <c r="A6144" s="19">
        <v>6143.0</v>
      </c>
      <c r="B6144" s="19">
        <v>26760.0</v>
      </c>
      <c r="C6144" s="20" t="s">
        <v>7897</v>
      </c>
      <c r="D6144" s="21"/>
    </row>
    <row r="6145">
      <c r="A6145" s="19">
        <v>6144.0</v>
      </c>
      <c r="B6145" s="19">
        <v>26736.0</v>
      </c>
      <c r="C6145" s="20" t="s">
        <v>7898</v>
      </c>
      <c r="D6145" s="21"/>
    </row>
    <row r="6146">
      <c r="A6146" s="19">
        <v>6145.0</v>
      </c>
      <c r="B6146" s="19">
        <v>26729.0</v>
      </c>
      <c r="C6146" s="20" t="s">
        <v>7899</v>
      </c>
      <c r="D6146" s="21"/>
    </row>
    <row r="6147">
      <c r="A6147" s="19">
        <v>6146.0</v>
      </c>
      <c r="B6147" s="19">
        <v>26727.0</v>
      </c>
      <c r="C6147" s="20" t="s">
        <v>7900</v>
      </c>
      <c r="D6147" s="21"/>
    </row>
    <row r="6148">
      <c r="A6148" s="19">
        <v>6147.0</v>
      </c>
      <c r="B6148" s="19">
        <v>26715.0</v>
      </c>
      <c r="C6148" s="20" t="s">
        <v>7901</v>
      </c>
      <c r="D6148" s="21"/>
    </row>
    <row r="6149">
      <c r="A6149" s="19">
        <v>6148.0</v>
      </c>
      <c r="B6149" s="19">
        <v>26712.0</v>
      </c>
      <c r="C6149" s="20" t="s">
        <v>7902</v>
      </c>
      <c r="D6149" s="21"/>
    </row>
    <row r="6150">
      <c r="A6150" s="19">
        <v>6149.0</v>
      </c>
      <c r="B6150" s="19">
        <v>26711.0</v>
      </c>
      <c r="C6150" s="20" t="s">
        <v>7903</v>
      </c>
      <c r="D6150" s="21"/>
    </row>
    <row r="6151">
      <c r="A6151" s="19">
        <v>6150.0</v>
      </c>
      <c r="B6151" s="19">
        <v>26709.0</v>
      </c>
      <c r="C6151" s="20" t="s">
        <v>7904</v>
      </c>
      <c r="D6151" s="21"/>
    </row>
    <row r="6152">
      <c r="A6152" s="19">
        <v>6151.0</v>
      </c>
      <c r="B6152" s="19">
        <v>26703.0</v>
      </c>
      <c r="C6152" s="20" t="s">
        <v>7905</v>
      </c>
      <c r="D6152" s="21"/>
    </row>
    <row r="6153">
      <c r="A6153" s="19">
        <v>6152.0</v>
      </c>
      <c r="B6153" s="19">
        <v>26698.0</v>
      </c>
      <c r="C6153" s="20" t="s">
        <v>7906</v>
      </c>
      <c r="D6153" s="21"/>
    </row>
    <row r="6154">
      <c r="A6154" s="19">
        <v>6153.0</v>
      </c>
      <c r="B6154" s="19">
        <v>26687.0</v>
      </c>
      <c r="C6154" s="20" t="s">
        <v>7907</v>
      </c>
      <c r="D6154" s="21"/>
    </row>
    <row r="6155">
      <c r="A6155" s="19">
        <v>6154.0</v>
      </c>
      <c r="B6155" s="19">
        <v>26684.0</v>
      </c>
      <c r="C6155" s="22" t="s">
        <v>7908</v>
      </c>
      <c r="D6155" s="21"/>
    </row>
    <row r="6156">
      <c r="A6156" s="19">
        <v>6155.0</v>
      </c>
      <c r="B6156" s="19">
        <v>26683.0</v>
      </c>
      <c r="C6156" s="20" t="s">
        <v>7909</v>
      </c>
      <c r="D6156" s="21"/>
    </row>
    <row r="6157">
      <c r="A6157" s="19">
        <v>6156.0</v>
      </c>
      <c r="B6157" s="19">
        <v>26678.0</v>
      </c>
      <c r="C6157" s="20" t="s">
        <v>7910</v>
      </c>
      <c r="D6157" s="21"/>
    </row>
    <row r="6158">
      <c r="A6158" s="19">
        <v>6157.0</v>
      </c>
      <c r="B6158" s="19">
        <v>26676.0</v>
      </c>
      <c r="C6158" s="20" t="s">
        <v>7911</v>
      </c>
      <c r="D6158" s="21"/>
    </row>
    <row r="6159">
      <c r="A6159" s="19">
        <v>6158.0</v>
      </c>
      <c r="B6159" s="19">
        <v>26673.0</v>
      </c>
      <c r="C6159" s="20" t="s">
        <v>7912</v>
      </c>
      <c r="D6159" s="21"/>
    </row>
    <row r="6160">
      <c r="A6160" s="19">
        <v>6159.0</v>
      </c>
      <c r="B6160" s="19">
        <v>26657.0</v>
      </c>
      <c r="C6160" s="20" t="s">
        <v>7913</v>
      </c>
      <c r="D6160" s="21"/>
    </row>
    <row r="6161">
      <c r="A6161" s="19">
        <v>6160.0</v>
      </c>
      <c r="B6161" s="19">
        <v>26657.0</v>
      </c>
      <c r="C6161" s="22" t="s">
        <v>7914</v>
      </c>
      <c r="D6161" s="21"/>
    </row>
    <row r="6162">
      <c r="A6162" s="19">
        <v>6161.0</v>
      </c>
      <c r="B6162" s="19">
        <v>26656.0</v>
      </c>
      <c r="C6162" s="20" t="s">
        <v>7915</v>
      </c>
      <c r="D6162" s="21"/>
    </row>
    <row r="6163">
      <c r="A6163" s="19">
        <v>6162.0</v>
      </c>
      <c r="B6163" s="19">
        <v>26654.0</v>
      </c>
      <c r="C6163" s="20" t="s">
        <v>7916</v>
      </c>
      <c r="D6163" s="21"/>
    </row>
    <row r="6164">
      <c r="A6164" s="19">
        <v>6163.0</v>
      </c>
      <c r="B6164" s="19">
        <v>26651.0</v>
      </c>
      <c r="C6164" s="20" t="s">
        <v>7917</v>
      </c>
      <c r="D6164" s="21"/>
    </row>
    <row r="6165">
      <c r="A6165" s="19">
        <v>6164.0</v>
      </c>
      <c r="B6165" s="19">
        <v>26644.0</v>
      </c>
      <c r="C6165" s="20" t="s">
        <v>7918</v>
      </c>
      <c r="D6165" s="21"/>
    </row>
    <row r="6166">
      <c r="A6166" s="19">
        <v>6165.0</v>
      </c>
      <c r="B6166" s="19">
        <v>26635.0</v>
      </c>
      <c r="C6166" s="20" t="s">
        <v>7919</v>
      </c>
      <c r="D6166" s="21"/>
    </row>
    <row r="6167">
      <c r="A6167" s="19">
        <v>6166.0</v>
      </c>
      <c r="B6167" s="19">
        <v>26624.0</v>
      </c>
      <c r="C6167" s="20" t="s">
        <v>7920</v>
      </c>
      <c r="D6167" s="21"/>
    </row>
    <row r="6168">
      <c r="A6168" s="19">
        <v>6167.0</v>
      </c>
      <c r="B6168" s="19">
        <v>26620.0</v>
      </c>
      <c r="C6168" s="20" t="s">
        <v>7921</v>
      </c>
      <c r="D6168" s="21"/>
    </row>
    <row r="6169">
      <c r="A6169" s="19">
        <v>6168.0</v>
      </c>
      <c r="B6169" s="19">
        <v>26616.0</v>
      </c>
      <c r="C6169" s="20" t="s">
        <v>7922</v>
      </c>
      <c r="D6169" s="21"/>
    </row>
    <row r="6170">
      <c r="A6170" s="19">
        <v>6169.0</v>
      </c>
      <c r="B6170" s="19">
        <v>26615.0</v>
      </c>
      <c r="C6170" s="20" t="s">
        <v>7923</v>
      </c>
      <c r="D6170" s="21"/>
    </row>
    <row r="6171">
      <c r="A6171" s="19">
        <v>6170.0</v>
      </c>
      <c r="B6171" s="19">
        <v>26612.0</v>
      </c>
      <c r="C6171" s="20" t="s">
        <v>7924</v>
      </c>
      <c r="D6171" s="21"/>
    </row>
    <row r="6172">
      <c r="A6172" s="19">
        <v>6171.0</v>
      </c>
      <c r="B6172" s="19">
        <v>26599.0</v>
      </c>
      <c r="C6172" s="22" t="s">
        <v>7925</v>
      </c>
      <c r="D6172" s="21"/>
    </row>
    <row r="6173">
      <c r="A6173" s="19">
        <v>6172.0</v>
      </c>
      <c r="B6173" s="19">
        <v>26593.0</v>
      </c>
      <c r="C6173" s="20" t="s">
        <v>7926</v>
      </c>
      <c r="D6173" s="21"/>
    </row>
    <row r="6174">
      <c r="A6174" s="19">
        <v>6173.0</v>
      </c>
      <c r="B6174" s="19">
        <v>26587.0</v>
      </c>
      <c r="C6174" s="20" t="s">
        <v>7927</v>
      </c>
      <c r="D6174" s="21"/>
    </row>
    <row r="6175">
      <c r="A6175" s="19">
        <v>6174.0</v>
      </c>
      <c r="B6175" s="19">
        <v>26573.0</v>
      </c>
      <c r="C6175" s="20" t="s">
        <v>7928</v>
      </c>
      <c r="D6175" s="21"/>
    </row>
    <row r="6176">
      <c r="A6176" s="19">
        <v>6175.0</v>
      </c>
      <c r="B6176" s="19">
        <v>26573.0</v>
      </c>
      <c r="C6176" s="20" t="s">
        <v>7929</v>
      </c>
      <c r="D6176" s="21"/>
    </row>
    <row r="6177">
      <c r="A6177" s="19">
        <v>6176.0</v>
      </c>
      <c r="B6177" s="19">
        <v>26569.0</v>
      </c>
      <c r="C6177" s="20" t="s">
        <v>7930</v>
      </c>
      <c r="D6177" s="21"/>
    </row>
    <row r="6178">
      <c r="A6178" s="19">
        <v>6177.0</v>
      </c>
      <c r="B6178" s="19">
        <v>26566.0</v>
      </c>
      <c r="C6178" s="22" t="s">
        <v>7931</v>
      </c>
      <c r="D6178" s="21"/>
    </row>
    <row r="6179">
      <c r="A6179" s="19">
        <v>6178.0</v>
      </c>
      <c r="B6179" s="19">
        <v>26565.0</v>
      </c>
      <c r="C6179" s="20" t="s">
        <v>7932</v>
      </c>
      <c r="D6179" s="21"/>
    </row>
    <row r="6180">
      <c r="A6180" s="19">
        <v>6179.0</v>
      </c>
      <c r="B6180" s="19">
        <v>26563.0</v>
      </c>
      <c r="C6180" s="22" t="s">
        <v>7933</v>
      </c>
      <c r="D6180" s="21"/>
    </row>
    <row r="6181">
      <c r="A6181" s="19">
        <v>6180.0</v>
      </c>
      <c r="B6181" s="19">
        <v>26562.0</v>
      </c>
      <c r="C6181" s="20" t="s">
        <v>7934</v>
      </c>
      <c r="D6181" s="21"/>
    </row>
    <row r="6182">
      <c r="A6182" s="19">
        <v>6181.0</v>
      </c>
      <c r="B6182" s="19">
        <v>26560.0</v>
      </c>
      <c r="C6182" s="20" t="s">
        <v>7935</v>
      </c>
      <c r="D6182" s="21"/>
    </row>
    <row r="6183">
      <c r="A6183" s="19">
        <v>6182.0</v>
      </c>
      <c r="B6183" s="19">
        <v>26531.0</v>
      </c>
      <c r="C6183" s="20" t="s">
        <v>7936</v>
      </c>
      <c r="D6183" s="21"/>
    </row>
    <row r="6184">
      <c r="A6184" s="19">
        <v>6183.0</v>
      </c>
      <c r="B6184" s="19">
        <v>26530.0</v>
      </c>
      <c r="C6184" s="20" t="s">
        <v>7937</v>
      </c>
      <c r="D6184" s="21"/>
    </row>
    <row r="6185">
      <c r="A6185" s="19">
        <v>6184.0</v>
      </c>
      <c r="B6185" s="19">
        <v>26529.0</v>
      </c>
      <c r="C6185" s="20" t="s">
        <v>7938</v>
      </c>
      <c r="D6185" s="21"/>
    </row>
    <row r="6186">
      <c r="A6186" s="19">
        <v>6185.0</v>
      </c>
      <c r="B6186" s="19">
        <v>26517.0</v>
      </c>
      <c r="C6186" s="20" t="s">
        <v>7939</v>
      </c>
      <c r="D6186" s="21"/>
    </row>
    <row r="6187">
      <c r="A6187" s="19">
        <v>6186.0</v>
      </c>
      <c r="B6187" s="19">
        <v>26512.0</v>
      </c>
      <c r="C6187" s="20" t="s">
        <v>7940</v>
      </c>
      <c r="D6187" s="21"/>
    </row>
    <row r="6188">
      <c r="A6188" s="19">
        <v>6187.0</v>
      </c>
      <c r="B6188" s="19">
        <v>26508.0</v>
      </c>
      <c r="C6188" s="20" t="s">
        <v>7941</v>
      </c>
      <c r="D6188" s="21"/>
    </row>
    <row r="6189">
      <c r="A6189" s="19">
        <v>6188.0</v>
      </c>
      <c r="B6189" s="19">
        <v>26504.0</v>
      </c>
      <c r="C6189" s="20" t="s">
        <v>7942</v>
      </c>
      <c r="D6189" s="21"/>
    </row>
    <row r="6190">
      <c r="A6190" s="19">
        <v>6189.0</v>
      </c>
      <c r="B6190" s="19">
        <v>26497.0</v>
      </c>
      <c r="C6190" s="20" t="s">
        <v>7943</v>
      </c>
      <c r="D6190" s="21"/>
    </row>
    <row r="6191">
      <c r="A6191" s="19">
        <v>6190.0</v>
      </c>
      <c r="B6191" s="19">
        <v>26493.0</v>
      </c>
      <c r="C6191" s="20" t="s">
        <v>7944</v>
      </c>
      <c r="D6191" s="21"/>
    </row>
    <row r="6192">
      <c r="A6192" s="19">
        <v>6191.0</v>
      </c>
      <c r="B6192" s="19">
        <v>26487.0</v>
      </c>
      <c r="C6192" s="20" t="s">
        <v>7945</v>
      </c>
      <c r="D6192" s="21"/>
    </row>
    <row r="6193">
      <c r="A6193" s="19">
        <v>6192.0</v>
      </c>
      <c r="B6193" s="19">
        <v>26481.0</v>
      </c>
      <c r="C6193" s="20" t="s">
        <v>7946</v>
      </c>
      <c r="D6193" s="21"/>
    </row>
    <row r="6194">
      <c r="A6194" s="19">
        <v>6193.0</v>
      </c>
      <c r="B6194" s="19">
        <v>26480.0</v>
      </c>
      <c r="C6194" s="20" t="s">
        <v>7947</v>
      </c>
      <c r="D6194" s="21"/>
    </row>
    <row r="6195">
      <c r="A6195" s="19">
        <v>6194.0</v>
      </c>
      <c r="B6195" s="19">
        <v>26459.0</v>
      </c>
      <c r="C6195" s="20" t="s">
        <v>7948</v>
      </c>
      <c r="D6195" s="21"/>
    </row>
    <row r="6196">
      <c r="A6196" s="19">
        <v>6195.0</v>
      </c>
      <c r="B6196" s="19">
        <v>26450.0</v>
      </c>
      <c r="C6196" s="20" t="s">
        <v>7949</v>
      </c>
      <c r="D6196" s="21"/>
    </row>
    <row r="6197">
      <c r="A6197" s="19">
        <v>6196.0</v>
      </c>
      <c r="B6197" s="19">
        <v>26450.0</v>
      </c>
      <c r="C6197" s="20" t="s">
        <v>7950</v>
      </c>
      <c r="D6197" s="21"/>
    </row>
    <row r="6198">
      <c r="A6198" s="19">
        <v>6197.0</v>
      </c>
      <c r="B6198" s="19">
        <v>26447.0</v>
      </c>
      <c r="C6198" s="20" t="s">
        <v>7951</v>
      </c>
      <c r="D6198" s="21"/>
    </row>
    <row r="6199">
      <c r="A6199" s="19">
        <v>6198.0</v>
      </c>
      <c r="B6199" s="19">
        <v>26446.0</v>
      </c>
      <c r="C6199" s="20" t="s">
        <v>7952</v>
      </c>
      <c r="D6199" s="21"/>
    </row>
    <row r="6200">
      <c r="A6200" s="19">
        <v>6199.0</v>
      </c>
      <c r="B6200" s="19">
        <v>26442.0</v>
      </c>
      <c r="C6200" s="20" t="s">
        <v>7953</v>
      </c>
      <c r="D6200" s="21"/>
    </row>
    <row r="6201">
      <c r="A6201" s="19">
        <v>6200.0</v>
      </c>
      <c r="B6201" s="19">
        <v>26436.0</v>
      </c>
      <c r="C6201" s="22" t="s">
        <v>7954</v>
      </c>
      <c r="D6201" s="21"/>
    </row>
    <row r="6202">
      <c r="A6202" s="19">
        <v>6201.0</v>
      </c>
      <c r="B6202" s="19">
        <v>26430.0</v>
      </c>
      <c r="C6202" s="20" t="s">
        <v>7955</v>
      </c>
      <c r="D6202" s="21"/>
    </row>
    <row r="6203">
      <c r="A6203" s="19">
        <v>6202.0</v>
      </c>
      <c r="B6203" s="19">
        <v>26423.0</v>
      </c>
      <c r="C6203" s="20" t="s">
        <v>7956</v>
      </c>
      <c r="D6203" s="21"/>
    </row>
    <row r="6204">
      <c r="A6204" s="19">
        <v>6203.0</v>
      </c>
      <c r="B6204" s="19">
        <v>26413.0</v>
      </c>
      <c r="C6204" s="22" t="s">
        <v>7957</v>
      </c>
      <c r="D6204" s="21"/>
    </row>
    <row r="6205">
      <c r="A6205" s="19">
        <v>6204.0</v>
      </c>
      <c r="B6205" s="19">
        <v>26404.0</v>
      </c>
      <c r="C6205" s="20" t="s">
        <v>7958</v>
      </c>
      <c r="D6205" s="21"/>
    </row>
    <row r="6206">
      <c r="A6206" s="19">
        <v>6205.0</v>
      </c>
      <c r="B6206" s="19">
        <v>26401.0</v>
      </c>
      <c r="C6206" s="20" t="s">
        <v>7959</v>
      </c>
      <c r="D6206" s="21"/>
    </row>
    <row r="6207">
      <c r="A6207" s="19">
        <v>6206.0</v>
      </c>
      <c r="B6207" s="19">
        <v>26399.0</v>
      </c>
      <c r="C6207" s="20" t="s">
        <v>7960</v>
      </c>
      <c r="D6207" s="21"/>
    </row>
    <row r="6208">
      <c r="A6208" s="19">
        <v>6207.0</v>
      </c>
      <c r="B6208" s="19">
        <v>26393.0</v>
      </c>
      <c r="C6208" s="20" t="s">
        <v>7961</v>
      </c>
      <c r="D6208" s="21"/>
    </row>
    <row r="6209">
      <c r="A6209" s="19">
        <v>6208.0</v>
      </c>
      <c r="B6209" s="19">
        <v>26382.0</v>
      </c>
      <c r="C6209" s="20" t="s">
        <v>7962</v>
      </c>
      <c r="D6209" s="21"/>
    </row>
    <row r="6210">
      <c r="A6210" s="19">
        <v>6209.0</v>
      </c>
      <c r="B6210" s="19">
        <v>26369.0</v>
      </c>
      <c r="C6210" s="20" t="s">
        <v>7963</v>
      </c>
      <c r="D6210" s="21"/>
    </row>
    <row r="6211">
      <c r="A6211" s="19">
        <v>6210.0</v>
      </c>
      <c r="B6211" s="19">
        <v>26364.0</v>
      </c>
      <c r="C6211" s="20" t="s">
        <v>7964</v>
      </c>
      <c r="D6211" s="21"/>
    </row>
    <row r="6212">
      <c r="A6212" s="19">
        <v>6211.0</v>
      </c>
      <c r="B6212" s="19">
        <v>26360.0</v>
      </c>
      <c r="C6212" s="22" t="s">
        <v>7965</v>
      </c>
      <c r="D6212" s="21"/>
    </row>
    <row r="6213">
      <c r="A6213" s="19">
        <v>6212.0</v>
      </c>
      <c r="B6213" s="19">
        <v>26354.0</v>
      </c>
      <c r="C6213" s="20" t="s">
        <v>7966</v>
      </c>
      <c r="D6213" s="21"/>
    </row>
    <row r="6214">
      <c r="A6214" s="19">
        <v>6213.0</v>
      </c>
      <c r="B6214" s="19">
        <v>26349.0</v>
      </c>
      <c r="C6214" s="20" t="s">
        <v>7967</v>
      </c>
      <c r="D6214" s="21"/>
    </row>
    <row r="6215">
      <c r="A6215" s="19">
        <v>6214.0</v>
      </c>
      <c r="B6215" s="19">
        <v>26348.0</v>
      </c>
      <c r="C6215" s="20" t="s">
        <v>7968</v>
      </c>
      <c r="D6215" s="21"/>
    </row>
    <row r="6216">
      <c r="A6216" s="19">
        <v>6215.0</v>
      </c>
      <c r="B6216" s="19">
        <v>26338.0</v>
      </c>
      <c r="C6216" s="20" t="s">
        <v>7969</v>
      </c>
      <c r="D6216" s="21"/>
    </row>
    <row r="6217">
      <c r="A6217" s="19">
        <v>6216.0</v>
      </c>
      <c r="B6217" s="19">
        <v>26337.0</v>
      </c>
      <c r="C6217" s="20" t="s">
        <v>7970</v>
      </c>
      <c r="D6217" s="21"/>
    </row>
    <row r="6218">
      <c r="A6218" s="19">
        <v>6217.0</v>
      </c>
      <c r="B6218" s="19">
        <v>26335.0</v>
      </c>
      <c r="C6218" s="22" t="s">
        <v>7971</v>
      </c>
      <c r="D6218" s="21"/>
    </row>
    <row r="6219">
      <c r="A6219" s="19">
        <v>6218.0</v>
      </c>
      <c r="B6219" s="19">
        <v>26332.0</v>
      </c>
      <c r="C6219" s="20" t="s">
        <v>7972</v>
      </c>
      <c r="D6219" s="21"/>
    </row>
    <row r="6220">
      <c r="A6220" s="19">
        <v>6219.0</v>
      </c>
      <c r="B6220" s="19">
        <v>26329.0</v>
      </c>
      <c r="C6220" s="20" t="s">
        <v>7973</v>
      </c>
      <c r="D6220" s="21"/>
    </row>
    <row r="6221">
      <c r="A6221" s="19">
        <v>6220.0</v>
      </c>
      <c r="B6221" s="19">
        <v>26327.0</v>
      </c>
      <c r="C6221" s="22" t="s">
        <v>7974</v>
      </c>
      <c r="D6221" s="21"/>
    </row>
    <row r="6222">
      <c r="A6222" s="19">
        <v>6221.0</v>
      </c>
      <c r="B6222" s="19">
        <v>26321.0</v>
      </c>
      <c r="C6222" s="20" t="s">
        <v>7975</v>
      </c>
      <c r="D6222" s="21"/>
    </row>
    <row r="6223">
      <c r="A6223" s="19">
        <v>6222.0</v>
      </c>
      <c r="B6223" s="19">
        <v>26315.0</v>
      </c>
      <c r="C6223" s="20" t="s">
        <v>7976</v>
      </c>
      <c r="D6223" s="21"/>
    </row>
    <row r="6224">
      <c r="A6224" s="19">
        <v>6223.0</v>
      </c>
      <c r="B6224" s="19">
        <v>26311.0</v>
      </c>
      <c r="C6224" s="22" t="s">
        <v>7977</v>
      </c>
      <c r="D6224" s="21"/>
    </row>
    <row r="6225">
      <c r="A6225" s="19">
        <v>6224.0</v>
      </c>
      <c r="B6225" s="19">
        <v>26307.0</v>
      </c>
      <c r="C6225" s="20" t="s">
        <v>7978</v>
      </c>
      <c r="D6225" s="21"/>
    </row>
    <row r="6226">
      <c r="A6226" s="19">
        <v>6225.0</v>
      </c>
      <c r="B6226" s="19">
        <v>26305.0</v>
      </c>
      <c r="C6226" s="20" t="s">
        <v>7979</v>
      </c>
      <c r="D6226" s="21"/>
    </row>
    <row r="6227">
      <c r="A6227" s="19">
        <v>6226.0</v>
      </c>
      <c r="B6227" s="19">
        <v>26301.0</v>
      </c>
      <c r="C6227" s="20" t="s">
        <v>7980</v>
      </c>
      <c r="D6227" s="21"/>
    </row>
    <row r="6228">
      <c r="A6228" s="19">
        <v>6227.0</v>
      </c>
      <c r="B6228" s="19">
        <v>26294.0</v>
      </c>
      <c r="C6228" s="20" t="s">
        <v>7981</v>
      </c>
      <c r="D6228" s="21"/>
    </row>
    <row r="6229">
      <c r="A6229" s="19">
        <v>6228.0</v>
      </c>
      <c r="B6229" s="19">
        <v>26281.0</v>
      </c>
      <c r="C6229" s="20" t="s">
        <v>7982</v>
      </c>
      <c r="D6229" s="21"/>
    </row>
    <row r="6230">
      <c r="A6230" s="19">
        <v>6229.0</v>
      </c>
      <c r="B6230" s="19">
        <v>26271.0</v>
      </c>
      <c r="C6230" s="22" t="s">
        <v>7983</v>
      </c>
      <c r="D6230" s="21"/>
    </row>
    <row r="6231">
      <c r="A6231" s="19">
        <v>6230.0</v>
      </c>
      <c r="B6231" s="19">
        <v>26266.0</v>
      </c>
      <c r="C6231" s="22" t="s">
        <v>7984</v>
      </c>
      <c r="D6231" s="21"/>
    </row>
    <row r="6232">
      <c r="A6232" s="19">
        <v>6231.0</v>
      </c>
      <c r="B6232" s="19">
        <v>26256.0</v>
      </c>
      <c r="C6232" s="20" t="s">
        <v>7985</v>
      </c>
      <c r="D6232" s="21"/>
    </row>
    <row r="6233">
      <c r="A6233" s="19">
        <v>6232.0</v>
      </c>
      <c r="B6233" s="19">
        <v>26247.0</v>
      </c>
      <c r="C6233" s="20" t="s">
        <v>7986</v>
      </c>
      <c r="D6233" s="21"/>
    </row>
    <row r="6234">
      <c r="A6234" s="19">
        <v>6233.0</v>
      </c>
      <c r="B6234" s="19">
        <v>26235.0</v>
      </c>
      <c r="C6234" s="20" t="s">
        <v>7987</v>
      </c>
      <c r="D6234" s="21"/>
    </row>
    <row r="6235">
      <c r="A6235" s="19">
        <v>6234.0</v>
      </c>
      <c r="B6235" s="19">
        <v>26228.0</v>
      </c>
      <c r="C6235" s="20" t="s">
        <v>7988</v>
      </c>
      <c r="D6235" s="21"/>
    </row>
    <row r="6236">
      <c r="A6236" s="19">
        <v>6235.0</v>
      </c>
      <c r="B6236" s="19">
        <v>26225.0</v>
      </c>
      <c r="C6236" s="20" t="s">
        <v>7989</v>
      </c>
      <c r="D6236" s="21"/>
    </row>
    <row r="6237">
      <c r="A6237" s="19">
        <v>6236.0</v>
      </c>
      <c r="B6237" s="19">
        <v>26223.0</v>
      </c>
      <c r="C6237" s="20" t="s">
        <v>7990</v>
      </c>
      <c r="D6237" s="21"/>
    </row>
    <row r="6238">
      <c r="A6238" s="19">
        <v>6237.0</v>
      </c>
      <c r="B6238" s="19">
        <v>26221.0</v>
      </c>
      <c r="C6238" s="22" t="s">
        <v>7991</v>
      </c>
      <c r="D6238" s="21"/>
    </row>
    <row r="6239">
      <c r="A6239" s="19">
        <v>6238.0</v>
      </c>
      <c r="B6239" s="19">
        <v>26217.0</v>
      </c>
      <c r="C6239" s="20" t="s">
        <v>7992</v>
      </c>
      <c r="D6239" s="21"/>
    </row>
    <row r="6240">
      <c r="A6240" s="19">
        <v>6239.0</v>
      </c>
      <c r="B6240" s="19">
        <v>26217.0</v>
      </c>
      <c r="C6240" s="20" t="s">
        <v>7993</v>
      </c>
      <c r="D6240" s="21"/>
    </row>
    <row r="6241">
      <c r="A6241" s="19">
        <v>6240.0</v>
      </c>
      <c r="B6241" s="19">
        <v>26216.0</v>
      </c>
      <c r="C6241" s="20" t="s">
        <v>7994</v>
      </c>
      <c r="D6241" s="21"/>
    </row>
    <row r="6242">
      <c r="A6242" s="19">
        <v>6241.0</v>
      </c>
      <c r="B6242" s="19">
        <v>26206.0</v>
      </c>
      <c r="C6242" s="20" t="s">
        <v>7995</v>
      </c>
      <c r="D6242" s="21"/>
    </row>
    <row r="6243">
      <c r="A6243" s="19">
        <v>6242.0</v>
      </c>
      <c r="B6243" s="19">
        <v>26201.0</v>
      </c>
      <c r="C6243" s="20" t="s">
        <v>7996</v>
      </c>
      <c r="D6243" s="21"/>
    </row>
    <row r="6244">
      <c r="A6244" s="19">
        <v>6243.0</v>
      </c>
      <c r="B6244" s="19">
        <v>26198.0</v>
      </c>
      <c r="C6244" s="20" t="s">
        <v>7997</v>
      </c>
      <c r="D6244" s="21"/>
    </row>
    <row r="6245">
      <c r="A6245" s="19">
        <v>6244.0</v>
      </c>
      <c r="B6245" s="19">
        <v>26198.0</v>
      </c>
      <c r="C6245" s="20" t="s">
        <v>7998</v>
      </c>
      <c r="D6245" s="21"/>
    </row>
    <row r="6246">
      <c r="A6246" s="19">
        <v>6245.0</v>
      </c>
      <c r="B6246" s="19">
        <v>26189.0</v>
      </c>
      <c r="C6246" s="20" t="s">
        <v>7999</v>
      </c>
      <c r="D6246" s="21"/>
    </row>
    <row r="6247">
      <c r="A6247" s="19">
        <v>6246.0</v>
      </c>
      <c r="B6247" s="19">
        <v>26188.0</v>
      </c>
      <c r="C6247" s="20" t="s">
        <v>8000</v>
      </c>
      <c r="D6247" s="21"/>
    </row>
    <row r="6248">
      <c r="A6248" s="19">
        <v>6247.0</v>
      </c>
      <c r="B6248" s="19">
        <v>26186.0</v>
      </c>
      <c r="C6248" s="20" t="s">
        <v>8001</v>
      </c>
      <c r="D6248" s="21"/>
    </row>
    <row r="6249">
      <c r="A6249" s="19">
        <v>6248.0</v>
      </c>
      <c r="B6249" s="19">
        <v>26179.0</v>
      </c>
      <c r="C6249" s="20" t="s">
        <v>8002</v>
      </c>
      <c r="D6249" s="21"/>
    </row>
    <row r="6250">
      <c r="A6250" s="19">
        <v>6249.0</v>
      </c>
      <c r="B6250" s="19">
        <v>26177.0</v>
      </c>
      <c r="C6250" s="20" t="s">
        <v>8003</v>
      </c>
      <c r="D6250" s="21"/>
    </row>
    <row r="6251">
      <c r="A6251" s="19">
        <v>6250.0</v>
      </c>
      <c r="B6251" s="19">
        <v>26173.0</v>
      </c>
      <c r="C6251" s="20" t="s">
        <v>8004</v>
      </c>
      <c r="D6251" s="21"/>
    </row>
    <row r="6252">
      <c r="A6252" s="19">
        <v>6251.0</v>
      </c>
      <c r="B6252" s="19">
        <v>26170.0</v>
      </c>
      <c r="C6252" s="20" t="s">
        <v>8005</v>
      </c>
      <c r="D6252" s="21"/>
    </row>
    <row r="6253">
      <c r="A6253" s="19">
        <v>6252.0</v>
      </c>
      <c r="B6253" s="19">
        <v>26168.0</v>
      </c>
      <c r="C6253" s="20" t="s">
        <v>8006</v>
      </c>
      <c r="D6253" s="21"/>
    </row>
    <row r="6254">
      <c r="A6254" s="19">
        <v>6253.0</v>
      </c>
      <c r="B6254" s="19">
        <v>26163.0</v>
      </c>
      <c r="C6254" s="20" t="s">
        <v>8007</v>
      </c>
      <c r="D6254" s="21"/>
    </row>
    <row r="6255">
      <c r="A6255" s="19">
        <v>6254.0</v>
      </c>
      <c r="B6255" s="19">
        <v>26153.0</v>
      </c>
      <c r="C6255" s="20" t="s">
        <v>8008</v>
      </c>
      <c r="D6255" s="21"/>
    </row>
    <row r="6256">
      <c r="A6256" s="19">
        <v>6255.0</v>
      </c>
      <c r="B6256" s="19">
        <v>26149.0</v>
      </c>
      <c r="C6256" s="20" t="s">
        <v>8009</v>
      </c>
      <c r="D6256" s="21"/>
    </row>
    <row r="6257">
      <c r="A6257" s="19">
        <v>6256.0</v>
      </c>
      <c r="B6257" s="19">
        <v>26146.0</v>
      </c>
      <c r="C6257" s="20" t="s">
        <v>8010</v>
      </c>
      <c r="D6257" s="21"/>
    </row>
    <row r="6258">
      <c r="A6258" s="19">
        <v>6257.0</v>
      </c>
      <c r="B6258" s="19">
        <v>26139.0</v>
      </c>
      <c r="C6258" s="20" t="s">
        <v>8011</v>
      </c>
      <c r="D6258" s="21"/>
    </row>
    <row r="6259">
      <c r="A6259" s="19">
        <v>6258.0</v>
      </c>
      <c r="B6259" s="19">
        <v>26138.0</v>
      </c>
      <c r="C6259" s="20" t="s">
        <v>8012</v>
      </c>
      <c r="D6259" s="21"/>
    </row>
    <row r="6260">
      <c r="A6260" s="19">
        <v>6259.0</v>
      </c>
      <c r="B6260" s="19">
        <v>26135.0</v>
      </c>
      <c r="C6260" s="20" t="s">
        <v>8013</v>
      </c>
      <c r="D6260" s="21"/>
    </row>
    <row r="6261">
      <c r="A6261" s="19">
        <v>6260.0</v>
      </c>
      <c r="B6261" s="19">
        <v>26134.0</v>
      </c>
      <c r="C6261" s="20" t="s">
        <v>8014</v>
      </c>
      <c r="D6261" s="21"/>
    </row>
    <row r="6262">
      <c r="A6262" s="19">
        <v>6261.0</v>
      </c>
      <c r="B6262" s="19">
        <v>26122.0</v>
      </c>
      <c r="C6262" s="20" t="s">
        <v>8015</v>
      </c>
      <c r="D6262" s="21"/>
    </row>
    <row r="6263">
      <c r="A6263" s="19">
        <v>6262.0</v>
      </c>
      <c r="B6263" s="19">
        <v>26114.0</v>
      </c>
      <c r="C6263" s="20" t="s">
        <v>8016</v>
      </c>
      <c r="D6263" s="21"/>
    </row>
    <row r="6264">
      <c r="A6264" s="19">
        <v>6263.0</v>
      </c>
      <c r="B6264" s="19">
        <v>26109.0</v>
      </c>
      <c r="C6264" s="20" t="s">
        <v>8017</v>
      </c>
      <c r="D6264" s="21"/>
    </row>
    <row r="6265">
      <c r="A6265" s="19">
        <v>6264.0</v>
      </c>
      <c r="B6265" s="19">
        <v>26108.0</v>
      </c>
      <c r="C6265" s="22" t="s">
        <v>8018</v>
      </c>
      <c r="D6265" s="21"/>
    </row>
    <row r="6266">
      <c r="A6266" s="19">
        <v>6265.0</v>
      </c>
      <c r="B6266" s="19">
        <v>26107.0</v>
      </c>
      <c r="C6266" s="20" t="s">
        <v>8019</v>
      </c>
      <c r="D6266" s="21"/>
    </row>
    <row r="6267">
      <c r="A6267" s="19">
        <v>6266.0</v>
      </c>
      <c r="B6267" s="19">
        <v>26104.0</v>
      </c>
      <c r="C6267" s="20" t="s">
        <v>8020</v>
      </c>
      <c r="D6267" s="21"/>
    </row>
    <row r="6268">
      <c r="A6268" s="19">
        <v>6267.0</v>
      </c>
      <c r="B6268" s="19">
        <v>26098.0</v>
      </c>
      <c r="C6268" s="20" t="s">
        <v>8021</v>
      </c>
      <c r="D6268" s="21"/>
    </row>
    <row r="6269">
      <c r="A6269" s="19">
        <v>6268.0</v>
      </c>
      <c r="B6269" s="19">
        <v>26086.0</v>
      </c>
      <c r="C6269" s="20" t="s">
        <v>8022</v>
      </c>
      <c r="D6269" s="21"/>
    </row>
    <row r="6270">
      <c r="A6270" s="19">
        <v>6269.0</v>
      </c>
      <c r="B6270" s="19">
        <v>26082.0</v>
      </c>
      <c r="C6270" s="22" t="s">
        <v>8023</v>
      </c>
      <c r="D6270" s="21"/>
    </row>
    <row r="6271">
      <c r="A6271" s="19">
        <v>6270.0</v>
      </c>
      <c r="B6271" s="19">
        <v>26079.0</v>
      </c>
      <c r="C6271" s="20" t="s">
        <v>8024</v>
      </c>
      <c r="D6271" s="21"/>
    </row>
    <row r="6272">
      <c r="A6272" s="19">
        <v>6271.0</v>
      </c>
      <c r="B6272" s="19">
        <v>26058.0</v>
      </c>
      <c r="C6272" s="20" t="s">
        <v>8025</v>
      </c>
      <c r="D6272" s="21"/>
    </row>
    <row r="6273">
      <c r="A6273" s="19">
        <v>6272.0</v>
      </c>
      <c r="B6273" s="19">
        <v>26051.0</v>
      </c>
      <c r="C6273" s="20" t="s">
        <v>8026</v>
      </c>
      <c r="D6273" s="21"/>
    </row>
    <row r="6274">
      <c r="A6274" s="19">
        <v>6273.0</v>
      </c>
      <c r="B6274" s="19">
        <v>26047.0</v>
      </c>
      <c r="C6274" s="20" t="s">
        <v>8027</v>
      </c>
      <c r="D6274" s="21"/>
    </row>
    <row r="6275">
      <c r="A6275" s="19">
        <v>6274.0</v>
      </c>
      <c r="B6275" s="19">
        <v>26036.0</v>
      </c>
      <c r="C6275" s="20" t="s">
        <v>8028</v>
      </c>
      <c r="D6275" s="21"/>
    </row>
    <row r="6276">
      <c r="A6276" s="19">
        <v>6275.0</v>
      </c>
      <c r="B6276" s="19">
        <v>26035.0</v>
      </c>
      <c r="C6276" s="20" t="s">
        <v>8029</v>
      </c>
      <c r="D6276" s="21"/>
    </row>
    <row r="6277">
      <c r="A6277" s="19">
        <v>6276.0</v>
      </c>
      <c r="B6277" s="19">
        <v>26026.0</v>
      </c>
      <c r="C6277" s="20" t="s">
        <v>8030</v>
      </c>
      <c r="D6277" s="21"/>
    </row>
    <row r="6278">
      <c r="A6278" s="19">
        <v>6277.0</v>
      </c>
      <c r="B6278" s="19">
        <v>26026.0</v>
      </c>
      <c r="C6278" s="20" t="s">
        <v>8031</v>
      </c>
      <c r="D6278" s="21"/>
    </row>
    <row r="6279">
      <c r="A6279" s="19">
        <v>6278.0</v>
      </c>
      <c r="B6279" s="19">
        <v>26021.0</v>
      </c>
      <c r="C6279" s="20" t="s">
        <v>8032</v>
      </c>
      <c r="D6279" s="21"/>
    </row>
    <row r="6280">
      <c r="A6280" s="19">
        <v>6279.0</v>
      </c>
      <c r="B6280" s="19">
        <v>26018.0</v>
      </c>
      <c r="C6280" s="20" t="s">
        <v>8033</v>
      </c>
      <c r="D6280" s="21"/>
    </row>
    <row r="6281">
      <c r="A6281" s="19">
        <v>6280.0</v>
      </c>
      <c r="B6281" s="19">
        <v>26013.0</v>
      </c>
      <c r="C6281" s="20" t="s">
        <v>8034</v>
      </c>
      <c r="D6281" s="21"/>
    </row>
    <row r="6282">
      <c r="A6282" s="19">
        <v>6281.0</v>
      </c>
      <c r="B6282" s="19">
        <v>26012.0</v>
      </c>
      <c r="C6282" s="20" t="s">
        <v>8035</v>
      </c>
      <c r="D6282" s="21"/>
    </row>
    <row r="6283">
      <c r="A6283" s="19">
        <v>6282.0</v>
      </c>
      <c r="B6283" s="19">
        <v>26012.0</v>
      </c>
      <c r="C6283" s="20" t="s">
        <v>8036</v>
      </c>
      <c r="D6283" s="21"/>
    </row>
    <row r="6284">
      <c r="A6284" s="19">
        <v>6283.0</v>
      </c>
      <c r="B6284" s="19">
        <v>26003.0</v>
      </c>
      <c r="C6284" s="20" t="s">
        <v>8037</v>
      </c>
      <c r="D6284" s="21"/>
    </row>
    <row r="6285">
      <c r="A6285" s="19">
        <v>6284.0</v>
      </c>
      <c r="B6285" s="19">
        <v>26001.0</v>
      </c>
      <c r="C6285" s="20" t="s">
        <v>8038</v>
      </c>
      <c r="D6285" s="21"/>
    </row>
    <row r="6286">
      <c r="A6286" s="19">
        <v>6285.0</v>
      </c>
      <c r="B6286" s="19">
        <v>25992.0</v>
      </c>
      <c r="C6286" s="20" t="s">
        <v>8039</v>
      </c>
      <c r="D6286" s="21"/>
    </row>
    <row r="6287">
      <c r="A6287" s="19">
        <v>6286.0</v>
      </c>
      <c r="B6287" s="19">
        <v>25987.0</v>
      </c>
      <c r="C6287" s="20" t="s">
        <v>8040</v>
      </c>
      <c r="D6287" s="21"/>
    </row>
    <row r="6288">
      <c r="A6288" s="19">
        <v>6287.0</v>
      </c>
      <c r="B6288" s="19">
        <v>25983.0</v>
      </c>
      <c r="C6288" s="20" t="s">
        <v>8041</v>
      </c>
      <c r="D6288" s="21"/>
    </row>
    <row r="6289">
      <c r="A6289" s="19">
        <v>6288.0</v>
      </c>
      <c r="B6289" s="19">
        <v>25983.0</v>
      </c>
      <c r="C6289" s="20" t="s">
        <v>8042</v>
      </c>
      <c r="D6289" s="21"/>
    </row>
    <row r="6290">
      <c r="A6290" s="19">
        <v>6289.0</v>
      </c>
      <c r="B6290" s="19">
        <v>25982.0</v>
      </c>
      <c r="C6290" s="20" t="s">
        <v>8043</v>
      </c>
      <c r="D6290" s="21"/>
    </row>
    <row r="6291">
      <c r="A6291" s="19">
        <v>6290.0</v>
      </c>
      <c r="B6291" s="19">
        <v>25981.0</v>
      </c>
      <c r="C6291" s="20" t="s">
        <v>8044</v>
      </c>
      <c r="D6291" s="21"/>
    </row>
    <row r="6292">
      <c r="A6292" s="19">
        <v>6291.0</v>
      </c>
      <c r="B6292" s="19">
        <v>25974.0</v>
      </c>
      <c r="C6292" s="20" t="s">
        <v>8045</v>
      </c>
      <c r="D6292" s="21"/>
    </row>
    <row r="6293">
      <c r="A6293" s="19">
        <v>6292.0</v>
      </c>
      <c r="B6293" s="19">
        <v>25970.0</v>
      </c>
      <c r="C6293" s="20" t="s">
        <v>8046</v>
      </c>
      <c r="D6293" s="21"/>
    </row>
    <row r="6294">
      <c r="A6294" s="19">
        <v>6293.0</v>
      </c>
      <c r="B6294" s="19">
        <v>25970.0</v>
      </c>
      <c r="C6294" s="20" t="s">
        <v>8047</v>
      </c>
      <c r="D6294" s="21"/>
    </row>
    <row r="6295">
      <c r="A6295" s="19">
        <v>6294.0</v>
      </c>
      <c r="B6295" s="19">
        <v>25957.0</v>
      </c>
      <c r="C6295" s="20" t="s">
        <v>8048</v>
      </c>
      <c r="D6295" s="21"/>
    </row>
    <row r="6296">
      <c r="A6296" s="19">
        <v>6295.0</v>
      </c>
      <c r="B6296" s="19">
        <v>25950.0</v>
      </c>
      <c r="C6296" s="20" t="s">
        <v>8049</v>
      </c>
      <c r="D6296" s="21"/>
    </row>
    <row r="6297">
      <c r="A6297" s="19">
        <v>6296.0</v>
      </c>
      <c r="B6297" s="19">
        <v>25950.0</v>
      </c>
      <c r="C6297" s="20" t="s">
        <v>8050</v>
      </c>
      <c r="D6297" s="21"/>
    </row>
    <row r="6298">
      <c r="A6298" s="19">
        <v>6297.0</v>
      </c>
      <c r="B6298" s="19">
        <v>25943.0</v>
      </c>
      <c r="C6298" s="20" t="s">
        <v>8051</v>
      </c>
      <c r="D6298" s="21"/>
    </row>
    <row r="6299">
      <c r="A6299" s="19">
        <v>6298.0</v>
      </c>
      <c r="B6299" s="19">
        <v>25941.0</v>
      </c>
      <c r="C6299" s="20" t="s">
        <v>8052</v>
      </c>
      <c r="D6299" s="21"/>
    </row>
    <row r="6300">
      <c r="A6300" s="19">
        <v>6299.0</v>
      </c>
      <c r="B6300" s="19">
        <v>25940.0</v>
      </c>
      <c r="C6300" s="20" t="s">
        <v>8053</v>
      </c>
      <c r="D6300" s="21"/>
    </row>
    <row r="6301">
      <c r="A6301" s="19">
        <v>6300.0</v>
      </c>
      <c r="B6301" s="19">
        <v>25939.0</v>
      </c>
      <c r="C6301" s="22" t="s">
        <v>8054</v>
      </c>
      <c r="D6301" s="21"/>
    </row>
    <row r="6302">
      <c r="A6302" s="19">
        <v>6301.0</v>
      </c>
      <c r="B6302" s="19">
        <v>25934.0</v>
      </c>
      <c r="C6302" s="20" t="s">
        <v>8055</v>
      </c>
      <c r="D6302" s="21"/>
    </row>
    <row r="6303">
      <c r="A6303" s="19">
        <v>6302.0</v>
      </c>
      <c r="B6303" s="19">
        <v>25929.0</v>
      </c>
      <c r="C6303" s="20" t="s">
        <v>8056</v>
      </c>
      <c r="D6303" s="21"/>
    </row>
    <row r="6304">
      <c r="A6304" s="19">
        <v>6303.0</v>
      </c>
      <c r="B6304" s="19">
        <v>25926.0</v>
      </c>
      <c r="C6304" s="20" t="s">
        <v>8057</v>
      </c>
      <c r="D6304" s="21"/>
    </row>
    <row r="6305">
      <c r="A6305" s="19">
        <v>6304.0</v>
      </c>
      <c r="B6305" s="19">
        <v>25925.0</v>
      </c>
      <c r="C6305" s="22" t="s">
        <v>8058</v>
      </c>
      <c r="D6305" s="21"/>
    </row>
    <row r="6306">
      <c r="A6306" s="19">
        <v>6305.0</v>
      </c>
      <c r="B6306" s="19">
        <v>25924.0</v>
      </c>
      <c r="C6306" s="22" t="s">
        <v>8059</v>
      </c>
      <c r="D6306" s="21"/>
    </row>
    <row r="6307">
      <c r="A6307" s="19">
        <v>6306.0</v>
      </c>
      <c r="B6307" s="19">
        <v>25924.0</v>
      </c>
      <c r="C6307" s="20" t="s">
        <v>8060</v>
      </c>
      <c r="D6307" s="21"/>
    </row>
    <row r="6308">
      <c r="A6308" s="19">
        <v>6307.0</v>
      </c>
      <c r="B6308" s="19">
        <v>25917.0</v>
      </c>
      <c r="C6308" s="20" t="s">
        <v>8061</v>
      </c>
      <c r="D6308" s="21"/>
    </row>
    <row r="6309">
      <c r="A6309" s="19">
        <v>6308.0</v>
      </c>
      <c r="B6309" s="19">
        <v>25915.0</v>
      </c>
      <c r="C6309" s="20" t="s">
        <v>8062</v>
      </c>
      <c r="D6309" s="21"/>
    </row>
    <row r="6310">
      <c r="A6310" s="19">
        <v>6309.0</v>
      </c>
      <c r="B6310" s="19">
        <v>25915.0</v>
      </c>
      <c r="C6310" s="20" t="s">
        <v>8063</v>
      </c>
      <c r="D6310" s="21"/>
    </row>
    <row r="6311">
      <c r="A6311" s="19">
        <v>6310.0</v>
      </c>
      <c r="B6311" s="19">
        <v>25914.0</v>
      </c>
      <c r="C6311" s="20" t="s">
        <v>8064</v>
      </c>
      <c r="D6311" s="21"/>
    </row>
    <row r="6312">
      <c r="A6312" s="19">
        <v>6311.0</v>
      </c>
      <c r="B6312" s="19">
        <v>25904.0</v>
      </c>
      <c r="C6312" s="20" t="s">
        <v>8065</v>
      </c>
      <c r="D6312" s="21"/>
    </row>
    <row r="6313">
      <c r="A6313" s="19">
        <v>6312.0</v>
      </c>
      <c r="B6313" s="19">
        <v>25901.0</v>
      </c>
      <c r="C6313" s="22" t="s">
        <v>8066</v>
      </c>
      <c r="D6313" s="21"/>
    </row>
    <row r="6314">
      <c r="A6314" s="19">
        <v>6313.0</v>
      </c>
      <c r="B6314" s="19">
        <v>25897.0</v>
      </c>
      <c r="C6314" s="20" t="s">
        <v>8067</v>
      </c>
      <c r="D6314" s="21"/>
    </row>
    <row r="6315">
      <c r="A6315" s="19">
        <v>6314.0</v>
      </c>
      <c r="B6315" s="19">
        <v>25895.0</v>
      </c>
      <c r="C6315" s="20" t="s">
        <v>8068</v>
      </c>
      <c r="D6315" s="21"/>
    </row>
    <row r="6316">
      <c r="A6316" s="19">
        <v>6315.0</v>
      </c>
      <c r="B6316" s="19">
        <v>25891.0</v>
      </c>
      <c r="C6316" s="22" t="s">
        <v>8069</v>
      </c>
      <c r="D6316" s="21"/>
    </row>
    <row r="6317">
      <c r="A6317" s="19">
        <v>6316.0</v>
      </c>
      <c r="B6317" s="19">
        <v>25878.0</v>
      </c>
      <c r="C6317" s="22" t="s">
        <v>8070</v>
      </c>
      <c r="D6317" s="21"/>
    </row>
    <row r="6318">
      <c r="A6318" s="19">
        <v>6317.0</v>
      </c>
      <c r="B6318" s="19">
        <v>25876.0</v>
      </c>
      <c r="C6318" s="20" t="s">
        <v>8071</v>
      </c>
      <c r="D6318" s="21"/>
    </row>
    <row r="6319">
      <c r="A6319" s="19">
        <v>6318.0</v>
      </c>
      <c r="B6319" s="19">
        <v>25863.0</v>
      </c>
      <c r="C6319" s="20" t="s">
        <v>8072</v>
      </c>
      <c r="D6319" s="21"/>
    </row>
    <row r="6320">
      <c r="A6320" s="19">
        <v>6319.0</v>
      </c>
      <c r="B6320" s="19">
        <v>25861.0</v>
      </c>
      <c r="C6320" s="20" t="s">
        <v>8073</v>
      </c>
      <c r="D6320" s="21"/>
    </row>
    <row r="6321">
      <c r="A6321" s="19">
        <v>6320.0</v>
      </c>
      <c r="B6321" s="19">
        <v>25861.0</v>
      </c>
      <c r="C6321" s="20" t="s">
        <v>8074</v>
      </c>
      <c r="D6321" s="21"/>
    </row>
    <row r="6322">
      <c r="A6322" s="19">
        <v>6321.0</v>
      </c>
      <c r="B6322" s="19">
        <v>25856.0</v>
      </c>
      <c r="C6322" s="20" t="s">
        <v>8075</v>
      </c>
      <c r="D6322" s="21"/>
    </row>
    <row r="6323">
      <c r="A6323" s="19">
        <v>6322.0</v>
      </c>
      <c r="B6323" s="19">
        <v>25851.0</v>
      </c>
      <c r="C6323" s="22" t="s">
        <v>8076</v>
      </c>
      <c r="D6323" s="21"/>
    </row>
    <row r="6324">
      <c r="A6324" s="19">
        <v>6323.0</v>
      </c>
      <c r="B6324" s="19">
        <v>25849.0</v>
      </c>
      <c r="C6324" s="20" t="s">
        <v>8077</v>
      </c>
      <c r="D6324" s="21"/>
    </row>
    <row r="6325">
      <c r="A6325" s="19">
        <v>6324.0</v>
      </c>
      <c r="B6325" s="19">
        <v>25848.0</v>
      </c>
      <c r="C6325" s="20" t="s">
        <v>8078</v>
      </c>
      <c r="D6325" s="21"/>
    </row>
    <row r="6326">
      <c r="A6326" s="19">
        <v>6325.0</v>
      </c>
      <c r="B6326" s="19">
        <v>25847.0</v>
      </c>
      <c r="C6326" s="20" t="s">
        <v>8079</v>
      </c>
      <c r="D6326" s="21"/>
    </row>
    <row r="6327">
      <c r="A6327" s="19">
        <v>6326.0</v>
      </c>
      <c r="B6327" s="19">
        <v>25839.0</v>
      </c>
      <c r="C6327" s="20" t="s">
        <v>8080</v>
      </c>
      <c r="D6327" s="21"/>
    </row>
    <row r="6328">
      <c r="A6328" s="19">
        <v>6327.0</v>
      </c>
      <c r="B6328" s="19">
        <v>25832.0</v>
      </c>
      <c r="C6328" s="20" t="s">
        <v>8081</v>
      </c>
      <c r="D6328" s="21"/>
    </row>
    <row r="6329">
      <c r="A6329" s="19">
        <v>6328.0</v>
      </c>
      <c r="B6329" s="19">
        <v>25825.0</v>
      </c>
      <c r="C6329" s="22" t="s">
        <v>8082</v>
      </c>
      <c r="D6329" s="21"/>
    </row>
    <row r="6330">
      <c r="A6330" s="19">
        <v>6329.0</v>
      </c>
      <c r="B6330" s="19">
        <v>25812.0</v>
      </c>
      <c r="C6330" s="20" t="s">
        <v>8083</v>
      </c>
      <c r="D6330" s="21"/>
    </row>
    <row r="6331">
      <c r="A6331" s="19">
        <v>6330.0</v>
      </c>
      <c r="B6331" s="19">
        <v>25808.0</v>
      </c>
      <c r="C6331" s="20" t="s">
        <v>8084</v>
      </c>
      <c r="D6331" s="21"/>
    </row>
    <row r="6332">
      <c r="A6332" s="19">
        <v>6331.0</v>
      </c>
      <c r="B6332" s="19">
        <v>25777.0</v>
      </c>
      <c r="C6332" s="20" t="s">
        <v>8085</v>
      </c>
      <c r="D6332" s="21"/>
    </row>
    <row r="6333">
      <c r="A6333" s="19">
        <v>6332.0</v>
      </c>
      <c r="B6333" s="19">
        <v>25774.0</v>
      </c>
      <c r="C6333" s="20" t="s">
        <v>8086</v>
      </c>
      <c r="D6333" s="21"/>
    </row>
    <row r="6334">
      <c r="A6334" s="19">
        <v>6333.0</v>
      </c>
      <c r="B6334" s="19">
        <v>25772.0</v>
      </c>
      <c r="C6334" s="20" t="s">
        <v>8087</v>
      </c>
      <c r="D6334" s="21"/>
    </row>
    <row r="6335">
      <c r="A6335" s="19">
        <v>6334.0</v>
      </c>
      <c r="B6335" s="19">
        <v>25753.0</v>
      </c>
      <c r="C6335" s="20" t="s">
        <v>8088</v>
      </c>
      <c r="D6335" s="21"/>
    </row>
    <row r="6336">
      <c r="A6336" s="19">
        <v>6335.0</v>
      </c>
      <c r="B6336" s="19">
        <v>25751.0</v>
      </c>
      <c r="C6336" s="20" t="s">
        <v>8089</v>
      </c>
      <c r="D6336" s="21"/>
    </row>
    <row r="6337">
      <c r="A6337" s="19">
        <v>6336.0</v>
      </c>
      <c r="B6337" s="19">
        <v>25751.0</v>
      </c>
      <c r="C6337" s="20" t="s">
        <v>8090</v>
      </c>
      <c r="D6337" s="21"/>
    </row>
    <row r="6338">
      <c r="A6338" s="19">
        <v>6337.0</v>
      </c>
      <c r="B6338" s="19">
        <v>25735.0</v>
      </c>
      <c r="C6338" s="20" t="s">
        <v>8091</v>
      </c>
      <c r="D6338" s="21"/>
    </row>
    <row r="6339">
      <c r="A6339" s="19">
        <v>6338.0</v>
      </c>
      <c r="B6339" s="19">
        <v>25725.0</v>
      </c>
      <c r="C6339" s="20" t="s">
        <v>8092</v>
      </c>
      <c r="D6339" s="21"/>
    </row>
    <row r="6340">
      <c r="A6340" s="19">
        <v>6339.0</v>
      </c>
      <c r="B6340" s="19">
        <v>25724.0</v>
      </c>
      <c r="C6340" s="22" t="s">
        <v>8093</v>
      </c>
      <c r="D6340" s="21"/>
    </row>
    <row r="6341">
      <c r="A6341" s="19">
        <v>6340.0</v>
      </c>
      <c r="B6341" s="19">
        <v>25724.0</v>
      </c>
      <c r="C6341" s="20" t="s">
        <v>8094</v>
      </c>
      <c r="D6341" s="21"/>
    </row>
    <row r="6342">
      <c r="A6342" s="19">
        <v>6341.0</v>
      </c>
      <c r="B6342" s="19">
        <v>25716.0</v>
      </c>
      <c r="C6342" s="20" t="s">
        <v>8095</v>
      </c>
      <c r="D6342" s="21"/>
    </row>
    <row r="6343">
      <c r="A6343" s="19">
        <v>6342.0</v>
      </c>
      <c r="B6343" s="19">
        <v>25698.0</v>
      </c>
      <c r="C6343" s="20" t="s">
        <v>8096</v>
      </c>
      <c r="D6343" s="21"/>
    </row>
    <row r="6344">
      <c r="A6344" s="19">
        <v>6343.0</v>
      </c>
      <c r="B6344" s="19">
        <v>25696.0</v>
      </c>
      <c r="C6344" s="20" t="s">
        <v>8097</v>
      </c>
      <c r="D6344" s="21"/>
    </row>
    <row r="6345">
      <c r="A6345" s="19">
        <v>6344.0</v>
      </c>
      <c r="B6345" s="19">
        <v>25668.0</v>
      </c>
      <c r="C6345" s="20" t="s">
        <v>8098</v>
      </c>
      <c r="D6345" s="21"/>
    </row>
    <row r="6346">
      <c r="A6346" s="19">
        <v>6345.0</v>
      </c>
      <c r="B6346" s="19">
        <v>25664.0</v>
      </c>
      <c r="C6346" s="20" t="s">
        <v>8099</v>
      </c>
      <c r="D6346" s="21"/>
    </row>
    <row r="6347">
      <c r="A6347" s="19">
        <v>6346.0</v>
      </c>
      <c r="B6347" s="19">
        <v>25655.0</v>
      </c>
      <c r="C6347" s="20" t="s">
        <v>8100</v>
      </c>
      <c r="D6347" s="21"/>
    </row>
    <row r="6348">
      <c r="A6348" s="19">
        <v>6347.0</v>
      </c>
      <c r="B6348" s="19">
        <v>25647.0</v>
      </c>
      <c r="C6348" s="20" t="s">
        <v>8101</v>
      </c>
      <c r="D6348" s="21"/>
    </row>
    <row r="6349">
      <c r="A6349" s="19">
        <v>6348.0</v>
      </c>
      <c r="B6349" s="19">
        <v>25635.0</v>
      </c>
      <c r="C6349" s="22" t="s">
        <v>8102</v>
      </c>
      <c r="D6349" s="21"/>
    </row>
    <row r="6350">
      <c r="A6350" s="19">
        <v>6349.0</v>
      </c>
      <c r="B6350" s="19">
        <v>25633.0</v>
      </c>
      <c r="C6350" s="20" t="s">
        <v>8103</v>
      </c>
      <c r="D6350" s="21"/>
    </row>
    <row r="6351">
      <c r="A6351" s="19">
        <v>6350.0</v>
      </c>
      <c r="B6351" s="19">
        <v>25632.0</v>
      </c>
      <c r="C6351" s="20" t="s">
        <v>8104</v>
      </c>
      <c r="D6351" s="21"/>
    </row>
    <row r="6352">
      <c r="A6352" s="19">
        <v>6351.0</v>
      </c>
      <c r="B6352" s="19">
        <v>25626.0</v>
      </c>
      <c r="C6352" s="20" t="s">
        <v>8105</v>
      </c>
      <c r="D6352" s="21"/>
    </row>
    <row r="6353">
      <c r="A6353" s="19">
        <v>6352.0</v>
      </c>
      <c r="B6353" s="19">
        <v>25621.0</v>
      </c>
      <c r="C6353" s="20" t="s">
        <v>8106</v>
      </c>
      <c r="D6353" s="21"/>
    </row>
    <row r="6354">
      <c r="A6354" s="19">
        <v>6353.0</v>
      </c>
      <c r="B6354" s="19">
        <v>25621.0</v>
      </c>
      <c r="C6354" s="20" t="s">
        <v>8107</v>
      </c>
      <c r="D6354" s="21"/>
    </row>
    <row r="6355">
      <c r="A6355" s="19">
        <v>6354.0</v>
      </c>
      <c r="B6355" s="19">
        <v>25620.0</v>
      </c>
      <c r="C6355" s="20" t="s">
        <v>8108</v>
      </c>
      <c r="D6355" s="21"/>
    </row>
    <row r="6356">
      <c r="A6356" s="19">
        <v>6355.0</v>
      </c>
      <c r="B6356" s="19">
        <v>25618.0</v>
      </c>
      <c r="C6356" s="20" t="s">
        <v>8109</v>
      </c>
      <c r="D6356" s="21"/>
    </row>
    <row r="6357">
      <c r="A6357" s="19">
        <v>6356.0</v>
      </c>
      <c r="B6357" s="19">
        <v>25613.0</v>
      </c>
      <c r="C6357" s="20" t="s">
        <v>8110</v>
      </c>
      <c r="D6357" s="21"/>
    </row>
    <row r="6358">
      <c r="A6358" s="19">
        <v>6357.0</v>
      </c>
      <c r="B6358" s="19">
        <v>25606.0</v>
      </c>
      <c r="C6358" s="20" t="s">
        <v>8111</v>
      </c>
      <c r="D6358" s="21"/>
    </row>
    <row r="6359">
      <c r="A6359" s="19">
        <v>6358.0</v>
      </c>
      <c r="B6359" s="19">
        <v>25595.0</v>
      </c>
      <c r="C6359" s="20" t="s">
        <v>8112</v>
      </c>
      <c r="D6359" s="21"/>
    </row>
    <row r="6360">
      <c r="A6360" s="19">
        <v>6359.0</v>
      </c>
      <c r="B6360" s="19">
        <v>25580.0</v>
      </c>
      <c r="C6360" s="20" t="s">
        <v>8113</v>
      </c>
      <c r="D6360" s="21"/>
    </row>
    <row r="6361">
      <c r="A6361" s="19">
        <v>6360.0</v>
      </c>
      <c r="B6361" s="19">
        <v>25577.0</v>
      </c>
      <c r="C6361" s="20" t="s">
        <v>8114</v>
      </c>
      <c r="D6361" s="21"/>
    </row>
    <row r="6362">
      <c r="A6362" s="19">
        <v>6361.0</v>
      </c>
      <c r="B6362" s="19">
        <v>25575.0</v>
      </c>
      <c r="C6362" s="20" t="s">
        <v>8115</v>
      </c>
      <c r="D6362" s="21"/>
    </row>
    <row r="6363">
      <c r="A6363" s="19">
        <v>6362.0</v>
      </c>
      <c r="B6363" s="19">
        <v>25567.0</v>
      </c>
      <c r="C6363" s="20" t="s">
        <v>8116</v>
      </c>
      <c r="D6363" s="21"/>
    </row>
    <row r="6364">
      <c r="A6364" s="19">
        <v>6363.0</v>
      </c>
      <c r="B6364" s="19">
        <v>25566.0</v>
      </c>
      <c r="C6364" s="20" t="s">
        <v>8117</v>
      </c>
      <c r="D6364" s="21"/>
    </row>
    <row r="6365">
      <c r="A6365" s="19">
        <v>6364.0</v>
      </c>
      <c r="B6365" s="19">
        <v>25545.0</v>
      </c>
      <c r="C6365" s="20" t="s">
        <v>8118</v>
      </c>
      <c r="D6365" s="21"/>
    </row>
    <row r="6366">
      <c r="A6366" s="19">
        <v>6365.0</v>
      </c>
      <c r="B6366" s="19">
        <v>25539.0</v>
      </c>
      <c r="C6366" s="22" t="s">
        <v>8119</v>
      </c>
      <c r="D6366" s="21"/>
    </row>
    <row r="6367">
      <c r="A6367" s="19">
        <v>6366.0</v>
      </c>
      <c r="B6367" s="19">
        <v>25538.0</v>
      </c>
      <c r="C6367" s="20" t="s">
        <v>8120</v>
      </c>
      <c r="D6367" s="21"/>
    </row>
    <row r="6368">
      <c r="A6368" s="19">
        <v>6367.0</v>
      </c>
      <c r="B6368" s="19">
        <v>25527.0</v>
      </c>
      <c r="C6368" s="20" t="s">
        <v>8121</v>
      </c>
      <c r="D6368" s="21"/>
    </row>
    <row r="6369">
      <c r="A6369" s="19">
        <v>6368.0</v>
      </c>
      <c r="B6369" s="19">
        <v>25518.0</v>
      </c>
      <c r="C6369" s="20" t="s">
        <v>8122</v>
      </c>
      <c r="D6369" s="21"/>
    </row>
    <row r="6370">
      <c r="A6370" s="19">
        <v>6369.0</v>
      </c>
      <c r="B6370" s="19">
        <v>25514.0</v>
      </c>
      <c r="C6370" s="22" t="s">
        <v>8123</v>
      </c>
      <c r="D6370" s="21"/>
    </row>
    <row r="6371">
      <c r="A6371" s="19">
        <v>6370.0</v>
      </c>
      <c r="B6371" s="19">
        <v>25512.0</v>
      </c>
      <c r="C6371" s="20" t="s">
        <v>8124</v>
      </c>
      <c r="D6371" s="21"/>
    </row>
    <row r="6372">
      <c r="A6372" s="19">
        <v>6371.0</v>
      </c>
      <c r="B6372" s="19">
        <v>25504.0</v>
      </c>
      <c r="C6372" s="20" t="s">
        <v>8125</v>
      </c>
      <c r="D6372" s="21"/>
    </row>
    <row r="6373">
      <c r="A6373" s="19">
        <v>6372.0</v>
      </c>
      <c r="B6373" s="19">
        <v>25500.0</v>
      </c>
      <c r="C6373" s="20" t="s">
        <v>8126</v>
      </c>
      <c r="D6373" s="21"/>
    </row>
    <row r="6374">
      <c r="A6374" s="19">
        <v>6373.0</v>
      </c>
      <c r="B6374" s="19">
        <v>25495.0</v>
      </c>
      <c r="C6374" s="20" t="s">
        <v>8127</v>
      </c>
      <c r="D6374" s="21"/>
    </row>
    <row r="6375">
      <c r="A6375" s="19">
        <v>6374.0</v>
      </c>
      <c r="B6375" s="19">
        <v>25489.0</v>
      </c>
      <c r="C6375" s="20" t="s">
        <v>8128</v>
      </c>
      <c r="D6375" s="21"/>
    </row>
    <row r="6376">
      <c r="A6376" s="19">
        <v>6375.0</v>
      </c>
      <c r="B6376" s="19">
        <v>25482.0</v>
      </c>
      <c r="C6376" s="22" t="s">
        <v>8129</v>
      </c>
      <c r="D6376" s="21"/>
    </row>
    <row r="6377">
      <c r="A6377" s="19">
        <v>6376.0</v>
      </c>
      <c r="B6377" s="19">
        <v>25481.0</v>
      </c>
      <c r="C6377" s="20" t="s">
        <v>8130</v>
      </c>
      <c r="D6377" s="21"/>
    </row>
    <row r="6378">
      <c r="A6378" s="19">
        <v>6377.0</v>
      </c>
      <c r="B6378" s="19">
        <v>25480.0</v>
      </c>
      <c r="C6378" s="20" t="s">
        <v>8131</v>
      </c>
      <c r="D6378" s="21"/>
    </row>
    <row r="6379">
      <c r="A6379" s="19">
        <v>6378.0</v>
      </c>
      <c r="B6379" s="19">
        <v>25470.0</v>
      </c>
      <c r="C6379" s="20" t="s">
        <v>8132</v>
      </c>
      <c r="D6379" s="21"/>
    </row>
    <row r="6380">
      <c r="A6380" s="19">
        <v>6379.0</v>
      </c>
      <c r="B6380" s="19">
        <v>25463.0</v>
      </c>
      <c r="C6380" s="20" t="s">
        <v>8133</v>
      </c>
      <c r="D6380" s="21"/>
    </row>
    <row r="6381">
      <c r="A6381" s="19">
        <v>6380.0</v>
      </c>
      <c r="B6381" s="19">
        <v>25460.0</v>
      </c>
      <c r="C6381" s="22" t="s">
        <v>8134</v>
      </c>
      <c r="D6381" s="21"/>
    </row>
    <row r="6382">
      <c r="A6382" s="19">
        <v>6381.0</v>
      </c>
      <c r="B6382" s="19">
        <v>25460.0</v>
      </c>
      <c r="C6382" s="20" t="s">
        <v>8135</v>
      </c>
      <c r="D6382" s="21"/>
    </row>
    <row r="6383">
      <c r="A6383" s="19">
        <v>6382.0</v>
      </c>
      <c r="B6383" s="19">
        <v>25454.0</v>
      </c>
      <c r="C6383" s="20" t="s">
        <v>8136</v>
      </c>
      <c r="D6383" s="21"/>
    </row>
    <row r="6384">
      <c r="A6384" s="19">
        <v>6383.0</v>
      </c>
      <c r="B6384" s="19">
        <v>25452.0</v>
      </c>
      <c r="C6384" s="20" t="s">
        <v>8137</v>
      </c>
      <c r="D6384" s="21"/>
    </row>
    <row r="6385">
      <c r="A6385" s="19">
        <v>6384.0</v>
      </c>
      <c r="B6385" s="19">
        <v>25445.0</v>
      </c>
      <c r="C6385" s="20" t="s">
        <v>8138</v>
      </c>
      <c r="D6385" s="21"/>
    </row>
    <row r="6386">
      <c r="A6386" s="19">
        <v>6385.0</v>
      </c>
      <c r="B6386" s="19">
        <v>25443.0</v>
      </c>
      <c r="C6386" s="20" t="s">
        <v>8139</v>
      </c>
      <c r="D6386" s="21"/>
    </row>
    <row r="6387">
      <c r="A6387" s="19">
        <v>6386.0</v>
      </c>
      <c r="B6387" s="19">
        <v>25431.0</v>
      </c>
      <c r="C6387" s="20" t="s">
        <v>8140</v>
      </c>
      <c r="D6387" s="21"/>
    </row>
    <row r="6388">
      <c r="A6388" s="19">
        <v>6387.0</v>
      </c>
      <c r="B6388" s="19">
        <v>25430.0</v>
      </c>
      <c r="C6388" s="20" t="s">
        <v>8141</v>
      </c>
      <c r="D6388" s="21"/>
    </row>
    <row r="6389">
      <c r="A6389" s="19">
        <v>6388.0</v>
      </c>
      <c r="B6389" s="19">
        <v>25428.0</v>
      </c>
      <c r="C6389" s="20" t="s">
        <v>8142</v>
      </c>
      <c r="D6389" s="21"/>
    </row>
    <row r="6390">
      <c r="A6390" s="19">
        <v>6389.0</v>
      </c>
      <c r="B6390" s="19">
        <v>25422.0</v>
      </c>
      <c r="C6390" s="20" t="s">
        <v>8143</v>
      </c>
      <c r="D6390" s="21"/>
    </row>
    <row r="6391">
      <c r="A6391" s="19">
        <v>6390.0</v>
      </c>
      <c r="B6391" s="19">
        <v>25420.0</v>
      </c>
      <c r="C6391" s="20" t="s">
        <v>8144</v>
      </c>
      <c r="D6391" s="21"/>
    </row>
    <row r="6392">
      <c r="A6392" s="19">
        <v>6391.0</v>
      </c>
      <c r="B6392" s="19">
        <v>25416.0</v>
      </c>
      <c r="C6392" s="20" t="s">
        <v>8145</v>
      </c>
      <c r="D6392" s="21"/>
    </row>
    <row r="6393">
      <c r="A6393" s="19">
        <v>6392.0</v>
      </c>
      <c r="B6393" s="19">
        <v>25415.0</v>
      </c>
      <c r="C6393" s="20" t="s">
        <v>8146</v>
      </c>
      <c r="D6393" s="21"/>
    </row>
    <row r="6394">
      <c r="A6394" s="19">
        <v>6393.0</v>
      </c>
      <c r="B6394" s="19">
        <v>25412.0</v>
      </c>
      <c r="C6394" s="20" t="s">
        <v>8147</v>
      </c>
      <c r="D6394" s="21"/>
    </row>
    <row r="6395">
      <c r="A6395" s="19">
        <v>6394.0</v>
      </c>
      <c r="B6395" s="19">
        <v>25404.0</v>
      </c>
      <c r="C6395" s="20" t="s">
        <v>8148</v>
      </c>
      <c r="D6395" s="21"/>
    </row>
    <row r="6396">
      <c r="A6396" s="19">
        <v>6395.0</v>
      </c>
      <c r="B6396" s="19">
        <v>25400.0</v>
      </c>
      <c r="C6396" s="20" t="s">
        <v>8149</v>
      </c>
      <c r="D6396" s="21"/>
    </row>
    <row r="6397">
      <c r="A6397" s="19">
        <v>6396.0</v>
      </c>
      <c r="B6397" s="19">
        <v>25399.0</v>
      </c>
      <c r="C6397" s="20" t="s">
        <v>8150</v>
      </c>
      <c r="D6397" s="21"/>
    </row>
    <row r="6398">
      <c r="A6398" s="19">
        <v>6397.0</v>
      </c>
      <c r="B6398" s="19">
        <v>25376.0</v>
      </c>
      <c r="C6398" s="20" t="s">
        <v>8151</v>
      </c>
      <c r="D6398" s="21"/>
    </row>
    <row r="6399">
      <c r="A6399" s="19">
        <v>6398.0</v>
      </c>
      <c r="B6399" s="19">
        <v>25354.0</v>
      </c>
      <c r="C6399" s="20" t="s">
        <v>8152</v>
      </c>
      <c r="D6399" s="21"/>
    </row>
    <row r="6400">
      <c r="A6400" s="19">
        <v>6399.0</v>
      </c>
      <c r="B6400" s="19">
        <v>25353.0</v>
      </c>
      <c r="C6400" s="20" t="s">
        <v>8153</v>
      </c>
      <c r="D6400" s="21"/>
    </row>
    <row r="6401">
      <c r="A6401" s="19">
        <v>6400.0</v>
      </c>
      <c r="B6401" s="19">
        <v>25350.0</v>
      </c>
      <c r="C6401" s="20" t="s">
        <v>8154</v>
      </c>
      <c r="D6401" s="21"/>
    </row>
    <row r="6402">
      <c r="A6402" s="19">
        <v>6401.0</v>
      </c>
      <c r="B6402" s="19">
        <v>25346.0</v>
      </c>
      <c r="C6402" s="20" t="s">
        <v>8155</v>
      </c>
      <c r="D6402" s="21"/>
    </row>
    <row r="6403">
      <c r="A6403" s="19">
        <v>6402.0</v>
      </c>
      <c r="B6403" s="19">
        <v>25345.0</v>
      </c>
      <c r="C6403" s="20" t="s">
        <v>8156</v>
      </c>
      <c r="D6403" s="21"/>
    </row>
    <row r="6404">
      <c r="A6404" s="19">
        <v>6403.0</v>
      </c>
      <c r="B6404" s="19">
        <v>25340.0</v>
      </c>
      <c r="C6404" s="20" t="s">
        <v>8157</v>
      </c>
      <c r="D6404" s="21"/>
    </row>
    <row r="6405">
      <c r="A6405" s="19">
        <v>6404.0</v>
      </c>
      <c r="B6405" s="19">
        <v>25338.0</v>
      </c>
      <c r="C6405" s="20" t="s">
        <v>8158</v>
      </c>
      <c r="D6405" s="21"/>
    </row>
    <row r="6406">
      <c r="A6406" s="19">
        <v>6405.0</v>
      </c>
      <c r="B6406" s="19">
        <v>25334.0</v>
      </c>
      <c r="C6406" s="20" t="s">
        <v>8159</v>
      </c>
      <c r="D6406" s="21"/>
    </row>
    <row r="6407">
      <c r="A6407" s="19">
        <v>6406.0</v>
      </c>
      <c r="B6407" s="19">
        <v>25323.0</v>
      </c>
      <c r="C6407" s="20" t="s">
        <v>8160</v>
      </c>
      <c r="D6407" s="21"/>
    </row>
    <row r="6408">
      <c r="A6408" s="19">
        <v>6407.0</v>
      </c>
      <c r="B6408" s="19">
        <v>25322.0</v>
      </c>
      <c r="C6408" s="20" t="s">
        <v>8161</v>
      </c>
      <c r="D6408" s="21"/>
    </row>
    <row r="6409">
      <c r="A6409" s="19">
        <v>6408.0</v>
      </c>
      <c r="B6409" s="19">
        <v>25311.0</v>
      </c>
      <c r="C6409" s="20" t="s">
        <v>8162</v>
      </c>
      <c r="D6409" s="21"/>
    </row>
    <row r="6410">
      <c r="A6410" s="19">
        <v>6409.0</v>
      </c>
      <c r="B6410" s="19">
        <v>25309.0</v>
      </c>
      <c r="C6410" s="22" t="s">
        <v>8163</v>
      </c>
      <c r="D6410" s="21"/>
    </row>
    <row r="6411">
      <c r="A6411" s="19">
        <v>6410.0</v>
      </c>
      <c r="B6411" s="19">
        <v>25309.0</v>
      </c>
      <c r="C6411" s="20" t="s">
        <v>8164</v>
      </c>
      <c r="D6411" s="21"/>
    </row>
    <row r="6412">
      <c r="A6412" s="19">
        <v>6411.0</v>
      </c>
      <c r="B6412" s="19">
        <v>25306.0</v>
      </c>
      <c r="C6412" s="20" t="s">
        <v>8165</v>
      </c>
      <c r="D6412" s="21"/>
    </row>
    <row r="6413">
      <c r="A6413" s="19">
        <v>6412.0</v>
      </c>
      <c r="B6413" s="19">
        <v>25303.0</v>
      </c>
      <c r="C6413" s="22" t="s">
        <v>8166</v>
      </c>
      <c r="D6413" s="21"/>
    </row>
    <row r="6414">
      <c r="A6414" s="19">
        <v>6413.0</v>
      </c>
      <c r="B6414" s="19">
        <v>25289.0</v>
      </c>
      <c r="C6414" s="20" t="s">
        <v>8167</v>
      </c>
      <c r="D6414" s="21"/>
    </row>
    <row r="6415">
      <c r="A6415" s="19">
        <v>6414.0</v>
      </c>
      <c r="B6415" s="19">
        <v>25283.0</v>
      </c>
      <c r="C6415" s="22" t="s">
        <v>8168</v>
      </c>
      <c r="D6415" s="21"/>
    </row>
    <row r="6416">
      <c r="A6416" s="19">
        <v>6415.0</v>
      </c>
      <c r="B6416" s="19">
        <v>25266.0</v>
      </c>
      <c r="C6416" s="20" t="s">
        <v>8169</v>
      </c>
      <c r="D6416" s="21"/>
    </row>
    <row r="6417">
      <c r="A6417" s="19">
        <v>6416.0</v>
      </c>
      <c r="B6417" s="19">
        <v>25262.0</v>
      </c>
      <c r="C6417" s="20" t="s">
        <v>8170</v>
      </c>
      <c r="D6417" s="21"/>
    </row>
    <row r="6418">
      <c r="A6418" s="19">
        <v>6417.0</v>
      </c>
      <c r="B6418" s="19">
        <v>25260.0</v>
      </c>
      <c r="C6418" s="20" t="s">
        <v>8171</v>
      </c>
      <c r="D6418" s="21"/>
    </row>
    <row r="6419">
      <c r="A6419" s="19">
        <v>6418.0</v>
      </c>
      <c r="B6419" s="19">
        <v>25259.0</v>
      </c>
      <c r="C6419" s="20" t="s">
        <v>8172</v>
      </c>
      <c r="D6419" s="21"/>
    </row>
    <row r="6420">
      <c r="A6420" s="19">
        <v>6419.0</v>
      </c>
      <c r="B6420" s="19">
        <v>25256.0</v>
      </c>
      <c r="C6420" s="20" t="s">
        <v>8173</v>
      </c>
      <c r="D6420" s="21"/>
    </row>
    <row r="6421">
      <c r="A6421" s="19">
        <v>6420.0</v>
      </c>
      <c r="B6421" s="19">
        <v>25247.0</v>
      </c>
      <c r="C6421" s="20" t="s">
        <v>8174</v>
      </c>
      <c r="D6421" s="21"/>
    </row>
    <row r="6422">
      <c r="A6422" s="19">
        <v>6421.0</v>
      </c>
      <c r="B6422" s="19">
        <v>25234.0</v>
      </c>
      <c r="C6422" s="20" t="s">
        <v>8175</v>
      </c>
      <c r="D6422" s="21"/>
    </row>
    <row r="6423">
      <c r="A6423" s="19">
        <v>6422.0</v>
      </c>
      <c r="B6423" s="19">
        <v>25234.0</v>
      </c>
      <c r="C6423" s="20" t="s">
        <v>8176</v>
      </c>
      <c r="D6423" s="21"/>
    </row>
    <row r="6424">
      <c r="A6424" s="19">
        <v>6423.0</v>
      </c>
      <c r="B6424" s="19">
        <v>25232.0</v>
      </c>
      <c r="C6424" s="20" t="s">
        <v>8177</v>
      </c>
      <c r="D6424" s="21"/>
    </row>
    <row r="6425">
      <c r="A6425" s="19">
        <v>6424.0</v>
      </c>
      <c r="B6425" s="19">
        <v>25228.0</v>
      </c>
      <c r="C6425" s="20" t="s">
        <v>8178</v>
      </c>
      <c r="D6425" s="21"/>
    </row>
    <row r="6426">
      <c r="A6426" s="19">
        <v>6425.0</v>
      </c>
      <c r="B6426" s="19">
        <v>25226.0</v>
      </c>
      <c r="C6426" s="20" t="s">
        <v>8179</v>
      </c>
      <c r="D6426" s="21"/>
    </row>
    <row r="6427">
      <c r="A6427" s="19">
        <v>6426.0</v>
      </c>
      <c r="B6427" s="19">
        <v>25224.0</v>
      </c>
      <c r="C6427" s="20" t="s">
        <v>8180</v>
      </c>
      <c r="D6427" s="21"/>
    </row>
    <row r="6428">
      <c r="A6428" s="19">
        <v>6427.0</v>
      </c>
      <c r="B6428" s="19">
        <v>25217.0</v>
      </c>
      <c r="C6428" s="20" t="s">
        <v>8181</v>
      </c>
      <c r="D6428" s="21"/>
    </row>
    <row r="6429">
      <c r="A6429" s="19">
        <v>6428.0</v>
      </c>
      <c r="B6429" s="19">
        <v>25215.0</v>
      </c>
      <c r="C6429" s="20" t="s">
        <v>8182</v>
      </c>
      <c r="D6429" s="21"/>
    </row>
    <row r="6430">
      <c r="A6430" s="19">
        <v>6429.0</v>
      </c>
      <c r="B6430" s="19">
        <v>25212.0</v>
      </c>
      <c r="C6430" s="20" t="s">
        <v>8183</v>
      </c>
      <c r="D6430" s="21"/>
    </row>
    <row r="6431">
      <c r="A6431" s="19">
        <v>6430.0</v>
      </c>
      <c r="B6431" s="19">
        <v>25212.0</v>
      </c>
      <c r="C6431" s="22" t="s">
        <v>8184</v>
      </c>
      <c r="D6431" s="21"/>
    </row>
    <row r="6432">
      <c r="A6432" s="19">
        <v>6431.0</v>
      </c>
      <c r="B6432" s="19">
        <v>25211.0</v>
      </c>
      <c r="C6432" s="20" t="s">
        <v>8185</v>
      </c>
      <c r="D6432" s="21"/>
    </row>
    <row r="6433">
      <c r="A6433" s="19">
        <v>6432.0</v>
      </c>
      <c r="B6433" s="19">
        <v>25208.0</v>
      </c>
      <c r="C6433" s="20" t="s">
        <v>8186</v>
      </c>
      <c r="D6433" s="21"/>
    </row>
    <row r="6434">
      <c r="A6434" s="19">
        <v>6433.0</v>
      </c>
      <c r="B6434" s="19">
        <v>25199.0</v>
      </c>
      <c r="C6434" s="20" t="s">
        <v>8187</v>
      </c>
      <c r="D6434" s="21"/>
    </row>
    <row r="6435">
      <c r="A6435" s="19">
        <v>6434.0</v>
      </c>
      <c r="B6435" s="19">
        <v>25180.0</v>
      </c>
      <c r="C6435" s="20" t="s">
        <v>8188</v>
      </c>
      <c r="D6435" s="21"/>
    </row>
    <row r="6436">
      <c r="A6436" s="19">
        <v>6435.0</v>
      </c>
      <c r="B6436" s="19">
        <v>25179.0</v>
      </c>
      <c r="C6436" s="20" t="s">
        <v>8189</v>
      </c>
      <c r="D6436" s="21"/>
    </row>
    <row r="6437">
      <c r="A6437" s="19">
        <v>6436.0</v>
      </c>
      <c r="B6437" s="19">
        <v>25178.0</v>
      </c>
      <c r="C6437" s="22" t="s">
        <v>8190</v>
      </c>
      <c r="D6437" s="21"/>
    </row>
    <row r="6438">
      <c r="A6438" s="19">
        <v>6437.0</v>
      </c>
      <c r="B6438" s="19">
        <v>25177.0</v>
      </c>
      <c r="C6438" s="20" t="s">
        <v>8191</v>
      </c>
      <c r="D6438" s="21"/>
    </row>
    <row r="6439">
      <c r="A6439" s="19">
        <v>6438.0</v>
      </c>
      <c r="B6439" s="19">
        <v>25167.0</v>
      </c>
      <c r="C6439" s="20" t="s">
        <v>8192</v>
      </c>
      <c r="D6439" s="21"/>
    </row>
    <row r="6440">
      <c r="A6440" s="19">
        <v>6439.0</v>
      </c>
      <c r="B6440" s="19">
        <v>25167.0</v>
      </c>
      <c r="C6440" s="20" t="s">
        <v>8193</v>
      </c>
      <c r="D6440" s="21"/>
    </row>
    <row r="6441">
      <c r="A6441" s="19">
        <v>6440.0</v>
      </c>
      <c r="B6441" s="19">
        <v>25159.0</v>
      </c>
      <c r="C6441" s="20" t="s">
        <v>8194</v>
      </c>
      <c r="D6441" s="21"/>
    </row>
    <row r="6442">
      <c r="A6442" s="19">
        <v>6441.0</v>
      </c>
      <c r="B6442" s="19">
        <v>25146.0</v>
      </c>
      <c r="C6442" s="20" t="s">
        <v>8195</v>
      </c>
      <c r="D6442" s="21"/>
    </row>
    <row r="6443">
      <c r="A6443" s="19">
        <v>6442.0</v>
      </c>
      <c r="B6443" s="19">
        <v>25146.0</v>
      </c>
      <c r="C6443" s="20" t="s">
        <v>8196</v>
      </c>
      <c r="D6443" s="21"/>
    </row>
    <row r="6444">
      <c r="A6444" s="19">
        <v>6443.0</v>
      </c>
      <c r="B6444" s="19">
        <v>25141.0</v>
      </c>
      <c r="C6444" s="20" t="s">
        <v>8197</v>
      </c>
      <c r="D6444" s="21"/>
    </row>
    <row r="6445">
      <c r="A6445" s="19">
        <v>6444.0</v>
      </c>
      <c r="B6445" s="19">
        <v>25126.0</v>
      </c>
      <c r="C6445" s="22" t="s">
        <v>8198</v>
      </c>
      <c r="D6445" s="21"/>
    </row>
    <row r="6446">
      <c r="A6446" s="19">
        <v>6445.0</v>
      </c>
      <c r="B6446" s="19">
        <v>25124.0</v>
      </c>
      <c r="C6446" s="22" t="s">
        <v>8199</v>
      </c>
      <c r="D6446" s="21"/>
    </row>
    <row r="6447">
      <c r="A6447" s="19">
        <v>6446.0</v>
      </c>
      <c r="B6447" s="19">
        <v>25114.0</v>
      </c>
      <c r="C6447" s="20" t="s">
        <v>8200</v>
      </c>
      <c r="D6447" s="21"/>
    </row>
    <row r="6448">
      <c r="A6448" s="19">
        <v>6447.0</v>
      </c>
      <c r="B6448" s="19">
        <v>25113.0</v>
      </c>
      <c r="C6448" s="20" t="s">
        <v>8201</v>
      </c>
      <c r="D6448" s="21"/>
    </row>
    <row r="6449">
      <c r="A6449" s="19">
        <v>6448.0</v>
      </c>
      <c r="B6449" s="19">
        <v>25111.0</v>
      </c>
      <c r="C6449" s="20" t="s">
        <v>8202</v>
      </c>
      <c r="D6449" s="21"/>
    </row>
    <row r="6450">
      <c r="A6450" s="19">
        <v>6449.0</v>
      </c>
      <c r="B6450" s="19">
        <v>25110.0</v>
      </c>
      <c r="C6450" s="20" t="s">
        <v>8203</v>
      </c>
      <c r="D6450" s="21"/>
    </row>
    <row r="6451">
      <c r="A6451" s="19">
        <v>6450.0</v>
      </c>
      <c r="B6451" s="19">
        <v>25108.0</v>
      </c>
      <c r="C6451" s="20" t="s">
        <v>8204</v>
      </c>
      <c r="D6451" s="21"/>
    </row>
    <row r="6452">
      <c r="A6452" s="19">
        <v>6451.0</v>
      </c>
      <c r="B6452" s="19">
        <v>25097.0</v>
      </c>
      <c r="C6452" s="20" t="s">
        <v>8205</v>
      </c>
      <c r="D6452" s="21"/>
    </row>
    <row r="6453">
      <c r="A6453" s="19">
        <v>6452.0</v>
      </c>
      <c r="B6453" s="19">
        <v>25084.0</v>
      </c>
      <c r="C6453" s="20" t="s">
        <v>8206</v>
      </c>
      <c r="D6453" s="21"/>
    </row>
    <row r="6454">
      <c r="A6454" s="19">
        <v>6453.0</v>
      </c>
      <c r="B6454" s="19">
        <v>25083.0</v>
      </c>
      <c r="C6454" s="20" t="s">
        <v>8207</v>
      </c>
      <c r="D6454" s="21"/>
    </row>
    <row r="6455">
      <c r="A6455" s="19">
        <v>6454.0</v>
      </c>
      <c r="B6455" s="19">
        <v>25078.0</v>
      </c>
      <c r="C6455" s="22" t="s">
        <v>8208</v>
      </c>
      <c r="D6455" s="21"/>
    </row>
    <row r="6456">
      <c r="A6456" s="19">
        <v>6455.0</v>
      </c>
      <c r="B6456" s="19">
        <v>25077.0</v>
      </c>
      <c r="C6456" s="20" t="s">
        <v>8209</v>
      </c>
      <c r="D6456" s="21"/>
    </row>
    <row r="6457">
      <c r="A6457" s="19">
        <v>6456.0</v>
      </c>
      <c r="B6457" s="19">
        <v>25075.0</v>
      </c>
      <c r="C6457" s="22" t="s">
        <v>8210</v>
      </c>
      <c r="D6457" s="21"/>
    </row>
    <row r="6458">
      <c r="A6458" s="19">
        <v>6457.0</v>
      </c>
      <c r="B6458" s="19">
        <v>25064.0</v>
      </c>
      <c r="C6458" s="20" t="s">
        <v>8211</v>
      </c>
      <c r="D6458" s="21"/>
    </row>
    <row r="6459">
      <c r="A6459" s="19">
        <v>6458.0</v>
      </c>
      <c r="B6459" s="19">
        <v>25060.0</v>
      </c>
      <c r="C6459" s="20" t="s">
        <v>8212</v>
      </c>
      <c r="D6459" s="21"/>
    </row>
    <row r="6460">
      <c r="A6460" s="19">
        <v>6459.0</v>
      </c>
      <c r="B6460" s="19">
        <v>25056.0</v>
      </c>
      <c r="C6460" s="20" t="s">
        <v>8213</v>
      </c>
      <c r="D6460" s="21"/>
    </row>
    <row r="6461">
      <c r="A6461" s="19">
        <v>6460.0</v>
      </c>
      <c r="B6461" s="19">
        <v>25052.0</v>
      </c>
      <c r="C6461" s="20" t="s">
        <v>8214</v>
      </c>
      <c r="D6461" s="21"/>
    </row>
    <row r="6462">
      <c r="A6462" s="19">
        <v>6461.0</v>
      </c>
      <c r="B6462" s="19">
        <v>25047.0</v>
      </c>
      <c r="C6462" s="20" t="s">
        <v>8215</v>
      </c>
      <c r="D6462" s="21"/>
    </row>
    <row r="6463">
      <c r="A6463" s="19">
        <v>6462.0</v>
      </c>
      <c r="B6463" s="19">
        <v>25043.0</v>
      </c>
      <c r="C6463" s="20" t="s">
        <v>8216</v>
      </c>
      <c r="D6463" s="21"/>
    </row>
    <row r="6464">
      <c r="A6464" s="19">
        <v>6463.0</v>
      </c>
      <c r="B6464" s="19">
        <v>25035.0</v>
      </c>
      <c r="C6464" s="20" t="s">
        <v>8217</v>
      </c>
      <c r="D6464" s="21"/>
    </row>
    <row r="6465">
      <c r="A6465" s="19">
        <v>6464.0</v>
      </c>
      <c r="B6465" s="19">
        <v>25031.0</v>
      </c>
      <c r="C6465" s="22" t="s">
        <v>8218</v>
      </c>
      <c r="D6465" s="21"/>
    </row>
    <row r="6466">
      <c r="A6466" s="19">
        <v>6465.0</v>
      </c>
      <c r="B6466" s="19">
        <v>25029.0</v>
      </c>
      <c r="C6466" s="20" t="s">
        <v>8219</v>
      </c>
      <c r="D6466" s="21"/>
    </row>
    <row r="6467">
      <c r="A6467" s="19">
        <v>6466.0</v>
      </c>
      <c r="B6467" s="19">
        <v>25028.0</v>
      </c>
      <c r="C6467" s="20" t="s">
        <v>8220</v>
      </c>
      <c r="D6467" s="21"/>
    </row>
    <row r="6468">
      <c r="A6468" s="19">
        <v>6467.0</v>
      </c>
      <c r="B6468" s="19">
        <v>25027.0</v>
      </c>
      <c r="C6468" s="20" t="s">
        <v>8221</v>
      </c>
      <c r="D6468" s="21"/>
    </row>
    <row r="6469">
      <c r="A6469" s="19">
        <v>6468.0</v>
      </c>
      <c r="B6469" s="19">
        <v>25025.0</v>
      </c>
      <c r="C6469" s="20" t="s">
        <v>8222</v>
      </c>
      <c r="D6469" s="21"/>
    </row>
    <row r="6470">
      <c r="A6470" s="19">
        <v>6469.0</v>
      </c>
      <c r="B6470" s="19">
        <v>25006.0</v>
      </c>
      <c r="C6470" s="20" t="s">
        <v>8223</v>
      </c>
      <c r="D6470" s="21"/>
    </row>
    <row r="6471">
      <c r="A6471" s="19">
        <v>6470.0</v>
      </c>
      <c r="B6471" s="19">
        <v>25004.0</v>
      </c>
      <c r="C6471" s="20" t="s">
        <v>8224</v>
      </c>
      <c r="D6471" s="21"/>
    </row>
    <row r="6472">
      <c r="A6472" s="19">
        <v>6471.0</v>
      </c>
      <c r="B6472" s="19">
        <v>25002.0</v>
      </c>
      <c r="C6472" s="22" t="s">
        <v>8225</v>
      </c>
      <c r="D6472" s="21"/>
    </row>
    <row r="6473">
      <c r="A6473" s="19">
        <v>6472.0</v>
      </c>
      <c r="B6473" s="19">
        <v>25000.0</v>
      </c>
      <c r="C6473" s="22" t="s">
        <v>8226</v>
      </c>
      <c r="D6473" s="21"/>
    </row>
    <row r="6474">
      <c r="A6474" s="19">
        <v>6473.0</v>
      </c>
      <c r="B6474" s="19">
        <v>24998.0</v>
      </c>
      <c r="C6474" s="20" t="s">
        <v>8227</v>
      </c>
      <c r="D6474" s="21"/>
    </row>
    <row r="6475">
      <c r="A6475" s="19">
        <v>6474.0</v>
      </c>
      <c r="B6475" s="19">
        <v>24985.0</v>
      </c>
      <c r="C6475" s="20" t="s">
        <v>8228</v>
      </c>
      <c r="D6475" s="21"/>
    </row>
    <row r="6476">
      <c r="A6476" s="19">
        <v>6475.0</v>
      </c>
      <c r="B6476" s="19">
        <v>24981.0</v>
      </c>
      <c r="C6476" s="20" t="s">
        <v>8229</v>
      </c>
      <c r="D6476" s="21"/>
    </row>
    <row r="6477">
      <c r="A6477" s="19">
        <v>6476.0</v>
      </c>
      <c r="B6477" s="19">
        <v>24976.0</v>
      </c>
      <c r="C6477" s="20" t="s">
        <v>8230</v>
      </c>
      <c r="D6477" s="21"/>
    </row>
    <row r="6478">
      <c r="A6478" s="19">
        <v>6477.0</v>
      </c>
      <c r="B6478" s="19">
        <v>24975.0</v>
      </c>
      <c r="C6478" s="20" t="s">
        <v>8231</v>
      </c>
      <c r="D6478" s="21"/>
    </row>
    <row r="6479">
      <c r="A6479" s="19">
        <v>6478.0</v>
      </c>
      <c r="B6479" s="19">
        <v>24974.0</v>
      </c>
      <c r="C6479" s="20" t="s">
        <v>8232</v>
      </c>
      <c r="D6479" s="21"/>
    </row>
    <row r="6480">
      <c r="A6480" s="19">
        <v>6479.0</v>
      </c>
      <c r="B6480" s="19">
        <v>24967.0</v>
      </c>
      <c r="C6480" s="20" t="s">
        <v>8233</v>
      </c>
      <c r="D6480" s="21"/>
    </row>
    <row r="6481">
      <c r="A6481" s="19">
        <v>6480.0</v>
      </c>
      <c r="B6481" s="19">
        <v>24943.0</v>
      </c>
      <c r="C6481" s="20" t="s">
        <v>8234</v>
      </c>
      <c r="D6481" s="21"/>
    </row>
    <row r="6482">
      <c r="A6482" s="19">
        <v>6481.0</v>
      </c>
      <c r="B6482" s="19">
        <v>24938.0</v>
      </c>
      <c r="C6482" s="20" t="s">
        <v>8235</v>
      </c>
      <c r="D6482" s="21"/>
    </row>
    <row r="6483">
      <c r="A6483" s="19">
        <v>6482.0</v>
      </c>
      <c r="B6483" s="19">
        <v>24938.0</v>
      </c>
      <c r="C6483" s="20" t="s">
        <v>8236</v>
      </c>
      <c r="D6483" s="21"/>
    </row>
    <row r="6484">
      <c r="A6484" s="19">
        <v>6483.0</v>
      </c>
      <c r="B6484" s="19">
        <v>24935.0</v>
      </c>
      <c r="C6484" s="20" t="s">
        <v>8237</v>
      </c>
      <c r="D6484" s="21"/>
    </row>
    <row r="6485">
      <c r="A6485" s="19">
        <v>6484.0</v>
      </c>
      <c r="B6485" s="19">
        <v>24934.0</v>
      </c>
      <c r="C6485" s="20" t="s">
        <v>8238</v>
      </c>
      <c r="D6485" s="21"/>
    </row>
    <row r="6486">
      <c r="A6486" s="19">
        <v>6485.0</v>
      </c>
      <c r="B6486" s="19">
        <v>24933.0</v>
      </c>
      <c r="C6486" s="20" t="s">
        <v>8239</v>
      </c>
      <c r="D6486" s="21"/>
    </row>
    <row r="6487">
      <c r="A6487" s="19">
        <v>6486.0</v>
      </c>
      <c r="B6487" s="19">
        <v>24930.0</v>
      </c>
      <c r="C6487" s="20" t="s">
        <v>8240</v>
      </c>
      <c r="D6487" s="21"/>
    </row>
    <row r="6488">
      <c r="A6488" s="19">
        <v>6487.0</v>
      </c>
      <c r="B6488" s="19">
        <v>24930.0</v>
      </c>
      <c r="C6488" s="20" t="s">
        <v>8241</v>
      </c>
      <c r="D6488" s="21"/>
    </row>
    <row r="6489">
      <c r="A6489" s="19">
        <v>6488.0</v>
      </c>
      <c r="B6489" s="19">
        <v>24924.0</v>
      </c>
      <c r="C6489" s="20" t="s">
        <v>8242</v>
      </c>
      <c r="D6489" s="21"/>
    </row>
    <row r="6490">
      <c r="A6490" s="19">
        <v>6489.0</v>
      </c>
      <c r="B6490" s="19">
        <v>24922.0</v>
      </c>
      <c r="C6490" s="20" t="s">
        <v>8243</v>
      </c>
      <c r="D6490" s="21"/>
    </row>
    <row r="6491">
      <c r="A6491" s="19">
        <v>6490.0</v>
      </c>
      <c r="B6491" s="19">
        <v>24920.0</v>
      </c>
      <c r="C6491" s="20" t="s">
        <v>8244</v>
      </c>
      <c r="D6491" s="21"/>
    </row>
    <row r="6492">
      <c r="A6492" s="19">
        <v>6491.0</v>
      </c>
      <c r="B6492" s="19">
        <v>24920.0</v>
      </c>
      <c r="C6492" s="20" t="s">
        <v>8245</v>
      </c>
      <c r="D6492" s="21"/>
    </row>
    <row r="6493">
      <c r="A6493" s="19">
        <v>6492.0</v>
      </c>
      <c r="B6493" s="19">
        <v>24909.0</v>
      </c>
      <c r="C6493" s="20" t="s">
        <v>8246</v>
      </c>
      <c r="D6493" s="21"/>
    </row>
    <row r="6494">
      <c r="A6494" s="19">
        <v>6493.0</v>
      </c>
      <c r="B6494" s="19">
        <v>24908.0</v>
      </c>
      <c r="C6494" s="22" t="s">
        <v>8247</v>
      </c>
      <c r="D6494" s="21"/>
    </row>
    <row r="6495">
      <c r="A6495" s="19">
        <v>6494.0</v>
      </c>
      <c r="B6495" s="19">
        <v>24887.0</v>
      </c>
      <c r="C6495" s="20" t="s">
        <v>8248</v>
      </c>
      <c r="D6495" s="21"/>
    </row>
    <row r="6496">
      <c r="A6496" s="19">
        <v>6495.0</v>
      </c>
      <c r="B6496" s="19">
        <v>24886.0</v>
      </c>
      <c r="C6496" s="20" t="s">
        <v>8249</v>
      </c>
      <c r="D6496" s="21"/>
    </row>
    <row r="6497">
      <c r="A6497" s="19">
        <v>6496.0</v>
      </c>
      <c r="B6497" s="19">
        <v>24883.0</v>
      </c>
      <c r="C6497" s="20" t="s">
        <v>8250</v>
      </c>
      <c r="D6497" s="21"/>
    </row>
    <row r="6498">
      <c r="A6498" s="19">
        <v>6497.0</v>
      </c>
      <c r="B6498" s="19">
        <v>24881.0</v>
      </c>
      <c r="C6498" s="20" t="s">
        <v>8251</v>
      </c>
      <c r="D6498" s="21"/>
    </row>
    <row r="6499">
      <c r="A6499" s="19">
        <v>6498.0</v>
      </c>
      <c r="B6499" s="19">
        <v>24869.0</v>
      </c>
      <c r="C6499" s="22" t="s">
        <v>8252</v>
      </c>
      <c r="D6499" s="21"/>
    </row>
    <row r="6500">
      <c r="A6500" s="19">
        <v>6499.0</v>
      </c>
      <c r="B6500" s="19">
        <v>24858.0</v>
      </c>
      <c r="C6500" s="20" t="s">
        <v>8253</v>
      </c>
      <c r="D6500" s="21"/>
    </row>
    <row r="6501">
      <c r="A6501" s="19">
        <v>6500.0</v>
      </c>
      <c r="B6501" s="19">
        <v>24853.0</v>
      </c>
      <c r="C6501" s="20" t="s">
        <v>8254</v>
      </c>
      <c r="D6501" s="21"/>
    </row>
    <row r="6502">
      <c r="A6502" s="19">
        <v>6501.0</v>
      </c>
      <c r="B6502" s="19">
        <v>24851.0</v>
      </c>
      <c r="C6502" s="22" t="s">
        <v>8255</v>
      </c>
      <c r="D6502" s="21"/>
    </row>
    <row r="6503">
      <c r="A6503" s="19">
        <v>6502.0</v>
      </c>
      <c r="B6503" s="19">
        <v>24841.0</v>
      </c>
      <c r="C6503" s="20" t="s">
        <v>8256</v>
      </c>
      <c r="D6503" s="21"/>
    </row>
    <row r="6504">
      <c r="A6504" s="19">
        <v>6503.0</v>
      </c>
      <c r="B6504" s="19">
        <v>24829.0</v>
      </c>
      <c r="C6504" s="20" t="s">
        <v>8257</v>
      </c>
      <c r="D6504" s="21"/>
    </row>
    <row r="6505">
      <c r="A6505" s="19">
        <v>6504.0</v>
      </c>
      <c r="B6505" s="19">
        <v>24823.0</v>
      </c>
      <c r="C6505" s="22" t="s">
        <v>8258</v>
      </c>
      <c r="D6505" s="21"/>
    </row>
    <row r="6506">
      <c r="A6506" s="19">
        <v>6505.0</v>
      </c>
      <c r="B6506" s="19">
        <v>24813.0</v>
      </c>
      <c r="C6506" s="22" t="s">
        <v>8259</v>
      </c>
      <c r="D6506" s="21"/>
    </row>
    <row r="6507">
      <c r="A6507" s="19">
        <v>6506.0</v>
      </c>
      <c r="B6507" s="19">
        <v>24811.0</v>
      </c>
      <c r="C6507" s="20" t="s">
        <v>8260</v>
      </c>
      <c r="D6507" s="21"/>
    </row>
    <row r="6508">
      <c r="A6508" s="19">
        <v>6507.0</v>
      </c>
      <c r="B6508" s="19">
        <v>24809.0</v>
      </c>
      <c r="C6508" s="20" t="s">
        <v>8261</v>
      </c>
      <c r="D6508" s="21"/>
    </row>
    <row r="6509">
      <c r="A6509" s="19">
        <v>6508.0</v>
      </c>
      <c r="B6509" s="19">
        <v>24801.0</v>
      </c>
      <c r="C6509" s="20" t="s">
        <v>8262</v>
      </c>
      <c r="D6509" s="21"/>
    </row>
    <row r="6510">
      <c r="A6510" s="19">
        <v>6509.0</v>
      </c>
      <c r="B6510" s="19">
        <v>24799.0</v>
      </c>
      <c r="C6510" s="20" t="s">
        <v>8263</v>
      </c>
      <c r="D6510" s="21"/>
    </row>
    <row r="6511">
      <c r="A6511" s="19">
        <v>6510.0</v>
      </c>
      <c r="B6511" s="19">
        <v>24786.0</v>
      </c>
      <c r="C6511" s="22" t="s">
        <v>8264</v>
      </c>
      <c r="D6511" s="21"/>
    </row>
    <row r="6512">
      <c r="A6512" s="19">
        <v>6511.0</v>
      </c>
      <c r="B6512" s="19">
        <v>24774.0</v>
      </c>
      <c r="C6512" s="20" t="s">
        <v>8265</v>
      </c>
      <c r="D6512" s="21"/>
    </row>
    <row r="6513">
      <c r="A6513" s="19">
        <v>6512.0</v>
      </c>
      <c r="B6513" s="19">
        <v>24761.0</v>
      </c>
      <c r="C6513" s="22" t="s">
        <v>8266</v>
      </c>
      <c r="D6513" s="21"/>
    </row>
    <row r="6514">
      <c r="A6514" s="19">
        <v>6513.0</v>
      </c>
      <c r="B6514" s="19">
        <v>24760.0</v>
      </c>
      <c r="C6514" s="20" t="s">
        <v>8267</v>
      </c>
      <c r="D6514" s="21"/>
    </row>
    <row r="6515">
      <c r="A6515" s="19">
        <v>6514.0</v>
      </c>
      <c r="B6515" s="19">
        <v>24760.0</v>
      </c>
      <c r="C6515" s="20" t="s">
        <v>8268</v>
      </c>
      <c r="D6515" s="21"/>
    </row>
    <row r="6516">
      <c r="A6516" s="19">
        <v>6515.0</v>
      </c>
      <c r="B6516" s="19">
        <v>24756.0</v>
      </c>
      <c r="C6516" s="20" t="s">
        <v>8269</v>
      </c>
      <c r="D6516" s="21"/>
    </row>
    <row r="6517">
      <c r="A6517" s="19">
        <v>6516.0</v>
      </c>
      <c r="B6517" s="19">
        <v>24753.0</v>
      </c>
      <c r="C6517" s="20" t="s">
        <v>8270</v>
      </c>
      <c r="D6517" s="21"/>
    </row>
    <row r="6518">
      <c r="A6518" s="19">
        <v>6517.0</v>
      </c>
      <c r="B6518" s="19">
        <v>24750.0</v>
      </c>
      <c r="C6518" s="20" t="s">
        <v>8271</v>
      </c>
      <c r="D6518" s="21"/>
    </row>
    <row r="6519">
      <c r="A6519" s="19">
        <v>6518.0</v>
      </c>
      <c r="B6519" s="19">
        <v>24740.0</v>
      </c>
      <c r="C6519" s="22" t="s">
        <v>8272</v>
      </c>
      <c r="D6519" s="21"/>
    </row>
    <row r="6520">
      <c r="A6520" s="19">
        <v>6519.0</v>
      </c>
      <c r="B6520" s="19">
        <v>24738.0</v>
      </c>
      <c r="C6520" s="20" t="s">
        <v>8273</v>
      </c>
      <c r="D6520" s="21"/>
    </row>
    <row r="6521">
      <c r="A6521" s="19">
        <v>6520.0</v>
      </c>
      <c r="B6521" s="19">
        <v>24736.0</v>
      </c>
      <c r="C6521" s="20" t="s">
        <v>8274</v>
      </c>
      <c r="D6521" s="21"/>
    </row>
    <row r="6522">
      <c r="A6522" s="19">
        <v>6521.0</v>
      </c>
      <c r="B6522" s="19">
        <v>24730.0</v>
      </c>
      <c r="C6522" s="20" t="s">
        <v>8275</v>
      </c>
      <c r="D6522" s="21"/>
    </row>
    <row r="6523">
      <c r="A6523" s="19">
        <v>6522.0</v>
      </c>
      <c r="B6523" s="19">
        <v>24730.0</v>
      </c>
      <c r="C6523" s="20" t="s">
        <v>8276</v>
      </c>
      <c r="D6523" s="21"/>
    </row>
    <row r="6524">
      <c r="A6524" s="19">
        <v>6523.0</v>
      </c>
      <c r="B6524" s="19">
        <v>24729.0</v>
      </c>
      <c r="C6524" s="22" t="s">
        <v>8277</v>
      </c>
      <c r="D6524" s="21"/>
    </row>
    <row r="6525">
      <c r="A6525" s="19">
        <v>6524.0</v>
      </c>
      <c r="B6525" s="19">
        <v>24724.0</v>
      </c>
      <c r="C6525" s="20" t="s">
        <v>8278</v>
      </c>
      <c r="D6525" s="21"/>
    </row>
    <row r="6526">
      <c r="A6526" s="19">
        <v>6525.0</v>
      </c>
      <c r="B6526" s="19">
        <v>24722.0</v>
      </c>
      <c r="C6526" s="20" t="s">
        <v>8279</v>
      </c>
      <c r="D6526" s="21"/>
    </row>
    <row r="6527">
      <c r="A6527" s="19">
        <v>6526.0</v>
      </c>
      <c r="B6527" s="19">
        <v>24701.0</v>
      </c>
      <c r="C6527" s="20" t="s">
        <v>8280</v>
      </c>
      <c r="D6527" s="21"/>
    </row>
    <row r="6528">
      <c r="A6528" s="19">
        <v>6527.0</v>
      </c>
      <c r="B6528" s="19">
        <v>24684.0</v>
      </c>
      <c r="C6528" s="20" t="s">
        <v>8281</v>
      </c>
      <c r="D6528" s="21"/>
    </row>
    <row r="6529">
      <c r="A6529" s="19">
        <v>6528.0</v>
      </c>
      <c r="B6529" s="19">
        <v>24676.0</v>
      </c>
      <c r="C6529" s="20" t="s">
        <v>8282</v>
      </c>
      <c r="D6529" s="21"/>
    </row>
    <row r="6530">
      <c r="A6530" s="19">
        <v>6529.0</v>
      </c>
      <c r="B6530" s="19">
        <v>24673.0</v>
      </c>
      <c r="C6530" s="20" t="s">
        <v>8283</v>
      </c>
      <c r="D6530" s="21"/>
    </row>
    <row r="6531">
      <c r="A6531" s="19">
        <v>6530.0</v>
      </c>
      <c r="B6531" s="19">
        <v>24659.0</v>
      </c>
      <c r="C6531" s="20" t="s">
        <v>8284</v>
      </c>
      <c r="D6531" s="21"/>
    </row>
    <row r="6532">
      <c r="A6532" s="19">
        <v>6531.0</v>
      </c>
      <c r="B6532" s="19">
        <v>24655.0</v>
      </c>
      <c r="C6532" s="20" t="s">
        <v>8285</v>
      </c>
      <c r="D6532" s="21"/>
    </row>
    <row r="6533">
      <c r="A6533" s="19">
        <v>6532.0</v>
      </c>
      <c r="B6533" s="19">
        <v>24654.0</v>
      </c>
      <c r="C6533" s="20" t="s">
        <v>8286</v>
      </c>
      <c r="D6533" s="21"/>
    </row>
    <row r="6534">
      <c r="A6534" s="19">
        <v>6533.0</v>
      </c>
      <c r="B6534" s="19">
        <v>24654.0</v>
      </c>
      <c r="C6534" s="20" t="s">
        <v>8287</v>
      </c>
      <c r="D6534" s="21"/>
    </row>
    <row r="6535">
      <c r="A6535" s="19">
        <v>6534.0</v>
      </c>
      <c r="B6535" s="19">
        <v>24648.0</v>
      </c>
      <c r="C6535" s="20" t="s">
        <v>8288</v>
      </c>
      <c r="D6535" s="21"/>
    </row>
    <row r="6536">
      <c r="A6536" s="19">
        <v>6535.0</v>
      </c>
      <c r="B6536" s="19">
        <v>24636.0</v>
      </c>
      <c r="C6536" s="20" t="s">
        <v>8289</v>
      </c>
      <c r="D6536" s="21"/>
    </row>
    <row r="6537">
      <c r="A6537" s="19">
        <v>6536.0</v>
      </c>
      <c r="B6537" s="19">
        <v>24628.0</v>
      </c>
      <c r="C6537" s="20" t="s">
        <v>8290</v>
      </c>
      <c r="D6537" s="21"/>
    </row>
    <row r="6538">
      <c r="A6538" s="19">
        <v>6537.0</v>
      </c>
      <c r="B6538" s="19">
        <v>24623.0</v>
      </c>
      <c r="C6538" s="20" t="s">
        <v>8291</v>
      </c>
      <c r="D6538" s="21"/>
    </row>
    <row r="6539">
      <c r="A6539" s="19">
        <v>6538.0</v>
      </c>
      <c r="B6539" s="19">
        <v>24618.0</v>
      </c>
      <c r="C6539" s="20" t="s">
        <v>8292</v>
      </c>
      <c r="D6539" s="21"/>
    </row>
    <row r="6540">
      <c r="A6540" s="19">
        <v>6539.0</v>
      </c>
      <c r="B6540" s="19">
        <v>24603.0</v>
      </c>
      <c r="C6540" s="20" t="s">
        <v>8293</v>
      </c>
      <c r="D6540" s="21"/>
    </row>
    <row r="6541">
      <c r="A6541" s="19">
        <v>6540.0</v>
      </c>
      <c r="B6541" s="19">
        <v>24599.0</v>
      </c>
      <c r="C6541" s="22" t="s">
        <v>8294</v>
      </c>
      <c r="D6541" s="21"/>
    </row>
    <row r="6542">
      <c r="A6542" s="19">
        <v>6541.0</v>
      </c>
      <c r="B6542" s="19">
        <v>24597.0</v>
      </c>
      <c r="C6542" s="20" t="s">
        <v>8295</v>
      </c>
      <c r="D6542" s="21"/>
    </row>
    <row r="6543">
      <c r="A6543" s="19">
        <v>6542.0</v>
      </c>
      <c r="B6543" s="19">
        <v>24589.0</v>
      </c>
      <c r="C6543" s="20" t="s">
        <v>8296</v>
      </c>
      <c r="D6543" s="21"/>
    </row>
    <row r="6544">
      <c r="A6544" s="19">
        <v>6543.0</v>
      </c>
      <c r="B6544" s="19">
        <v>24579.0</v>
      </c>
      <c r="C6544" s="20" t="s">
        <v>8297</v>
      </c>
      <c r="D6544" s="21"/>
    </row>
    <row r="6545">
      <c r="A6545" s="19">
        <v>6544.0</v>
      </c>
      <c r="B6545" s="19">
        <v>24568.0</v>
      </c>
      <c r="C6545" s="20" t="s">
        <v>8298</v>
      </c>
      <c r="D6545" s="21"/>
    </row>
    <row r="6546">
      <c r="A6546" s="19">
        <v>6545.0</v>
      </c>
      <c r="B6546" s="19">
        <v>24552.0</v>
      </c>
      <c r="C6546" s="20" t="s">
        <v>8299</v>
      </c>
      <c r="D6546" s="21"/>
    </row>
    <row r="6547">
      <c r="A6547" s="19">
        <v>6546.0</v>
      </c>
      <c r="B6547" s="19">
        <v>24552.0</v>
      </c>
      <c r="C6547" s="20" t="s">
        <v>8300</v>
      </c>
      <c r="D6547" s="21"/>
    </row>
    <row r="6548">
      <c r="A6548" s="19">
        <v>6547.0</v>
      </c>
      <c r="B6548" s="19">
        <v>24551.0</v>
      </c>
      <c r="C6548" s="22" t="s">
        <v>8301</v>
      </c>
      <c r="D6548" s="21"/>
    </row>
    <row r="6549">
      <c r="A6549" s="19">
        <v>6548.0</v>
      </c>
      <c r="B6549" s="19">
        <v>24542.0</v>
      </c>
      <c r="C6549" s="20" t="s">
        <v>8302</v>
      </c>
      <c r="D6549" s="21"/>
    </row>
    <row r="6550">
      <c r="A6550" s="19">
        <v>6549.0</v>
      </c>
      <c r="B6550" s="19">
        <v>24538.0</v>
      </c>
      <c r="C6550" s="22" t="s">
        <v>8303</v>
      </c>
      <c r="D6550" s="21"/>
    </row>
    <row r="6551">
      <c r="A6551" s="19">
        <v>6550.0</v>
      </c>
      <c r="B6551" s="19">
        <v>24537.0</v>
      </c>
      <c r="C6551" s="20" t="s">
        <v>8304</v>
      </c>
      <c r="D6551" s="21"/>
    </row>
    <row r="6552">
      <c r="A6552" s="19">
        <v>6551.0</v>
      </c>
      <c r="B6552" s="19">
        <v>24531.0</v>
      </c>
      <c r="C6552" s="20" t="s">
        <v>8305</v>
      </c>
      <c r="D6552" s="21"/>
    </row>
    <row r="6553">
      <c r="A6553" s="19">
        <v>6552.0</v>
      </c>
      <c r="B6553" s="19">
        <v>24526.0</v>
      </c>
      <c r="C6553" s="20" t="s">
        <v>8306</v>
      </c>
      <c r="D6553" s="21"/>
    </row>
    <row r="6554">
      <c r="A6554" s="19">
        <v>6553.0</v>
      </c>
      <c r="B6554" s="19">
        <v>24513.0</v>
      </c>
      <c r="C6554" s="22" t="s">
        <v>8307</v>
      </c>
      <c r="D6554" s="21"/>
    </row>
    <row r="6555">
      <c r="A6555" s="19">
        <v>6554.0</v>
      </c>
      <c r="B6555" s="19">
        <v>24508.0</v>
      </c>
      <c r="C6555" s="20" t="s">
        <v>8308</v>
      </c>
      <c r="D6555" s="21"/>
    </row>
    <row r="6556">
      <c r="A6556" s="19">
        <v>6555.0</v>
      </c>
      <c r="B6556" s="19">
        <v>24506.0</v>
      </c>
      <c r="C6556" s="20" t="s">
        <v>8309</v>
      </c>
      <c r="D6556" s="21"/>
    </row>
    <row r="6557">
      <c r="A6557" s="19">
        <v>6556.0</v>
      </c>
      <c r="B6557" s="19">
        <v>24505.0</v>
      </c>
      <c r="C6557" s="20" t="s">
        <v>8310</v>
      </c>
      <c r="D6557" s="21"/>
    </row>
    <row r="6558">
      <c r="A6558" s="19">
        <v>6557.0</v>
      </c>
      <c r="B6558" s="19">
        <v>24497.0</v>
      </c>
      <c r="C6558" s="20" t="s">
        <v>8311</v>
      </c>
      <c r="D6558" s="21"/>
    </row>
    <row r="6559">
      <c r="A6559" s="19">
        <v>6558.0</v>
      </c>
      <c r="B6559" s="19">
        <v>24495.0</v>
      </c>
      <c r="C6559" s="20" t="s">
        <v>8312</v>
      </c>
      <c r="D6559" s="21"/>
    </row>
    <row r="6560">
      <c r="A6560" s="19">
        <v>6559.0</v>
      </c>
      <c r="B6560" s="19">
        <v>24493.0</v>
      </c>
      <c r="C6560" s="20" t="s">
        <v>8313</v>
      </c>
      <c r="D6560" s="21"/>
    </row>
    <row r="6561">
      <c r="A6561" s="19">
        <v>6560.0</v>
      </c>
      <c r="B6561" s="19">
        <v>24489.0</v>
      </c>
      <c r="C6561" s="20" t="s">
        <v>8314</v>
      </c>
      <c r="D6561" s="21"/>
    </row>
    <row r="6562">
      <c r="A6562" s="19">
        <v>6561.0</v>
      </c>
      <c r="B6562" s="19">
        <v>24488.0</v>
      </c>
      <c r="C6562" s="20" t="s">
        <v>8315</v>
      </c>
      <c r="D6562" s="21"/>
    </row>
    <row r="6563">
      <c r="A6563" s="19">
        <v>6562.0</v>
      </c>
      <c r="B6563" s="19">
        <v>24481.0</v>
      </c>
      <c r="C6563" s="20" t="s">
        <v>8316</v>
      </c>
      <c r="D6563" s="21"/>
    </row>
    <row r="6564">
      <c r="A6564" s="19">
        <v>6563.0</v>
      </c>
      <c r="B6564" s="19">
        <v>24480.0</v>
      </c>
      <c r="C6564" s="20" t="s">
        <v>8317</v>
      </c>
      <c r="D6564" s="21"/>
    </row>
    <row r="6565">
      <c r="A6565" s="19">
        <v>6564.0</v>
      </c>
      <c r="B6565" s="19">
        <v>24474.0</v>
      </c>
      <c r="C6565" s="20" t="s">
        <v>8318</v>
      </c>
      <c r="D6565" s="21"/>
    </row>
    <row r="6566">
      <c r="A6566" s="19">
        <v>6565.0</v>
      </c>
      <c r="B6566" s="19">
        <v>24471.0</v>
      </c>
      <c r="C6566" s="20" t="s">
        <v>8319</v>
      </c>
      <c r="D6566" s="21"/>
    </row>
    <row r="6567">
      <c r="A6567" s="19">
        <v>6566.0</v>
      </c>
      <c r="B6567" s="19">
        <v>24469.0</v>
      </c>
      <c r="C6567" s="20" t="s">
        <v>8320</v>
      </c>
      <c r="D6567" s="21"/>
    </row>
    <row r="6568">
      <c r="A6568" s="19">
        <v>6567.0</v>
      </c>
      <c r="B6568" s="19">
        <v>24460.0</v>
      </c>
      <c r="C6568" s="20" t="s">
        <v>8321</v>
      </c>
      <c r="D6568" s="21"/>
    </row>
    <row r="6569">
      <c r="A6569" s="19">
        <v>6568.0</v>
      </c>
      <c r="B6569" s="19">
        <v>24457.0</v>
      </c>
      <c r="C6569" s="20" t="s">
        <v>8322</v>
      </c>
      <c r="D6569" s="21"/>
    </row>
    <row r="6570">
      <c r="A6570" s="19">
        <v>6569.0</v>
      </c>
      <c r="B6570" s="19">
        <v>24455.0</v>
      </c>
      <c r="C6570" s="22" t="s">
        <v>8323</v>
      </c>
      <c r="D6570" s="21"/>
    </row>
    <row r="6571">
      <c r="A6571" s="19">
        <v>6570.0</v>
      </c>
      <c r="B6571" s="19">
        <v>24453.0</v>
      </c>
      <c r="C6571" s="20" t="s">
        <v>8324</v>
      </c>
      <c r="D6571" s="21"/>
    </row>
    <row r="6572">
      <c r="A6572" s="19">
        <v>6571.0</v>
      </c>
      <c r="B6572" s="19">
        <v>24444.0</v>
      </c>
      <c r="C6572" s="20" t="s">
        <v>8325</v>
      </c>
      <c r="D6572" s="21"/>
    </row>
    <row r="6573">
      <c r="A6573" s="19">
        <v>6572.0</v>
      </c>
      <c r="B6573" s="19">
        <v>24441.0</v>
      </c>
      <c r="C6573" s="20" t="s">
        <v>8326</v>
      </c>
      <c r="D6573" s="21"/>
    </row>
    <row r="6574">
      <c r="A6574" s="19">
        <v>6573.0</v>
      </c>
      <c r="B6574" s="19">
        <v>24440.0</v>
      </c>
      <c r="C6574" s="20" t="s">
        <v>8327</v>
      </c>
      <c r="D6574" s="21"/>
    </row>
    <row r="6575">
      <c r="A6575" s="19">
        <v>6574.0</v>
      </c>
      <c r="B6575" s="19">
        <v>24434.0</v>
      </c>
      <c r="C6575" s="20" t="s">
        <v>8328</v>
      </c>
      <c r="D6575" s="21"/>
    </row>
    <row r="6576">
      <c r="A6576" s="19">
        <v>6575.0</v>
      </c>
      <c r="B6576" s="19">
        <v>24430.0</v>
      </c>
      <c r="C6576" s="20" t="s">
        <v>8329</v>
      </c>
      <c r="D6576" s="21"/>
    </row>
    <row r="6577">
      <c r="A6577" s="19">
        <v>6576.0</v>
      </c>
      <c r="B6577" s="19">
        <v>24430.0</v>
      </c>
      <c r="C6577" s="20" t="s">
        <v>8330</v>
      </c>
      <c r="D6577" s="21"/>
    </row>
    <row r="6578">
      <c r="A6578" s="19">
        <v>6577.0</v>
      </c>
      <c r="B6578" s="19">
        <v>24425.0</v>
      </c>
      <c r="C6578" s="20" t="s">
        <v>8331</v>
      </c>
      <c r="D6578" s="21"/>
    </row>
    <row r="6579">
      <c r="A6579" s="19">
        <v>6578.0</v>
      </c>
      <c r="B6579" s="19">
        <v>24420.0</v>
      </c>
      <c r="C6579" s="20" t="s">
        <v>8332</v>
      </c>
      <c r="D6579" s="21"/>
    </row>
    <row r="6580">
      <c r="A6580" s="19">
        <v>6579.0</v>
      </c>
      <c r="B6580" s="19">
        <v>24419.0</v>
      </c>
      <c r="C6580" s="20" t="s">
        <v>8333</v>
      </c>
      <c r="D6580" s="21"/>
    </row>
    <row r="6581">
      <c r="A6581" s="19">
        <v>6580.0</v>
      </c>
      <c r="B6581" s="19">
        <v>24416.0</v>
      </c>
      <c r="C6581" s="20" t="s">
        <v>8334</v>
      </c>
      <c r="D6581" s="21"/>
    </row>
    <row r="6582">
      <c r="A6582" s="19">
        <v>6581.0</v>
      </c>
      <c r="B6582" s="19">
        <v>24406.0</v>
      </c>
      <c r="C6582" s="20" t="s">
        <v>8335</v>
      </c>
      <c r="D6582" s="21"/>
    </row>
    <row r="6583">
      <c r="A6583" s="19">
        <v>6582.0</v>
      </c>
      <c r="B6583" s="19">
        <v>24401.0</v>
      </c>
      <c r="C6583" s="20" t="s">
        <v>8336</v>
      </c>
      <c r="D6583" s="21"/>
    </row>
    <row r="6584">
      <c r="A6584" s="19">
        <v>6583.0</v>
      </c>
      <c r="B6584" s="19">
        <v>24400.0</v>
      </c>
      <c r="C6584" s="20" t="s">
        <v>8337</v>
      </c>
      <c r="D6584" s="21"/>
    </row>
    <row r="6585">
      <c r="A6585" s="19">
        <v>6584.0</v>
      </c>
      <c r="B6585" s="19">
        <v>24394.0</v>
      </c>
      <c r="C6585" s="20" t="s">
        <v>8338</v>
      </c>
      <c r="D6585" s="21"/>
    </row>
    <row r="6586">
      <c r="A6586" s="19">
        <v>6585.0</v>
      </c>
      <c r="B6586" s="19">
        <v>24387.0</v>
      </c>
      <c r="C6586" s="20" t="s">
        <v>8339</v>
      </c>
      <c r="D6586" s="21"/>
    </row>
    <row r="6587">
      <c r="A6587" s="19">
        <v>6586.0</v>
      </c>
      <c r="B6587" s="19">
        <v>24386.0</v>
      </c>
      <c r="C6587" s="20" t="s">
        <v>8340</v>
      </c>
      <c r="D6587" s="21"/>
    </row>
    <row r="6588">
      <c r="A6588" s="19">
        <v>6587.0</v>
      </c>
      <c r="B6588" s="19">
        <v>24377.0</v>
      </c>
      <c r="C6588" s="20" t="s">
        <v>8341</v>
      </c>
      <c r="D6588" s="21"/>
    </row>
    <row r="6589">
      <c r="A6589" s="19">
        <v>6588.0</v>
      </c>
      <c r="B6589" s="19">
        <v>24374.0</v>
      </c>
      <c r="C6589" s="20" t="s">
        <v>8342</v>
      </c>
      <c r="D6589" s="21"/>
    </row>
    <row r="6590">
      <c r="A6590" s="19">
        <v>6589.0</v>
      </c>
      <c r="B6590" s="19">
        <v>24371.0</v>
      </c>
      <c r="C6590" s="20" t="s">
        <v>8343</v>
      </c>
      <c r="D6590" s="21"/>
    </row>
    <row r="6591">
      <c r="A6591" s="19">
        <v>6590.0</v>
      </c>
      <c r="B6591" s="19">
        <v>24368.0</v>
      </c>
      <c r="C6591" s="20" t="s">
        <v>8344</v>
      </c>
      <c r="D6591" s="21"/>
    </row>
    <row r="6592">
      <c r="A6592" s="19">
        <v>6591.0</v>
      </c>
      <c r="B6592" s="19">
        <v>24367.0</v>
      </c>
      <c r="C6592" s="20" t="s">
        <v>8345</v>
      </c>
      <c r="D6592" s="21"/>
    </row>
    <row r="6593">
      <c r="A6593" s="19">
        <v>6592.0</v>
      </c>
      <c r="B6593" s="19">
        <v>24360.0</v>
      </c>
      <c r="C6593" s="20" t="s">
        <v>8346</v>
      </c>
      <c r="D6593" s="21"/>
    </row>
    <row r="6594">
      <c r="A6594" s="19">
        <v>6593.0</v>
      </c>
      <c r="B6594" s="19">
        <v>24345.0</v>
      </c>
      <c r="C6594" s="20" t="s">
        <v>8347</v>
      </c>
      <c r="D6594" s="21"/>
    </row>
    <row r="6595">
      <c r="A6595" s="19">
        <v>6594.0</v>
      </c>
      <c r="B6595" s="19">
        <v>24342.0</v>
      </c>
      <c r="C6595" s="20" t="s">
        <v>8348</v>
      </c>
      <c r="D6595" s="21"/>
    </row>
    <row r="6596">
      <c r="A6596" s="19">
        <v>6595.0</v>
      </c>
      <c r="B6596" s="19">
        <v>24331.0</v>
      </c>
      <c r="C6596" s="20" t="s">
        <v>8349</v>
      </c>
      <c r="D6596" s="21"/>
    </row>
    <row r="6597">
      <c r="A6597" s="19">
        <v>6596.0</v>
      </c>
      <c r="B6597" s="19">
        <v>24331.0</v>
      </c>
      <c r="C6597" s="20" t="s">
        <v>8350</v>
      </c>
      <c r="D6597" s="21"/>
    </row>
    <row r="6598">
      <c r="A6598" s="19">
        <v>6597.0</v>
      </c>
      <c r="B6598" s="19">
        <v>24327.0</v>
      </c>
      <c r="C6598" s="20" t="s">
        <v>8351</v>
      </c>
      <c r="D6598" s="21"/>
    </row>
    <row r="6599">
      <c r="A6599" s="19">
        <v>6598.0</v>
      </c>
      <c r="B6599" s="19">
        <v>24324.0</v>
      </c>
      <c r="C6599" s="20" t="s">
        <v>8352</v>
      </c>
      <c r="D6599" s="21"/>
    </row>
    <row r="6600">
      <c r="A6600" s="19">
        <v>6599.0</v>
      </c>
      <c r="B6600" s="19">
        <v>24317.0</v>
      </c>
      <c r="C6600" s="20" t="s">
        <v>8353</v>
      </c>
      <c r="D6600" s="21"/>
    </row>
    <row r="6601">
      <c r="A6601" s="19">
        <v>6600.0</v>
      </c>
      <c r="B6601" s="19">
        <v>24313.0</v>
      </c>
      <c r="C6601" s="20" t="s">
        <v>8354</v>
      </c>
      <c r="D6601" s="21"/>
    </row>
    <row r="6602">
      <c r="A6602" s="19">
        <v>6601.0</v>
      </c>
      <c r="B6602" s="19">
        <v>24313.0</v>
      </c>
      <c r="C6602" s="20" t="s">
        <v>8355</v>
      </c>
      <c r="D6602" s="21"/>
    </row>
    <row r="6603">
      <c r="A6603" s="19">
        <v>6602.0</v>
      </c>
      <c r="B6603" s="19">
        <v>24302.0</v>
      </c>
      <c r="C6603" s="20" t="s">
        <v>8356</v>
      </c>
      <c r="D6603" s="21"/>
    </row>
    <row r="6604">
      <c r="A6604" s="19">
        <v>6603.0</v>
      </c>
      <c r="B6604" s="19">
        <v>24298.0</v>
      </c>
      <c r="C6604" s="20" t="s">
        <v>8357</v>
      </c>
      <c r="D6604" s="21"/>
    </row>
    <row r="6605">
      <c r="A6605" s="19">
        <v>6604.0</v>
      </c>
      <c r="B6605" s="19">
        <v>24296.0</v>
      </c>
      <c r="C6605" s="22" t="s">
        <v>8358</v>
      </c>
      <c r="D6605" s="21"/>
    </row>
    <row r="6606">
      <c r="A6606" s="19">
        <v>6605.0</v>
      </c>
      <c r="B6606" s="19">
        <v>24294.0</v>
      </c>
      <c r="C6606" s="20" t="s">
        <v>8359</v>
      </c>
      <c r="D6606" s="21"/>
    </row>
    <row r="6607">
      <c r="A6607" s="19">
        <v>6606.0</v>
      </c>
      <c r="B6607" s="19">
        <v>24290.0</v>
      </c>
      <c r="C6607" s="20" t="s">
        <v>8360</v>
      </c>
      <c r="D6607" s="21"/>
    </row>
    <row r="6608">
      <c r="A6608" s="19">
        <v>6607.0</v>
      </c>
      <c r="B6608" s="19">
        <v>24290.0</v>
      </c>
      <c r="C6608" s="20" t="s">
        <v>8361</v>
      </c>
      <c r="D6608" s="21"/>
    </row>
    <row r="6609">
      <c r="A6609" s="19">
        <v>6608.0</v>
      </c>
      <c r="B6609" s="19">
        <v>24276.0</v>
      </c>
      <c r="C6609" s="20" t="s">
        <v>8362</v>
      </c>
      <c r="D6609" s="21"/>
    </row>
    <row r="6610">
      <c r="A6610" s="19">
        <v>6609.0</v>
      </c>
      <c r="B6610" s="19">
        <v>24272.0</v>
      </c>
      <c r="C6610" s="20" t="s">
        <v>8363</v>
      </c>
      <c r="D6610" s="21"/>
    </row>
    <row r="6611">
      <c r="A6611" s="19">
        <v>6610.0</v>
      </c>
      <c r="B6611" s="19">
        <v>24264.0</v>
      </c>
      <c r="C6611" s="20" t="s">
        <v>8364</v>
      </c>
      <c r="D6611" s="21"/>
    </row>
    <row r="6612">
      <c r="A6612" s="19">
        <v>6611.0</v>
      </c>
      <c r="B6612" s="19">
        <v>24260.0</v>
      </c>
      <c r="C6612" s="20" t="s">
        <v>8365</v>
      </c>
      <c r="D6612" s="21"/>
    </row>
    <row r="6613">
      <c r="A6613" s="19">
        <v>6612.0</v>
      </c>
      <c r="B6613" s="19">
        <v>24258.0</v>
      </c>
      <c r="C6613" s="20" t="s">
        <v>8366</v>
      </c>
      <c r="D6613" s="21"/>
    </row>
    <row r="6614">
      <c r="A6614" s="19">
        <v>6613.0</v>
      </c>
      <c r="B6614" s="19">
        <v>24257.0</v>
      </c>
      <c r="C6614" s="20" t="s">
        <v>8367</v>
      </c>
      <c r="D6614" s="21"/>
    </row>
    <row r="6615">
      <c r="A6615" s="19">
        <v>6614.0</v>
      </c>
      <c r="B6615" s="19">
        <v>24253.0</v>
      </c>
      <c r="C6615" s="20" t="s">
        <v>8368</v>
      </c>
      <c r="D6615" s="21"/>
    </row>
    <row r="6616">
      <c r="A6616" s="19">
        <v>6615.0</v>
      </c>
      <c r="B6616" s="19">
        <v>24252.0</v>
      </c>
      <c r="C6616" s="20" t="s">
        <v>8369</v>
      </c>
      <c r="D6616" s="21"/>
    </row>
    <row r="6617">
      <c r="A6617" s="19">
        <v>6616.0</v>
      </c>
      <c r="B6617" s="19">
        <v>24249.0</v>
      </c>
      <c r="C6617" s="20" t="s">
        <v>8370</v>
      </c>
      <c r="D6617" s="21"/>
    </row>
    <row r="6618">
      <c r="A6618" s="19">
        <v>6617.0</v>
      </c>
      <c r="B6618" s="19">
        <v>24246.0</v>
      </c>
      <c r="C6618" s="20" t="s">
        <v>8371</v>
      </c>
      <c r="D6618" s="21"/>
    </row>
    <row r="6619">
      <c r="A6619" s="19">
        <v>6618.0</v>
      </c>
      <c r="B6619" s="19">
        <v>24244.0</v>
      </c>
      <c r="C6619" s="20" t="s">
        <v>8372</v>
      </c>
      <c r="D6619" s="21"/>
    </row>
    <row r="6620">
      <c r="A6620" s="19">
        <v>6619.0</v>
      </c>
      <c r="B6620" s="19">
        <v>24239.0</v>
      </c>
      <c r="C6620" s="20" t="s">
        <v>8373</v>
      </c>
      <c r="D6620" s="21"/>
    </row>
    <row r="6621">
      <c r="A6621" s="19">
        <v>6620.0</v>
      </c>
      <c r="B6621" s="19">
        <v>24232.0</v>
      </c>
      <c r="C6621" s="20" t="s">
        <v>8374</v>
      </c>
      <c r="D6621" s="21"/>
    </row>
    <row r="6622">
      <c r="A6622" s="19">
        <v>6621.0</v>
      </c>
      <c r="B6622" s="19">
        <v>24229.0</v>
      </c>
      <c r="C6622" s="22" t="s">
        <v>8375</v>
      </c>
      <c r="D6622" s="21"/>
    </row>
    <row r="6623">
      <c r="A6623" s="19">
        <v>6622.0</v>
      </c>
      <c r="B6623" s="19">
        <v>24223.0</v>
      </c>
      <c r="C6623" s="20" t="s">
        <v>8376</v>
      </c>
      <c r="D6623" s="21"/>
    </row>
    <row r="6624">
      <c r="A6624" s="19">
        <v>6623.0</v>
      </c>
      <c r="B6624" s="19">
        <v>24221.0</v>
      </c>
      <c r="C6624" s="20" t="s">
        <v>8377</v>
      </c>
      <c r="D6624" s="21"/>
    </row>
    <row r="6625">
      <c r="A6625" s="19">
        <v>6624.0</v>
      </c>
      <c r="B6625" s="19">
        <v>24213.0</v>
      </c>
      <c r="C6625" s="20" t="s">
        <v>8378</v>
      </c>
      <c r="D6625" s="21"/>
    </row>
    <row r="6626">
      <c r="A6626" s="19">
        <v>6625.0</v>
      </c>
      <c r="B6626" s="19">
        <v>24203.0</v>
      </c>
      <c r="C6626" s="20" t="s">
        <v>8379</v>
      </c>
      <c r="D6626" s="21"/>
    </row>
    <row r="6627">
      <c r="A6627" s="19">
        <v>6626.0</v>
      </c>
      <c r="B6627" s="19">
        <v>24200.0</v>
      </c>
      <c r="C6627" s="20" t="s">
        <v>8380</v>
      </c>
      <c r="D6627" s="21"/>
    </row>
    <row r="6628">
      <c r="A6628" s="19">
        <v>6627.0</v>
      </c>
      <c r="B6628" s="19">
        <v>24189.0</v>
      </c>
      <c r="C6628" s="20" t="s">
        <v>8381</v>
      </c>
      <c r="D6628" s="21"/>
    </row>
    <row r="6629">
      <c r="A6629" s="19">
        <v>6628.0</v>
      </c>
      <c r="B6629" s="19">
        <v>24163.0</v>
      </c>
      <c r="C6629" s="20" t="s">
        <v>8382</v>
      </c>
      <c r="D6629" s="21"/>
    </row>
    <row r="6630">
      <c r="A6630" s="19">
        <v>6629.0</v>
      </c>
      <c r="B6630" s="19">
        <v>24162.0</v>
      </c>
      <c r="C6630" s="20" t="s">
        <v>8383</v>
      </c>
      <c r="D6630" s="21"/>
    </row>
    <row r="6631">
      <c r="A6631" s="19">
        <v>6630.0</v>
      </c>
      <c r="B6631" s="19">
        <v>24157.0</v>
      </c>
      <c r="C6631" s="20" t="s">
        <v>8384</v>
      </c>
      <c r="D6631" s="21"/>
    </row>
    <row r="6632">
      <c r="A6632" s="19">
        <v>6631.0</v>
      </c>
      <c r="B6632" s="19">
        <v>24154.0</v>
      </c>
      <c r="C6632" s="20" t="s">
        <v>8385</v>
      </c>
      <c r="D6632" s="21"/>
    </row>
    <row r="6633">
      <c r="A6633" s="19">
        <v>6632.0</v>
      </c>
      <c r="B6633" s="19">
        <v>24148.0</v>
      </c>
      <c r="C6633" s="20" t="s">
        <v>8386</v>
      </c>
      <c r="D6633" s="21"/>
    </row>
    <row r="6634">
      <c r="A6634" s="19">
        <v>6633.0</v>
      </c>
      <c r="B6634" s="19">
        <v>24148.0</v>
      </c>
      <c r="C6634" s="20" t="s">
        <v>8387</v>
      </c>
      <c r="D6634" s="21"/>
    </row>
    <row r="6635">
      <c r="A6635" s="19">
        <v>6634.0</v>
      </c>
      <c r="B6635" s="19">
        <v>24137.0</v>
      </c>
      <c r="C6635" s="20" t="s">
        <v>8388</v>
      </c>
      <c r="D6635" s="21"/>
    </row>
    <row r="6636">
      <c r="A6636" s="19">
        <v>6635.0</v>
      </c>
      <c r="B6636" s="19">
        <v>24136.0</v>
      </c>
      <c r="C6636" s="22" t="s">
        <v>8389</v>
      </c>
      <c r="D6636" s="21"/>
    </row>
    <row r="6637">
      <c r="A6637" s="19">
        <v>6636.0</v>
      </c>
      <c r="B6637" s="19">
        <v>24130.0</v>
      </c>
      <c r="C6637" s="20" t="s">
        <v>8390</v>
      </c>
      <c r="D6637" s="21"/>
    </row>
    <row r="6638">
      <c r="A6638" s="19">
        <v>6637.0</v>
      </c>
      <c r="B6638" s="19">
        <v>24125.0</v>
      </c>
      <c r="C6638" s="20" t="s">
        <v>8391</v>
      </c>
      <c r="D6638" s="21"/>
    </row>
    <row r="6639">
      <c r="A6639" s="19">
        <v>6638.0</v>
      </c>
      <c r="B6639" s="19">
        <v>24124.0</v>
      </c>
      <c r="C6639" s="20" t="s">
        <v>8392</v>
      </c>
      <c r="D6639" s="21"/>
    </row>
    <row r="6640">
      <c r="A6640" s="19">
        <v>6639.0</v>
      </c>
      <c r="B6640" s="19">
        <v>24120.0</v>
      </c>
      <c r="C6640" s="20" t="s">
        <v>8393</v>
      </c>
      <c r="D6640" s="21"/>
    </row>
    <row r="6641">
      <c r="A6641" s="19">
        <v>6640.0</v>
      </c>
      <c r="B6641" s="19">
        <v>24119.0</v>
      </c>
      <c r="C6641" s="20" t="s">
        <v>8394</v>
      </c>
      <c r="D6641" s="21"/>
    </row>
    <row r="6642">
      <c r="A6642" s="19">
        <v>6641.0</v>
      </c>
      <c r="B6642" s="19">
        <v>24115.0</v>
      </c>
      <c r="C6642" s="20" t="s">
        <v>8395</v>
      </c>
      <c r="D6642" s="21"/>
    </row>
    <row r="6643">
      <c r="A6643" s="19">
        <v>6642.0</v>
      </c>
      <c r="B6643" s="19">
        <v>24109.0</v>
      </c>
      <c r="C6643" s="20" t="s">
        <v>8396</v>
      </c>
      <c r="D6643" s="21"/>
    </row>
    <row r="6644">
      <c r="A6644" s="19">
        <v>6643.0</v>
      </c>
      <c r="B6644" s="19">
        <v>24103.0</v>
      </c>
      <c r="C6644" s="20" t="s">
        <v>8397</v>
      </c>
      <c r="D6644" s="21"/>
    </row>
    <row r="6645">
      <c r="A6645" s="19">
        <v>6644.0</v>
      </c>
      <c r="B6645" s="19">
        <v>24092.0</v>
      </c>
      <c r="C6645" s="20" t="s">
        <v>8398</v>
      </c>
      <c r="D6645" s="21"/>
    </row>
    <row r="6646">
      <c r="A6646" s="19">
        <v>6645.0</v>
      </c>
      <c r="B6646" s="19">
        <v>24091.0</v>
      </c>
      <c r="C6646" s="20" t="s">
        <v>8399</v>
      </c>
      <c r="D6646" s="21"/>
    </row>
    <row r="6647">
      <c r="A6647" s="19">
        <v>6646.0</v>
      </c>
      <c r="B6647" s="19">
        <v>24073.0</v>
      </c>
      <c r="C6647" s="20" t="s">
        <v>8400</v>
      </c>
      <c r="D6647" s="21"/>
    </row>
    <row r="6648">
      <c r="A6648" s="19">
        <v>6647.0</v>
      </c>
      <c r="B6648" s="19">
        <v>24066.0</v>
      </c>
      <c r="C6648" s="20" t="s">
        <v>8401</v>
      </c>
      <c r="D6648" s="21"/>
    </row>
    <row r="6649">
      <c r="A6649" s="19">
        <v>6648.0</v>
      </c>
      <c r="B6649" s="19">
        <v>24064.0</v>
      </c>
      <c r="C6649" s="20" t="s">
        <v>8402</v>
      </c>
      <c r="D6649" s="21"/>
    </row>
    <row r="6650">
      <c r="A6650" s="19">
        <v>6649.0</v>
      </c>
      <c r="B6650" s="19">
        <v>24056.0</v>
      </c>
      <c r="C6650" s="20" t="s">
        <v>8403</v>
      </c>
      <c r="D6650" s="21"/>
    </row>
    <row r="6651">
      <c r="A6651" s="19">
        <v>6650.0</v>
      </c>
      <c r="B6651" s="19">
        <v>24054.0</v>
      </c>
      <c r="C6651" s="20" t="s">
        <v>8404</v>
      </c>
      <c r="D6651" s="21"/>
    </row>
    <row r="6652">
      <c r="A6652" s="19">
        <v>6651.0</v>
      </c>
      <c r="B6652" s="19">
        <v>24051.0</v>
      </c>
      <c r="C6652" s="20" t="s">
        <v>8405</v>
      </c>
      <c r="D6652" s="21"/>
    </row>
    <row r="6653">
      <c r="A6653" s="19">
        <v>6652.0</v>
      </c>
      <c r="B6653" s="19">
        <v>24045.0</v>
      </c>
      <c r="C6653" s="20" t="s">
        <v>8406</v>
      </c>
      <c r="D6653" s="21"/>
    </row>
    <row r="6654">
      <c r="A6654" s="19">
        <v>6653.0</v>
      </c>
      <c r="B6654" s="19">
        <v>24038.0</v>
      </c>
      <c r="C6654" s="20" t="s">
        <v>8407</v>
      </c>
      <c r="D6654" s="21"/>
    </row>
    <row r="6655">
      <c r="A6655" s="19">
        <v>6654.0</v>
      </c>
      <c r="B6655" s="19">
        <v>24021.0</v>
      </c>
      <c r="C6655" s="20" t="s">
        <v>8408</v>
      </c>
      <c r="D6655" s="21"/>
    </row>
    <row r="6656">
      <c r="A6656" s="19">
        <v>6655.0</v>
      </c>
      <c r="B6656" s="19">
        <v>24020.0</v>
      </c>
      <c r="C6656" s="20" t="s">
        <v>8409</v>
      </c>
      <c r="D6656" s="21"/>
    </row>
    <row r="6657">
      <c r="A6657" s="19">
        <v>6656.0</v>
      </c>
      <c r="B6657" s="19">
        <v>24011.0</v>
      </c>
      <c r="C6657" s="20" t="s">
        <v>8410</v>
      </c>
      <c r="D6657" s="21"/>
    </row>
    <row r="6658">
      <c r="A6658" s="19">
        <v>6657.0</v>
      </c>
      <c r="B6658" s="19">
        <v>24005.0</v>
      </c>
      <c r="C6658" s="20" t="s">
        <v>8411</v>
      </c>
      <c r="D6658" s="21"/>
    </row>
    <row r="6659">
      <c r="A6659" s="19">
        <v>6658.0</v>
      </c>
      <c r="B6659" s="19">
        <v>24003.0</v>
      </c>
      <c r="C6659" s="20" t="s">
        <v>8412</v>
      </c>
      <c r="D6659" s="21"/>
    </row>
    <row r="6660">
      <c r="A6660" s="19">
        <v>6659.0</v>
      </c>
      <c r="B6660" s="19">
        <v>24003.0</v>
      </c>
      <c r="C6660" s="20" t="s">
        <v>8413</v>
      </c>
      <c r="D6660" s="21"/>
    </row>
    <row r="6661">
      <c r="A6661" s="19">
        <v>6660.0</v>
      </c>
      <c r="B6661" s="19">
        <v>24002.0</v>
      </c>
      <c r="C6661" s="20" t="s">
        <v>8414</v>
      </c>
      <c r="D6661" s="21"/>
    </row>
    <row r="6662">
      <c r="A6662" s="19">
        <v>6661.0</v>
      </c>
      <c r="B6662" s="19">
        <v>23989.0</v>
      </c>
      <c r="C6662" s="20" t="s">
        <v>8415</v>
      </c>
      <c r="D6662" s="21"/>
    </row>
    <row r="6663">
      <c r="A6663" s="19">
        <v>6662.0</v>
      </c>
      <c r="B6663" s="19">
        <v>23979.0</v>
      </c>
      <c r="C6663" s="20" t="s">
        <v>8416</v>
      </c>
      <c r="D6663" s="21"/>
    </row>
    <row r="6664">
      <c r="A6664" s="19">
        <v>6663.0</v>
      </c>
      <c r="B6664" s="19">
        <v>23977.0</v>
      </c>
      <c r="C6664" s="20" t="s">
        <v>8417</v>
      </c>
      <c r="D6664" s="21"/>
    </row>
    <row r="6665">
      <c r="A6665" s="19">
        <v>6664.0</v>
      </c>
      <c r="B6665" s="19">
        <v>23970.0</v>
      </c>
      <c r="C6665" s="20" t="s">
        <v>8418</v>
      </c>
      <c r="D6665" s="21"/>
    </row>
    <row r="6666">
      <c r="A6666" s="19">
        <v>6665.0</v>
      </c>
      <c r="B6666" s="19">
        <v>23969.0</v>
      </c>
      <c r="C6666" s="20" t="s">
        <v>8419</v>
      </c>
      <c r="D6666" s="21"/>
    </row>
    <row r="6667">
      <c r="A6667" s="19">
        <v>6666.0</v>
      </c>
      <c r="B6667" s="19">
        <v>23969.0</v>
      </c>
      <c r="C6667" s="20" t="s">
        <v>8420</v>
      </c>
      <c r="D6667" s="21"/>
    </row>
    <row r="6668">
      <c r="A6668" s="19">
        <v>6667.0</v>
      </c>
      <c r="B6668" s="19">
        <v>23968.0</v>
      </c>
      <c r="C6668" s="20" t="s">
        <v>8421</v>
      </c>
      <c r="D6668" s="21"/>
    </row>
    <row r="6669">
      <c r="A6669" s="19">
        <v>6668.0</v>
      </c>
      <c r="B6669" s="19">
        <v>23964.0</v>
      </c>
      <c r="C6669" s="20" t="s">
        <v>8422</v>
      </c>
      <c r="D6669" s="21"/>
    </row>
    <row r="6670">
      <c r="A6670" s="19">
        <v>6669.0</v>
      </c>
      <c r="B6670" s="19">
        <v>23953.0</v>
      </c>
      <c r="C6670" s="20" t="s">
        <v>8423</v>
      </c>
      <c r="D6670" s="21"/>
    </row>
    <row r="6671">
      <c r="A6671" s="19">
        <v>6670.0</v>
      </c>
      <c r="B6671" s="19">
        <v>23949.0</v>
      </c>
      <c r="C6671" s="20" t="s">
        <v>8424</v>
      </c>
      <c r="D6671" s="21"/>
    </row>
    <row r="6672">
      <c r="A6672" s="19">
        <v>6671.0</v>
      </c>
      <c r="B6672" s="19">
        <v>23948.0</v>
      </c>
      <c r="C6672" s="20" t="s">
        <v>8425</v>
      </c>
      <c r="D6672" s="21"/>
    </row>
    <row r="6673">
      <c r="A6673" s="19">
        <v>6672.0</v>
      </c>
      <c r="B6673" s="19">
        <v>23947.0</v>
      </c>
      <c r="C6673" s="20" t="s">
        <v>8426</v>
      </c>
      <c r="D6673" s="21"/>
    </row>
    <row r="6674">
      <c r="A6674" s="19">
        <v>6673.0</v>
      </c>
      <c r="B6674" s="19">
        <v>23947.0</v>
      </c>
      <c r="C6674" s="20" t="s">
        <v>8427</v>
      </c>
      <c r="D6674" s="21"/>
    </row>
    <row r="6675">
      <c r="A6675" s="19">
        <v>6674.0</v>
      </c>
      <c r="B6675" s="19">
        <v>23941.0</v>
      </c>
      <c r="C6675" s="20" t="s">
        <v>8428</v>
      </c>
      <c r="D6675" s="21"/>
    </row>
    <row r="6676">
      <c r="A6676" s="19">
        <v>6675.0</v>
      </c>
      <c r="B6676" s="19">
        <v>23938.0</v>
      </c>
      <c r="C6676" s="20" t="s">
        <v>8429</v>
      </c>
      <c r="D6676" s="21"/>
    </row>
    <row r="6677">
      <c r="A6677" s="19">
        <v>6676.0</v>
      </c>
      <c r="B6677" s="19">
        <v>23936.0</v>
      </c>
      <c r="C6677" s="20" t="s">
        <v>8430</v>
      </c>
      <c r="D6677" s="21"/>
    </row>
    <row r="6678">
      <c r="A6678" s="19">
        <v>6677.0</v>
      </c>
      <c r="B6678" s="19">
        <v>23934.0</v>
      </c>
      <c r="C6678" s="22" t="s">
        <v>8431</v>
      </c>
      <c r="D6678" s="21"/>
    </row>
    <row r="6679">
      <c r="A6679" s="19">
        <v>6678.0</v>
      </c>
      <c r="B6679" s="19">
        <v>23926.0</v>
      </c>
      <c r="C6679" s="20" t="s">
        <v>8432</v>
      </c>
      <c r="D6679" s="21"/>
    </row>
    <row r="6680">
      <c r="A6680" s="19">
        <v>6679.0</v>
      </c>
      <c r="B6680" s="19">
        <v>23921.0</v>
      </c>
      <c r="C6680" s="20" t="s">
        <v>8433</v>
      </c>
      <c r="D6680" s="21"/>
    </row>
    <row r="6681">
      <c r="A6681" s="19">
        <v>6680.0</v>
      </c>
      <c r="B6681" s="19">
        <v>23921.0</v>
      </c>
      <c r="C6681" s="20" t="s">
        <v>8434</v>
      </c>
      <c r="D6681" s="21"/>
    </row>
    <row r="6682">
      <c r="A6682" s="19">
        <v>6681.0</v>
      </c>
      <c r="B6682" s="19">
        <v>23917.0</v>
      </c>
      <c r="C6682" s="20" t="s">
        <v>8435</v>
      </c>
      <c r="D6682" s="21"/>
    </row>
    <row r="6683">
      <c r="A6683" s="19">
        <v>6682.0</v>
      </c>
      <c r="B6683" s="19">
        <v>23915.0</v>
      </c>
      <c r="C6683" s="20" t="s">
        <v>8436</v>
      </c>
      <c r="D6683" s="21"/>
    </row>
    <row r="6684">
      <c r="A6684" s="19">
        <v>6683.0</v>
      </c>
      <c r="B6684" s="19">
        <v>23900.0</v>
      </c>
      <c r="C6684" s="20" t="s">
        <v>8437</v>
      </c>
      <c r="D6684" s="21"/>
    </row>
    <row r="6685">
      <c r="A6685" s="19">
        <v>6684.0</v>
      </c>
      <c r="B6685" s="19">
        <v>23897.0</v>
      </c>
      <c r="C6685" s="20" t="s">
        <v>8438</v>
      </c>
      <c r="D6685" s="21"/>
    </row>
    <row r="6686">
      <c r="A6686" s="19">
        <v>6685.0</v>
      </c>
      <c r="B6686" s="19">
        <v>23896.0</v>
      </c>
      <c r="C6686" s="20" t="s">
        <v>8439</v>
      </c>
      <c r="D6686" s="21"/>
    </row>
    <row r="6687">
      <c r="A6687" s="19">
        <v>6686.0</v>
      </c>
      <c r="B6687" s="19">
        <v>23892.0</v>
      </c>
      <c r="C6687" s="20" t="s">
        <v>8440</v>
      </c>
      <c r="D6687" s="21"/>
    </row>
    <row r="6688">
      <c r="A6688" s="19">
        <v>6687.0</v>
      </c>
      <c r="B6688" s="19">
        <v>23886.0</v>
      </c>
      <c r="C6688" s="20" t="s">
        <v>8441</v>
      </c>
      <c r="D6688" s="21"/>
    </row>
    <row r="6689">
      <c r="A6689" s="19">
        <v>6688.0</v>
      </c>
      <c r="B6689" s="19">
        <v>23879.0</v>
      </c>
      <c r="C6689" s="20" t="s">
        <v>8442</v>
      </c>
      <c r="D6689" s="21"/>
    </row>
    <row r="6690">
      <c r="A6690" s="19">
        <v>6689.0</v>
      </c>
      <c r="B6690" s="19">
        <v>23875.0</v>
      </c>
      <c r="C6690" s="20" t="s">
        <v>8443</v>
      </c>
      <c r="D6690" s="21"/>
    </row>
    <row r="6691">
      <c r="A6691" s="19">
        <v>6690.0</v>
      </c>
      <c r="B6691" s="19">
        <v>23874.0</v>
      </c>
      <c r="C6691" s="20" t="s">
        <v>8444</v>
      </c>
      <c r="D6691" s="21"/>
    </row>
    <row r="6692">
      <c r="A6692" s="19">
        <v>6691.0</v>
      </c>
      <c r="B6692" s="19">
        <v>23873.0</v>
      </c>
      <c r="C6692" s="20" t="s">
        <v>8445</v>
      </c>
      <c r="D6692" s="21"/>
    </row>
    <row r="6693">
      <c r="A6693" s="19">
        <v>6692.0</v>
      </c>
      <c r="B6693" s="19">
        <v>23872.0</v>
      </c>
      <c r="C6693" s="20" t="s">
        <v>8446</v>
      </c>
      <c r="D6693" s="21"/>
    </row>
    <row r="6694">
      <c r="A6694" s="19">
        <v>6693.0</v>
      </c>
      <c r="B6694" s="19">
        <v>23867.0</v>
      </c>
      <c r="C6694" s="20" t="s">
        <v>8447</v>
      </c>
      <c r="D6694" s="21"/>
    </row>
    <row r="6695">
      <c r="A6695" s="19">
        <v>6694.0</v>
      </c>
      <c r="B6695" s="19">
        <v>23866.0</v>
      </c>
      <c r="C6695" s="20" t="s">
        <v>8448</v>
      </c>
      <c r="D6695" s="21"/>
    </row>
    <row r="6696">
      <c r="A6696" s="19">
        <v>6695.0</v>
      </c>
      <c r="B6696" s="19">
        <v>23862.0</v>
      </c>
      <c r="C6696" s="20" t="s">
        <v>8449</v>
      </c>
      <c r="D6696" s="21"/>
    </row>
    <row r="6697">
      <c r="A6697" s="19">
        <v>6696.0</v>
      </c>
      <c r="B6697" s="19">
        <v>23861.0</v>
      </c>
      <c r="C6697" s="20" t="s">
        <v>8450</v>
      </c>
      <c r="D6697" s="21"/>
    </row>
    <row r="6698">
      <c r="A6698" s="19">
        <v>6697.0</v>
      </c>
      <c r="B6698" s="19">
        <v>23857.0</v>
      </c>
      <c r="C6698" s="20" t="s">
        <v>8451</v>
      </c>
      <c r="D6698" s="21"/>
    </row>
    <row r="6699">
      <c r="A6699" s="19">
        <v>6698.0</v>
      </c>
      <c r="B6699" s="19">
        <v>23856.0</v>
      </c>
      <c r="C6699" s="20" t="s">
        <v>8452</v>
      </c>
      <c r="D6699" s="21"/>
    </row>
    <row r="6700">
      <c r="A6700" s="19">
        <v>6699.0</v>
      </c>
      <c r="B6700" s="19">
        <v>23856.0</v>
      </c>
      <c r="C6700" s="20" t="s">
        <v>8453</v>
      </c>
      <c r="D6700" s="21"/>
    </row>
    <row r="6701">
      <c r="A6701" s="19">
        <v>6700.0</v>
      </c>
      <c r="B6701" s="19">
        <v>23845.0</v>
      </c>
      <c r="C6701" s="20" t="s">
        <v>8454</v>
      </c>
      <c r="D6701" s="21"/>
    </row>
    <row r="6702">
      <c r="A6702" s="19">
        <v>6701.0</v>
      </c>
      <c r="B6702" s="19">
        <v>23836.0</v>
      </c>
      <c r="C6702" s="20" t="s">
        <v>8455</v>
      </c>
      <c r="D6702" s="21"/>
    </row>
    <row r="6703">
      <c r="A6703" s="19">
        <v>6702.0</v>
      </c>
      <c r="B6703" s="19">
        <v>23834.0</v>
      </c>
      <c r="C6703" s="20" t="s">
        <v>8456</v>
      </c>
      <c r="D6703" s="21"/>
    </row>
    <row r="6704">
      <c r="A6704" s="19">
        <v>6703.0</v>
      </c>
      <c r="B6704" s="19">
        <v>23834.0</v>
      </c>
      <c r="C6704" s="20" t="s">
        <v>8457</v>
      </c>
      <c r="D6704" s="21"/>
    </row>
    <row r="6705">
      <c r="A6705" s="19">
        <v>6704.0</v>
      </c>
      <c r="B6705" s="19">
        <v>23826.0</v>
      </c>
      <c r="C6705" s="20" t="s">
        <v>8458</v>
      </c>
      <c r="D6705" s="21"/>
    </row>
    <row r="6706">
      <c r="A6706" s="19">
        <v>6705.0</v>
      </c>
      <c r="B6706" s="19">
        <v>23813.0</v>
      </c>
      <c r="C6706" s="20" t="s">
        <v>8459</v>
      </c>
      <c r="D6706" s="21"/>
    </row>
    <row r="6707">
      <c r="A6707" s="19">
        <v>6706.0</v>
      </c>
      <c r="B6707" s="19">
        <v>23812.0</v>
      </c>
      <c r="C6707" s="20" t="s">
        <v>8460</v>
      </c>
      <c r="D6707" s="21"/>
    </row>
    <row r="6708">
      <c r="A6708" s="19">
        <v>6707.0</v>
      </c>
      <c r="B6708" s="19">
        <v>23809.0</v>
      </c>
      <c r="C6708" s="20" t="s">
        <v>8461</v>
      </c>
      <c r="D6708" s="21"/>
    </row>
    <row r="6709">
      <c r="A6709" s="19">
        <v>6708.0</v>
      </c>
      <c r="B6709" s="19">
        <v>23808.0</v>
      </c>
      <c r="C6709" s="20" t="s">
        <v>8462</v>
      </c>
      <c r="D6709" s="21"/>
    </row>
    <row r="6710">
      <c r="A6710" s="19">
        <v>6709.0</v>
      </c>
      <c r="B6710" s="19">
        <v>23797.0</v>
      </c>
      <c r="C6710" s="20" t="s">
        <v>8463</v>
      </c>
      <c r="D6710" s="21"/>
    </row>
    <row r="6711">
      <c r="A6711" s="19">
        <v>6710.0</v>
      </c>
      <c r="B6711" s="19">
        <v>23794.0</v>
      </c>
      <c r="C6711" s="20" t="s">
        <v>8464</v>
      </c>
      <c r="D6711" s="21"/>
    </row>
    <row r="6712">
      <c r="A6712" s="19">
        <v>6711.0</v>
      </c>
      <c r="B6712" s="19">
        <v>23792.0</v>
      </c>
      <c r="C6712" s="20" t="s">
        <v>8465</v>
      </c>
      <c r="D6712" s="21"/>
    </row>
    <row r="6713">
      <c r="A6713" s="19">
        <v>6712.0</v>
      </c>
      <c r="B6713" s="19">
        <v>23780.0</v>
      </c>
      <c r="C6713" s="22" t="s">
        <v>8466</v>
      </c>
      <c r="D6713" s="21"/>
    </row>
    <row r="6714">
      <c r="A6714" s="19">
        <v>6713.0</v>
      </c>
      <c r="B6714" s="19">
        <v>23779.0</v>
      </c>
      <c r="C6714" s="22" t="s">
        <v>8467</v>
      </c>
      <c r="D6714" s="21"/>
    </row>
    <row r="6715">
      <c r="A6715" s="19">
        <v>6714.0</v>
      </c>
      <c r="B6715" s="19">
        <v>23763.0</v>
      </c>
      <c r="C6715" s="20" t="s">
        <v>8468</v>
      </c>
      <c r="D6715" s="21"/>
    </row>
    <row r="6716">
      <c r="A6716" s="19">
        <v>6715.0</v>
      </c>
      <c r="B6716" s="19">
        <v>23761.0</v>
      </c>
      <c r="C6716" s="20" t="s">
        <v>8469</v>
      </c>
      <c r="D6716" s="21"/>
    </row>
    <row r="6717">
      <c r="A6717" s="19">
        <v>6716.0</v>
      </c>
      <c r="B6717" s="19">
        <v>23746.0</v>
      </c>
      <c r="C6717" s="20" t="s">
        <v>8470</v>
      </c>
      <c r="D6717" s="21"/>
    </row>
    <row r="6718">
      <c r="A6718" s="19">
        <v>6717.0</v>
      </c>
      <c r="B6718" s="19">
        <v>23746.0</v>
      </c>
      <c r="C6718" s="20" t="s">
        <v>8471</v>
      </c>
      <c r="D6718" s="21"/>
    </row>
    <row r="6719">
      <c r="A6719" s="19">
        <v>6718.0</v>
      </c>
      <c r="B6719" s="19">
        <v>23743.0</v>
      </c>
      <c r="C6719" s="20" t="s">
        <v>8472</v>
      </c>
      <c r="D6719" s="21"/>
    </row>
    <row r="6720">
      <c r="A6720" s="19">
        <v>6719.0</v>
      </c>
      <c r="B6720" s="19">
        <v>23742.0</v>
      </c>
      <c r="C6720" s="20" t="s">
        <v>8473</v>
      </c>
      <c r="D6720" s="21"/>
    </row>
    <row r="6721">
      <c r="A6721" s="19">
        <v>6720.0</v>
      </c>
      <c r="B6721" s="19">
        <v>23728.0</v>
      </c>
      <c r="C6721" s="22" t="s">
        <v>8474</v>
      </c>
      <c r="D6721" s="21"/>
    </row>
    <row r="6722">
      <c r="A6722" s="19">
        <v>6721.0</v>
      </c>
      <c r="B6722" s="19">
        <v>23726.0</v>
      </c>
      <c r="C6722" s="20" t="s">
        <v>8475</v>
      </c>
      <c r="D6722" s="21"/>
    </row>
    <row r="6723">
      <c r="A6723" s="19">
        <v>6722.0</v>
      </c>
      <c r="B6723" s="19">
        <v>23716.0</v>
      </c>
      <c r="C6723" s="22" t="s">
        <v>8476</v>
      </c>
      <c r="D6723" s="21"/>
    </row>
    <row r="6724">
      <c r="A6724" s="19">
        <v>6723.0</v>
      </c>
      <c r="B6724" s="19">
        <v>23715.0</v>
      </c>
      <c r="C6724" s="20" t="s">
        <v>8477</v>
      </c>
      <c r="D6724" s="21"/>
    </row>
    <row r="6725">
      <c r="A6725" s="19">
        <v>6724.0</v>
      </c>
      <c r="B6725" s="19">
        <v>23713.0</v>
      </c>
      <c r="C6725" s="20" t="s">
        <v>8478</v>
      </c>
      <c r="D6725" s="21"/>
    </row>
    <row r="6726">
      <c r="A6726" s="19">
        <v>6725.0</v>
      </c>
      <c r="B6726" s="19">
        <v>23711.0</v>
      </c>
      <c r="C6726" s="20" t="s">
        <v>8479</v>
      </c>
      <c r="D6726" s="21"/>
    </row>
    <row r="6727">
      <c r="A6727" s="19">
        <v>6726.0</v>
      </c>
      <c r="B6727" s="19">
        <v>23703.0</v>
      </c>
      <c r="C6727" s="20" t="s">
        <v>8480</v>
      </c>
      <c r="D6727" s="21"/>
    </row>
    <row r="6728">
      <c r="A6728" s="19">
        <v>6727.0</v>
      </c>
      <c r="B6728" s="19">
        <v>23696.0</v>
      </c>
      <c r="C6728" s="20" t="s">
        <v>8481</v>
      </c>
      <c r="D6728" s="21"/>
    </row>
    <row r="6729">
      <c r="A6729" s="19">
        <v>6728.0</v>
      </c>
      <c r="B6729" s="19">
        <v>23679.0</v>
      </c>
      <c r="C6729" s="20" t="s">
        <v>8482</v>
      </c>
      <c r="D6729" s="21"/>
    </row>
    <row r="6730">
      <c r="A6730" s="19">
        <v>6729.0</v>
      </c>
      <c r="B6730" s="19">
        <v>23678.0</v>
      </c>
      <c r="C6730" s="20" t="s">
        <v>8483</v>
      </c>
      <c r="D6730" s="21"/>
    </row>
    <row r="6731">
      <c r="A6731" s="19">
        <v>6730.0</v>
      </c>
      <c r="B6731" s="19">
        <v>23677.0</v>
      </c>
      <c r="C6731" s="20" t="s">
        <v>8484</v>
      </c>
      <c r="D6731" s="21"/>
    </row>
    <row r="6732">
      <c r="A6732" s="19">
        <v>6731.0</v>
      </c>
      <c r="B6732" s="19">
        <v>23672.0</v>
      </c>
      <c r="C6732" s="20" t="s">
        <v>8485</v>
      </c>
      <c r="D6732" s="21"/>
    </row>
    <row r="6733">
      <c r="A6733" s="19">
        <v>6732.0</v>
      </c>
      <c r="B6733" s="19">
        <v>23667.0</v>
      </c>
      <c r="C6733" s="20" t="s">
        <v>8486</v>
      </c>
      <c r="D6733" s="21"/>
    </row>
    <row r="6734">
      <c r="A6734" s="19">
        <v>6733.0</v>
      </c>
      <c r="B6734" s="19">
        <v>23666.0</v>
      </c>
      <c r="C6734" s="20" t="s">
        <v>8487</v>
      </c>
      <c r="D6734" s="21"/>
    </row>
    <row r="6735">
      <c r="A6735" s="19">
        <v>6734.0</v>
      </c>
      <c r="B6735" s="19">
        <v>23663.0</v>
      </c>
      <c r="C6735" s="20" t="s">
        <v>8488</v>
      </c>
      <c r="D6735" s="21"/>
    </row>
    <row r="6736">
      <c r="A6736" s="19">
        <v>6735.0</v>
      </c>
      <c r="B6736" s="19">
        <v>23661.0</v>
      </c>
      <c r="C6736" s="20" t="s">
        <v>8489</v>
      </c>
      <c r="D6736" s="21"/>
    </row>
    <row r="6737">
      <c r="A6737" s="19">
        <v>6736.0</v>
      </c>
      <c r="B6737" s="19">
        <v>23651.0</v>
      </c>
      <c r="C6737" s="20" t="s">
        <v>8490</v>
      </c>
      <c r="D6737" s="21"/>
    </row>
    <row r="6738">
      <c r="A6738" s="19">
        <v>6737.0</v>
      </c>
      <c r="B6738" s="19">
        <v>23642.0</v>
      </c>
      <c r="C6738" s="20" t="s">
        <v>8491</v>
      </c>
      <c r="D6738" s="21"/>
    </row>
    <row r="6739">
      <c r="A6739" s="19">
        <v>6738.0</v>
      </c>
      <c r="B6739" s="19">
        <v>23636.0</v>
      </c>
      <c r="C6739" s="20" t="s">
        <v>8492</v>
      </c>
      <c r="D6739" s="21"/>
    </row>
    <row r="6740">
      <c r="A6740" s="19">
        <v>6739.0</v>
      </c>
      <c r="B6740" s="19">
        <v>23628.0</v>
      </c>
      <c r="C6740" s="20" t="s">
        <v>8493</v>
      </c>
      <c r="D6740" s="21"/>
    </row>
    <row r="6741">
      <c r="A6741" s="19">
        <v>6740.0</v>
      </c>
      <c r="B6741" s="19">
        <v>23623.0</v>
      </c>
      <c r="C6741" s="20" t="s">
        <v>8494</v>
      </c>
      <c r="D6741" s="21"/>
    </row>
    <row r="6742">
      <c r="A6742" s="19">
        <v>6741.0</v>
      </c>
      <c r="B6742" s="19">
        <v>23619.0</v>
      </c>
      <c r="C6742" s="20" t="s">
        <v>8495</v>
      </c>
      <c r="D6742" s="21"/>
    </row>
    <row r="6743">
      <c r="A6743" s="19">
        <v>6742.0</v>
      </c>
      <c r="B6743" s="19">
        <v>23615.0</v>
      </c>
      <c r="C6743" s="20" t="s">
        <v>8496</v>
      </c>
      <c r="D6743" s="21"/>
    </row>
    <row r="6744">
      <c r="A6744" s="19">
        <v>6743.0</v>
      </c>
      <c r="B6744" s="19">
        <v>23602.0</v>
      </c>
      <c r="C6744" s="22" t="s">
        <v>8497</v>
      </c>
      <c r="D6744" s="21"/>
    </row>
    <row r="6745">
      <c r="A6745" s="19">
        <v>6744.0</v>
      </c>
      <c r="B6745" s="19">
        <v>23598.0</v>
      </c>
      <c r="C6745" s="20" t="s">
        <v>8498</v>
      </c>
      <c r="D6745" s="21"/>
    </row>
    <row r="6746">
      <c r="A6746" s="19">
        <v>6745.0</v>
      </c>
      <c r="B6746" s="19">
        <v>23587.0</v>
      </c>
      <c r="C6746" s="20" t="s">
        <v>8499</v>
      </c>
      <c r="D6746" s="21"/>
    </row>
    <row r="6747">
      <c r="A6747" s="19">
        <v>6746.0</v>
      </c>
      <c r="B6747" s="19">
        <v>23582.0</v>
      </c>
      <c r="C6747" s="20" t="s">
        <v>8500</v>
      </c>
      <c r="D6747" s="21"/>
    </row>
    <row r="6748">
      <c r="A6748" s="19">
        <v>6747.0</v>
      </c>
      <c r="B6748" s="19">
        <v>23582.0</v>
      </c>
      <c r="C6748" s="20" t="s">
        <v>8501</v>
      </c>
      <c r="D6748" s="21"/>
    </row>
    <row r="6749">
      <c r="A6749" s="19">
        <v>6748.0</v>
      </c>
      <c r="B6749" s="19">
        <v>23581.0</v>
      </c>
      <c r="C6749" s="20" t="s">
        <v>8502</v>
      </c>
      <c r="D6749" s="21"/>
    </row>
    <row r="6750">
      <c r="A6750" s="19">
        <v>6749.0</v>
      </c>
      <c r="B6750" s="19">
        <v>23581.0</v>
      </c>
      <c r="C6750" s="20" t="s">
        <v>8503</v>
      </c>
      <c r="D6750" s="21"/>
    </row>
    <row r="6751">
      <c r="A6751" s="19">
        <v>6750.0</v>
      </c>
      <c r="B6751" s="19">
        <v>23572.0</v>
      </c>
      <c r="C6751" s="22" t="s">
        <v>8504</v>
      </c>
      <c r="D6751" s="21"/>
    </row>
    <row r="6752">
      <c r="A6752" s="19">
        <v>6751.0</v>
      </c>
      <c r="B6752" s="19">
        <v>23565.0</v>
      </c>
      <c r="C6752" s="20" t="s">
        <v>8505</v>
      </c>
      <c r="D6752" s="21"/>
    </row>
    <row r="6753">
      <c r="A6753" s="19">
        <v>6752.0</v>
      </c>
      <c r="B6753" s="19">
        <v>23558.0</v>
      </c>
      <c r="C6753" s="20" t="s">
        <v>8506</v>
      </c>
      <c r="D6753" s="21"/>
    </row>
    <row r="6754">
      <c r="A6754" s="19">
        <v>6753.0</v>
      </c>
      <c r="B6754" s="19">
        <v>23553.0</v>
      </c>
      <c r="C6754" s="20" t="s">
        <v>8507</v>
      </c>
      <c r="D6754" s="21"/>
    </row>
    <row r="6755">
      <c r="A6755" s="19">
        <v>6754.0</v>
      </c>
      <c r="B6755" s="19">
        <v>23539.0</v>
      </c>
      <c r="C6755" s="20" t="s">
        <v>8508</v>
      </c>
      <c r="D6755" s="21"/>
    </row>
    <row r="6756">
      <c r="A6756" s="19">
        <v>6755.0</v>
      </c>
      <c r="B6756" s="19">
        <v>23532.0</v>
      </c>
      <c r="C6756" s="22" t="s">
        <v>8509</v>
      </c>
      <c r="D6756" s="21"/>
    </row>
    <row r="6757">
      <c r="A6757" s="19">
        <v>6756.0</v>
      </c>
      <c r="B6757" s="19">
        <v>23527.0</v>
      </c>
      <c r="C6757" s="20" t="s">
        <v>8510</v>
      </c>
      <c r="D6757" s="21"/>
    </row>
    <row r="6758">
      <c r="A6758" s="19">
        <v>6757.0</v>
      </c>
      <c r="B6758" s="19">
        <v>23520.0</v>
      </c>
      <c r="C6758" s="20" t="s">
        <v>8511</v>
      </c>
      <c r="D6758" s="21"/>
    </row>
    <row r="6759">
      <c r="A6759" s="19">
        <v>6758.0</v>
      </c>
      <c r="B6759" s="19">
        <v>23516.0</v>
      </c>
      <c r="C6759" s="20" t="s">
        <v>8512</v>
      </c>
      <c r="D6759" s="21"/>
    </row>
    <row r="6760">
      <c r="A6760" s="19">
        <v>6759.0</v>
      </c>
      <c r="B6760" s="19">
        <v>23515.0</v>
      </c>
      <c r="C6760" s="22" t="s">
        <v>8513</v>
      </c>
      <c r="D6760" s="21"/>
    </row>
    <row r="6761">
      <c r="A6761" s="19">
        <v>6760.0</v>
      </c>
      <c r="B6761" s="19">
        <v>23515.0</v>
      </c>
      <c r="C6761" s="22" t="s">
        <v>8514</v>
      </c>
      <c r="D6761" s="21"/>
    </row>
    <row r="6762">
      <c r="A6762" s="19">
        <v>6761.0</v>
      </c>
      <c r="B6762" s="19">
        <v>23515.0</v>
      </c>
      <c r="C6762" s="20" t="s">
        <v>8515</v>
      </c>
      <c r="D6762" s="21"/>
    </row>
    <row r="6763">
      <c r="A6763" s="19">
        <v>6762.0</v>
      </c>
      <c r="B6763" s="19">
        <v>23512.0</v>
      </c>
      <c r="C6763" s="20" t="s">
        <v>8516</v>
      </c>
      <c r="D6763" s="21"/>
    </row>
    <row r="6764">
      <c r="A6764" s="19">
        <v>6763.0</v>
      </c>
      <c r="B6764" s="19">
        <v>23509.0</v>
      </c>
      <c r="C6764" s="20" t="s">
        <v>8517</v>
      </c>
      <c r="D6764" s="21"/>
    </row>
    <row r="6765">
      <c r="A6765" s="19">
        <v>6764.0</v>
      </c>
      <c r="B6765" s="19">
        <v>23507.0</v>
      </c>
      <c r="C6765" s="20" t="s">
        <v>8518</v>
      </c>
      <c r="D6765" s="21"/>
    </row>
    <row r="6766">
      <c r="A6766" s="19">
        <v>6765.0</v>
      </c>
      <c r="B6766" s="19">
        <v>23503.0</v>
      </c>
      <c r="C6766" s="20" t="s">
        <v>8519</v>
      </c>
      <c r="D6766" s="21"/>
    </row>
    <row r="6767">
      <c r="A6767" s="19">
        <v>6766.0</v>
      </c>
      <c r="B6767" s="19">
        <v>23498.0</v>
      </c>
      <c r="C6767" s="20" t="s">
        <v>8520</v>
      </c>
      <c r="D6767" s="21"/>
    </row>
    <row r="6768">
      <c r="A6768" s="19">
        <v>6767.0</v>
      </c>
      <c r="B6768" s="19">
        <v>23494.0</v>
      </c>
      <c r="C6768" s="20" t="s">
        <v>8521</v>
      </c>
      <c r="D6768" s="21"/>
    </row>
    <row r="6769">
      <c r="A6769" s="19">
        <v>6768.0</v>
      </c>
      <c r="B6769" s="19">
        <v>23491.0</v>
      </c>
      <c r="C6769" s="20" t="s">
        <v>8522</v>
      </c>
      <c r="D6769" s="21"/>
    </row>
    <row r="6770">
      <c r="A6770" s="19">
        <v>6769.0</v>
      </c>
      <c r="B6770" s="19">
        <v>23488.0</v>
      </c>
      <c r="C6770" s="20" t="s">
        <v>8523</v>
      </c>
      <c r="D6770" s="21"/>
    </row>
    <row r="6771">
      <c r="A6771" s="19">
        <v>6770.0</v>
      </c>
      <c r="B6771" s="19">
        <v>23488.0</v>
      </c>
      <c r="C6771" s="22" t="s">
        <v>8524</v>
      </c>
      <c r="D6771" s="21"/>
    </row>
    <row r="6772">
      <c r="A6772" s="19">
        <v>6771.0</v>
      </c>
      <c r="B6772" s="19">
        <v>23484.0</v>
      </c>
      <c r="C6772" s="20" t="s">
        <v>8525</v>
      </c>
      <c r="D6772" s="21"/>
    </row>
    <row r="6773">
      <c r="A6773" s="19">
        <v>6772.0</v>
      </c>
      <c r="B6773" s="19">
        <v>23481.0</v>
      </c>
      <c r="C6773" s="20" t="s">
        <v>8526</v>
      </c>
      <c r="D6773" s="21"/>
    </row>
    <row r="6774">
      <c r="A6774" s="19">
        <v>6773.0</v>
      </c>
      <c r="B6774" s="19">
        <v>23474.0</v>
      </c>
      <c r="C6774" s="20" t="s">
        <v>8527</v>
      </c>
      <c r="D6774" s="21"/>
    </row>
    <row r="6775">
      <c r="A6775" s="19">
        <v>6774.0</v>
      </c>
      <c r="B6775" s="19">
        <v>23465.0</v>
      </c>
      <c r="C6775" s="20" t="s">
        <v>8528</v>
      </c>
      <c r="D6775" s="21"/>
    </row>
    <row r="6776">
      <c r="A6776" s="19">
        <v>6775.0</v>
      </c>
      <c r="B6776" s="19">
        <v>23461.0</v>
      </c>
      <c r="C6776" s="20" t="s">
        <v>8529</v>
      </c>
      <c r="D6776" s="21"/>
    </row>
    <row r="6777">
      <c r="A6777" s="19">
        <v>6776.0</v>
      </c>
      <c r="B6777" s="19">
        <v>23449.0</v>
      </c>
      <c r="C6777" s="20" t="s">
        <v>8530</v>
      </c>
      <c r="D6777" s="21"/>
    </row>
    <row r="6778">
      <c r="A6778" s="19">
        <v>6777.0</v>
      </c>
      <c r="B6778" s="19">
        <v>23443.0</v>
      </c>
      <c r="C6778" s="20" t="s">
        <v>8531</v>
      </c>
      <c r="D6778" s="21"/>
    </row>
    <row r="6779">
      <c r="A6779" s="19">
        <v>6778.0</v>
      </c>
      <c r="B6779" s="19">
        <v>23441.0</v>
      </c>
      <c r="C6779" s="20" t="s">
        <v>8532</v>
      </c>
      <c r="D6779" s="21"/>
    </row>
    <row r="6780">
      <c r="A6780" s="19">
        <v>6779.0</v>
      </c>
      <c r="B6780" s="19">
        <v>23437.0</v>
      </c>
      <c r="C6780" s="20" t="s">
        <v>8533</v>
      </c>
      <c r="D6780" s="21"/>
    </row>
    <row r="6781">
      <c r="A6781" s="19">
        <v>6780.0</v>
      </c>
      <c r="B6781" s="19">
        <v>23434.0</v>
      </c>
      <c r="C6781" s="20" t="s">
        <v>8534</v>
      </c>
      <c r="D6781" s="21"/>
    </row>
    <row r="6782">
      <c r="A6782" s="19">
        <v>6781.0</v>
      </c>
      <c r="B6782" s="19">
        <v>23433.0</v>
      </c>
      <c r="C6782" s="20" t="s">
        <v>8535</v>
      </c>
      <c r="D6782" s="21"/>
    </row>
    <row r="6783">
      <c r="A6783" s="19">
        <v>6782.0</v>
      </c>
      <c r="B6783" s="19">
        <v>23428.0</v>
      </c>
      <c r="C6783" s="20" t="s">
        <v>8536</v>
      </c>
      <c r="D6783" s="21"/>
    </row>
    <row r="6784">
      <c r="A6784" s="19">
        <v>6783.0</v>
      </c>
      <c r="B6784" s="19">
        <v>23426.0</v>
      </c>
      <c r="C6784" s="20" t="s">
        <v>8537</v>
      </c>
      <c r="D6784" s="21"/>
    </row>
    <row r="6785">
      <c r="A6785" s="19">
        <v>6784.0</v>
      </c>
      <c r="B6785" s="19">
        <v>23420.0</v>
      </c>
      <c r="C6785" s="20" t="s">
        <v>8538</v>
      </c>
      <c r="D6785" s="21"/>
    </row>
    <row r="6786">
      <c r="A6786" s="19">
        <v>6785.0</v>
      </c>
      <c r="B6786" s="19">
        <v>23411.0</v>
      </c>
      <c r="C6786" s="20" t="s">
        <v>8539</v>
      </c>
      <c r="D6786" s="21"/>
    </row>
    <row r="6787">
      <c r="A6787" s="19">
        <v>6786.0</v>
      </c>
      <c r="B6787" s="19">
        <v>23406.0</v>
      </c>
      <c r="C6787" s="20" t="s">
        <v>8540</v>
      </c>
      <c r="D6787" s="21"/>
    </row>
    <row r="6788">
      <c r="A6788" s="19">
        <v>6787.0</v>
      </c>
      <c r="B6788" s="19">
        <v>23398.0</v>
      </c>
      <c r="C6788" s="20" t="s">
        <v>8541</v>
      </c>
      <c r="D6788" s="21"/>
    </row>
    <row r="6789">
      <c r="A6789" s="19">
        <v>6788.0</v>
      </c>
      <c r="B6789" s="19">
        <v>23389.0</v>
      </c>
      <c r="C6789" s="20" t="s">
        <v>8542</v>
      </c>
      <c r="D6789" s="21"/>
    </row>
    <row r="6790">
      <c r="A6790" s="19">
        <v>6789.0</v>
      </c>
      <c r="B6790" s="19">
        <v>23387.0</v>
      </c>
      <c r="C6790" s="20" t="s">
        <v>8543</v>
      </c>
      <c r="D6790" s="21"/>
    </row>
    <row r="6791">
      <c r="A6791" s="19">
        <v>6790.0</v>
      </c>
      <c r="B6791" s="19">
        <v>23377.0</v>
      </c>
      <c r="C6791" s="20" t="s">
        <v>8544</v>
      </c>
      <c r="D6791" s="21"/>
    </row>
    <row r="6792">
      <c r="A6792" s="19">
        <v>6791.0</v>
      </c>
      <c r="B6792" s="19">
        <v>23376.0</v>
      </c>
      <c r="C6792" s="20" t="s">
        <v>8545</v>
      </c>
      <c r="D6792" s="21"/>
    </row>
    <row r="6793">
      <c r="A6793" s="19">
        <v>6792.0</v>
      </c>
      <c r="B6793" s="19">
        <v>23376.0</v>
      </c>
      <c r="C6793" s="20" t="s">
        <v>8546</v>
      </c>
      <c r="D6793" s="21"/>
    </row>
    <row r="6794">
      <c r="A6794" s="19">
        <v>6793.0</v>
      </c>
      <c r="B6794" s="19">
        <v>23375.0</v>
      </c>
      <c r="C6794" s="20" t="s">
        <v>8547</v>
      </c>
      <c r="D6794" s="21"/>
    </row>
    <row r="6795">
      <c r="A6795" s="19">
        <v>6794.0</v>
      </c>
      <c r="B6795" s="19">
        <v>23366.0</v>
      </c>
      <c r="C6795" s="20" t="s">
        <v>8548</v>
      </c>
      <c r="D6795" s="21"/>
    </row>
    <row r="6796">
      <c r="A6796" s="19">
        <v>6795.0</v>
      </c>
      <c r="B6796" s="19">
        <v>23355.0</v>
      </c>
      <c r="C6796" s="20" t="s">
        <v>8549</v>
      </c>
      <c r="D6796" s="21"/>
    </row>
    <row r="6797">
      <c r="A6797" s="19">
        <v>6796.0</v>
      </c>
      <c r="B6797" s="19">
        <v>23348.0</v>
      </c>
      <c r="C6797" s="22" t="s">
        <v>8550</v>
      </c>
      <c r="D6797" s="21"/>
    </row>
    <row r="6798">
      <c r="A6798" s="19">
        <v>6797.0</v>
      </c>
      <c r="B6798" s="19">
        <v>23347.0</v>
      </c>
      <c r="C6798" s="20" t="s">
        <v>8551</v>
      </c>
      <c r="D6798" s="21"/>
    </row>
    <row r="6799">
      <c r="A6799" s="19">
        <v>6798.0</v>
      </c>
      <c r="B6799" s="19">
        <v>23346.0</v>
      </c>
      <c r="C6799" s="20" t="s">
        <v>8552</v>
      </c>
      <c r="D6799" s="21"/>
    </row>
    <row r="6800">
      <c r="A6800" s="19">
        <v>6799.0</v>
      </c>
      <c r="B6800" s="19">
        <v>23340.0</v>
      </c>
      <c r="C6800" s="20" t="s">
        <v>8553</v>
      </c>
      <c r="D6800" s="21"/>
    </row>
    <row r="6801">
      <c r="A6801" s="19">
        <v>6800.0</v>
      </c>
      <c r="B6801" s="19">
        <v>23331.0</v>
      </c>
      <c r="C6801" s="20" t="s">
        <v>8554</v>
      </c>
      <c r="D6801" s="21"/>
    </row>
    <row r="6802">
      <c r="A6802" s="19">
        <v>6801.0</v>
      </c>
      <c r="B6802" s="19">
        <v>23324.0</v>
      </c>
      <c r="C6802" s="20" t="s">
        <v>8555</v>
      </c>
      <c r="D6802" s="21"/>
    </row>
    <row r="6803">
      <c r="A6803" s="19">
        <v>6802.0</v>
      </c>
      <c r="B6803" s="19">
        <v>23318.0</v>
      </c>
      <c r="C6803" s="20" t="s">
        <v>8556</v>
      </c>
      <c r="D6803" s="21"/>
    </row>
    <row r="6804">
      <c r="A6804" s="19">
        <v>6803.0</v>
      </c>
      <c r="B6804" s="19">
        <v>23305.0</v>
      </c>
      <c r="C6804" s="22" t="s">
        <v>8557</v>
      </c>
      <c r="D6804" s="21"/>
    </row>
    <row r="6805">
      <c r="A6805" s="19">
        <v>6804.0</v>
      </c>
      <c r="B6805" s="19">
        <v>23303.0</v>
      </c>
      <c r="C6805" s="20" t="s">
        <v>8558</v>
      </c>
      <c r="D6805" s="21"/>
    </row>
    <row r="6806">
      <c r="A6806" s="19">
        <v>6805.0</v>
      </c>
      <c r="B6806" s="19">
        <v>23298.0</v>
      </c>
      <c r="C6806" s="20" t="s">
        <v>8559</v>
      </c>
      <c r="D6806" s="21"/>
    </row>
    <row r="6807">
      <c r="A6807" s="19">
        <v>6806.0</v>
      </c>
      <c r="B6807" s="19">
        <v>23284.0</v>
      </c>
      <c r="C6807" s="20" t="s">
        <v>8560</v>
      </c>
      <c r="D6807" s="21"/>
    </row>
    <row r="6808">
      <c r="A6808" s="19">
        <v>6807.0</v>
      </c>
      <c r="B6808" s="19">
        <v>23282.0</v>
      </c>
      <c r="C6808" s="20" t="s">
        <v>8561</v>
      </c>
      <c r="D6808" s="21"/>
    </row>
    <row r="6809">
      <c r="A6809" s="19">
        <v>6808.0</v>
      </c>
      <c r="B6809" s="19">
        <v>23267.0</v>
      </c>
      <c r="C6809" s="20" t="s">
        <v>8562</v>
      </c>
      <c r="D6809" s="21"/>
    </row>
    <row r="6810">
      <c r="A6810" s="19">
        <v>6809.0</v>
      </c>
      <c r="B6810" s="19">
        <v>23256.0</v>
      </c>
      <c r="C6810" s="20" t="s">
        <v>8563</v>
      </c>
      <c r="D6810" s="21"/>
    </row>
    <row r="6811">
      <c r="A6811" s="19">
        <v>6810.0</v>
      </c>
      <c r="B6811" s="19">
        <v>23255.0</v>
      </c>
      <c r="C6811" s="20" t="s">
        <v>8564</v>
      </c>
      <c r="D6811" s="21"/>
    </row>
    <row r="6812">
      <c r="A6812" s="19">
        <v>6811.0</v>
      </c>
      <c r="B6812" s="19">
        <v>23253.0</v>
      </c>
      <c r="C6812" s="20" t="s">
        <v>8565</v>
      </c>
      <c r="D6812" s="21"/>
    </row>
    <row r="6813">
      <c r="A6813" s="19">
        <v>6812.0</v>
      </c>
      <c r="B6813" s="19">
        <v>23252.0</v>
      </c>
      <c r="C6813" s="20" t="s">
        <v>8566</v>
      </c>
      <c r="D6813" s="21"/>
    </row>
    <row r="6814">
      <c r="A6814" s="19">
        <v>6813.0</v>
      </c>
      <c r="B6814" s="19">
        <v>23246.0</v>
      </c>
      <c r="C6814" s="20" t="s">
        <v>8567</v>
      </c>
      <c r="D6814" s="21"/>
    </row>
    <row r="6815">
      <c r="A6815" s="19">
        <v>6814.0</v>
      </c>
      <c r="B6815" s="19">
        <v>23245.0</v>
      </c>
      <c r="C6815" s="20" t="s">
        <v>8568</v>
      </c>
      <c r="D6815" s="21"/>
    </row>
    <row r="6816">
      <c r="A6816" s="19">
        <v>6815.0</v>
      </c>
      <c r="B6816" s="19">
        <v>23240.0</v>
      </c>
      <c r="C6816" s="20" t="s">
        <v>8569</v>
      </c>
      <c r="D6816" s="21"/>
    </row>
    <row r="6817">
      <c r="A6817" s="19">
        <v>6816.0</v>
      </c>
      <c r="B6817" s="19">
        <v>23232.0</v>
      </c>
      <c r="C6817" s="20" t="s">
        <v>8570</v>
      </c>
      <c r="D6817" s="21"/>
    </row>
    <row r="6818">
      <c r="A6818" s="19">
        <v>6817.0</v>
      </c>
      <c r="B6818" s="19">
        <v>23214.0</v>
      </c>
      <c r="C6818" s="20" t="s">
        <v>8571</v>
      </c>
      <c r="D6818" s="21"/>
    </row>
    <row r="6819">
      <c r="A6819" s="19">
        <v>6818.0</v>
      </c>
      <c r="B6819" s="19">
        <v>23214.0</v>
      </c>
      <c r="C6819" s="20" t="s">
        <v>8572</v>
      </c>
      <c r="D6819" s="21"/>
    </row>
    <row r="6820">
      <c r="A6820" s="19">
        <v>6819.0</v>
      </c>
      <c r="B6820" s="19">
        <v>23213.0</v>
      </c>
      <c r="C6820" s="20" t="s">
        <v>8573</v>
      </c>
      <c r="D6820" s="21"/>
    </row>
    <row r="6821">
      <c r="A6821" s="19">
        <v>6820.0</v>
      </c>
      <c r="B6821" s="19">
        <v>23177.0</v>
      </c>
      <c r="C6821" s="20" t="s">
        <v>8574</v>
      </c>
      <c r="D6821" s="21"/>
    </row>
    <row r="6822">
      <c r="A6822" s="19">
        <v>6821.0</v>
      </c>
      <c r="B6822" s="19">
        <v>23176.0</v>
      </c>
      <c r="C6822" s="20" t="s">
        <v>8575</v>
      </c>
      <c r="D6822" s="21"/>
    </row>
    <row r="6823">
      <c r="A6823" s="19">
        <v>6822.0</v>
      </c>
      <c r="B6823" s="19">
        <v>23170.0</v>
      </c>
      <c r="C6823" s="20" t="s">
        <v>8576</v>
      </c>
      <c r="D6823" s="21"/>
    </row>
    <row r="6824">
      <c r="A6824" s="19">
        <v>6823.0</v>
      </c>
      <c r="B6824" s="19">
        <v>23160.0</v>
      </c>
      <c r="C6824" s="20" t="s">
        <v>8577</v>
      </c>
      <c r="D6824" s="21"/>
    </row>
    <row r="6825">
      <c r="A6825" s="19">
        <v>6824.0</v>
      </c>
      <c r="B6825" s="19">
        <v>23159.0</v>
      </c>
      <c r="C6825" s="20" t="s">
        <v>8578</v>
      </c>
      <c r="D6825" s="21"/>
    </row>
    <row r="6826">
      <c r="A6826" s="19">
        <v>6825.0</v>
      </c>
      <c r="B6826" s="19">
        <v>23140.0</v>
      </c>
      <c r="C6826" s="20" t="s">
        <v>8579</v>
      </c>
      <c r="D6826" s="21"/>
    </row>
    <row r="6827">
      <c r="A6827" s="19">
        <v>6826.0</v>
      </c>
      <c r="B6827" s="19">
        <v>23133.0</v>
      </c>
      <c r="C6827" s="20" t="s">
        <v>8580</v>
      </c>
      <c r="D6827" s="21"/>
    </row>
    <row r="6828">
      <c r="A6828" s="19">
        <v>6827.0</v>
      </c>
      <c r="B6828" s="19">
        <v>23124.0</v>
      </c>
      <c r="C6828" s="20" t="s">
        <v>8581</v>
      </c>
      <c r="D6828" s="21"/>
    </row>
    <row r="6829">
      <c r="A6829" s="19">
        <v>6828.0</v>
      </c>
      <c r="B6829" s="19">
        <v>23121.0</v>
      </c>
      <c r="C6829" s="20" t="s">
        <v>8582</v>
      </c>
      <c r="D6829" s="21"/>
    </row>
    <row r="6830">
      <c r="A6830" s="19">
        <v>6829.0</v>
      </c>
      <c r="B6830" s="19">
        <v>23119.0</v>
      </c>
      <c r="C6830" s="20" t="s">
        <v>8583</v>
      </c>
      <c r="D6830" s="21"/>
    </row>
    <row r="6831">
      <c r="A6831" s="19">
        <v>6830.0</v>
      </c>
      <c r="B6831" s="19">
        <v>23119.0</v>
      </c>
      <c r="C6831" s="20" t="s">
        <v>8584</v>
      </c>
      <c r="D6831" s="21"/>
    </row>
    <row r="6832">
      <c r="A6832" s="19">
        <v>6831.0</v>
      </c>
      <c r="B6832" s="19">
        <v>23113.0</v>
      </c>
      <c r="C6832" s="20" t="s">
        <v>8585</v>
      </c>
      <c r="D6832" s="21"/>
    </row>
    <row r="6833">
      <c r="A6833" s="19">
        <v>6832.0</v>
      </c>
      <c r="B6833" s="19">
        <v>23112.0</v>
      </c>
      <c r="C6833" s="20" t="s">
        <v>8586</v>
      </c>
      <c r="D6833" s="21"/>
    </row>
    <row r="6834">
      <c r="A6834" s="19">
        <v>6833.0</v>
      </c>
      <c r="B6834" s="19">
        <v>23111.0</v>
      </c>
      <c r="C6834" s="20" t="s">
        <v>8587</v>
      </c>
      <c r="D6834" s="21"/>
    </row>
    <row r="6835">
      <c r="A6835" s="19">
        <v>6834.0</v>
      </c>
      <c r="B6835" s="19">
        <v>23103.0</v>
      </c>
      <c r="C6835" s="20" t="s">
        <v>8588</v>
      </c>
      <c r="D6835" s="21"/>
    </row>
    <row r="6836">
      <c r="A6836" s="19">
        <v>6835.0</v>
      </c>
      <c r="B6836" s="19">
        <v>23103.0</v>
      </c>
      <c r="C6836" s="20" t="s">
        <v>8589</v>
      </c>
      <c r="D6836" s="21"/>
    </row>
    <row r="6837">
      <c r="A6837" s="19">
        <v>6836.0</v>
      </c>
      <c r="B6837" s="19">
        <v>23101.0</v>
      </c>
      <c r="C6837" s="20" t="s">
        <v>8590</v>
      </c>
      <c r="D6837" s="21"/>
    </row>
    <row r="6838">
      <c r="A6838" s="19">
        <v>6837.0</v>
      </c>
      <c r="B6838" s="19">
        <v>23096.0</v>
      </c>
      <c r="C6838" s="20" t="s">
        <v>8591</v>
      </c>
      <c r="D6838" s="21"/>
    </row>
    <row r="6839">
      <c r="A6839" s="19">
        <v>6838.0</v>
      </c>
      <c r="B6839" s="19">
        <v>23095.0</v>
      </c>
      <c r="C6839" s="20" t="s">
        <v>8592</v>
      </c>
      <c r="D6839" s="21"/>
    </row>
    <row r="6840">
      <c r="A6840" s="19">
        <v>6839.0</v>
      </c>
      <c r="B6840" s="19">
        <v>23087.0</v>
      </c>
      <c r="C6840" s="20" t="s">
        <v>8593</v>
      </c>
      <c r="D6840" s="21"/>
    </row>
    <row r="6841">
      <c r="A6841" s="19">
        <v>6840.0</v>
      </c>
      <c r="B6841" s="19">
        <v>23087.0</v>
      </c>
      <c r="C6841" s="20" t="s">
        <v>8594</v>
      </c>
      <c r="D6841" s="21"/>
    </row>
    <row r="6842">
      <c r="A6842" s="19">
        <v>6841.0</v>
      </c>
      <c r="B6842" s="19">
        <v>23083.0</v>
      </c>
      <c r="C6842" s="20" t="s">
        <v>8595</v>
      </c>
      <c r="D6842" s="21"/>
    </row>
    <row r="6843">
      <c r="A6843" s="19">
        <v>6842.0</v>
      </c>
      <c r="B6843" s="19">
        <v>23069.0</v>
      </c>
      <c r="C6843" s="20" t="s">
        <v>8596</v>
      </c>
      <c r="D6843" s="21"/>
    </row>
    <row r="6844">
      <c r="A6844" s="19">
        <v>6843.0</v>
      </c>
      <c r="B6844" s="19">
        <v>23067.0</v>
      </c>
      <c r="C6844" s="20" t="s">
        <v>8597</v>
      </c>
      <c r="D6844" s="21"/>
    </row>
    <row r="6845">
      <c r="A6845" s="19">
        <v>6844.0</v>
      </c>
      <c r="B6845" s="19">
        <v>23062.0</v>
      </c>
      <c r="C6845" s="20" t="s">
        <v>8598</v>
      </c>
      <c r="D6845" s="21"/>
    </row>
    <row r="6846">
      <c r="A6846" s="19">
        <v>6845.0</v>
      </c>
      <c r="B6846" s="19">
        <v>23058.0</v>
      </c>
      <c r="C6846" s="20" t="s">
        <v>8599</v>
      </c>
      <c r="D6846" s="21"/>
    </row>
    <row r="6847">
      <c r="A6847" s="19">
        <v>6846.0</v>
      </c>
      <c r="B6847" s="19">
        <v>23058.0</v>
      </c>
      <c r="C6847" s="20" t="s">
        <v>8600</v>
      </c>
      <c r="D6847" s="21"/>
    </row>
    <row r="6848">
      <c r="A6848" s="19">
        <v>6847.0</v>
      </c>
      <c r="B6848" s="19">
        <v>23037.0</v>
      </c>
      <c r="C6848" s="20" t="s">
        <v>8601</v>
      </c>
      <c r="D6848" s="21"/>
    </row>
    <row r="6849">
      <c r="A6849" s="19">
        <v>6848.0</v>
      </c>
      <c r="B6849" s="19">
        <v>23031.0</v>
      </c>
      <c r="C6849" s="20" t="s">
        <v>8602</v>
      </c>
      <c r="D6849" s="21"/>
    </row>
    <row r="6850">
      <c r="A6850" s="19">
        <v>6849.0</v>
      </c>
      <c r="B6850" s="19">
        <v>23020.0</v>
      </c>
      <c r="C6850" s="20" t="s">
        <v>8603</v>
      </c>
      <c r="D6850" s="21"/>
    </row>
    <row r="6851">
      <c r="A6851" s="19">
        <v>6850.0</v>
      </c>
      <c r="B6851" s="19">
        <v>23018.0</v>
      </c>
      <c r="C6851" s="20" t="s">
        <v>8604</v>
      </c>
      <c r="D6851" s="21"/>
    </row>
    <row r="6852">
      <c r="A6852" s="19">
        <v>6851.0</v>
      </c>
      <c r="B6852" s="19">
        <v>23014.0</v>
      </c>
      <c r="C6852" s="20" t="s">
        <v>8605</v>
      </c>
      <c r="D6852" s="21"/>
    </row>
    <row r="6853">
      <c r="A6853" s="19">
        <v>6852.0</v>
      </c>
      <c r="B6853" s="19">
        <v>23010.0</v>
      </c>
      <c r="C6853" s="22" t="s">
        <v>8606</v>
      </c>
      <c r="D6853" s="21"/>
    </row>
    <row r="6854">
      <c r="A6854" s="19">
        <v>6853.0</v>
      </c>
      <c r="B6854" s="19">
        <v>23008.0</v>
      </c>
      <c r="C6854" s="20" t="s">
        <v>8607</v>
      </c>
      <c r="D6854" s="21"/>
    </row>
    <row r="6855">
      <c r="A6855" s="19">
        <v>6854.0</v>
      </c>
      <c r="B6855" s="19">
        <v>23001.0</v>
      </c>
      <c r="C6855" s="20" t="s">
        <v>8608</v>
      </c>
      <c r="D6855" s="21"/>
    </row>
    <row r="6856">
      <c r="A6856" s="19">
        <v>6855.0</v>
      </c>
      <c r="B6856" s="19">
        <v>23001.0</v>
      </c>
      <c r="C6856" s="20" t="s">
        <v>8609</v>
      </c>
      <c r="D6856" s="21"/>
    </row>
    <row r="6857">
      <c r="A6857" s="19">
        <v>6856.0</v>
      </c>
      <c r="B6857" s="19">
        <v>22998.0</v>
      </c>
      <c r="C6857" s="20" t="s">
        <v>8610</v>
      </c>
      <c r="D6857" s="21"/>
    </row>
    <row r="6858">
      <c r="A6858" s="19">
        <v>6857.0</v>
      </c>
      <c r="B6858" s="19">
        <v>22997.0</v>
      </c>
      <c r="C6858" s="22" t="s">
        <v>8611</v>
      </c>
      <c r="D6858" s="21"/>
    </row>
    <row r="6859">
      <c r="A6859" s="19">
        <v>6858.0</v>
      </c>
      <c r="B6859" s="19">
        <v>22996.0</v>
      </c>
      <c r="C6859" s="20" t="s">
        <v>8612</v>
      </c>
      <c r="D6859" s="21"/>
    </row>
    <row r="6860">
      <c r="A6860" s="19">
        <v>6859.0</v>
      </c>
      <c r="B6860" s="19">
        <v>22994.0</v>
      </c>
      <c r="C6860" s="22" t="s">
        <v>8613</v>
      </c>
      <c r="D6860" s="21"/>
    </row>
    <row r="6861">
      <c r="A6861" s="19">
        <v>6860.0</v>
      </c>
      <c r="B6861" s="19">
        <v>22993.0</v>
      </c>
      <c r="C6861" s="20" t="s">
        <v>8614</v>
      </c>
      <c r="D6861" s="21"/>
    </row>
    <row r="6862">
      <c r="A6862" s="19">
        <v>6861.0</v>
      </c>
      <c r="B6862" s="19">
        <v>22992.0</v>
      </c>
      <c r="C6862" s="22" t="s">
        <v>8615</v>
      </c>
      <c r="D6862" s="21"/>
    </row>
    <row r="6863">
      <c r="A6863" s="19">
        <v>6862.0</v>
      </c>
      <c r="B6863" s="19">
        <v>22992.0</v>
      </c>
      <c r="C6863" s="20" t="s">
        <v>8616</v>
      </c>
      <c r="D6863" s="21"/>
    </row>
    <row r="6864">
      <c r="A6864" s="19">
        <v>6863.0</v>
      </c>
      <c r="B6864" s="19">
        <v>22984.0</v>
      </c>
      <c r="C6864" s="20" t="s">
        <v>8617</v>
      </c>
      <c r="D6864" s="21"/>
    </row>
    <row r="6865">
      <c r="A6865" s="19">
        <v>6864.0</v>
      </c>
      <c r="B6865" s="19">
        <v>22982.0</v>
      </c>
      <c r="C6865" s="20" t="s">
        <v>8618</v>
      </c>
      <c r="D6865" s="21"/>
    </row>
    <row r="6866">
      <c r="A6866" s="19">
        <v>6865.0</v>
      </c>
      <c r="B6866" s="19">
        <v>22963.0</v>
      </c>
      <c r="C6866" s="20" t="s">
        <v>8619</v>
      </c>
      <c r="D6866" s="21"/>
    </row>
    <row r="6867">
      <c r="A6867" s="19">
        <v>6866.0</v>
      </c>
      <c r="B6867" s="19">
        <v>22950.0</v>
      </c>
      <c r="C6867" s="20" t="s">
        <v>8620</v>
      </c>
      <c r="D6867" s="21"/>
    </row>
    <row r="6868">
      <c r="A6868" s="19">
        <v>6867.0</v>
      </c>
      <c r="B6868" s="19">
        <v>22943.0</v>
      </c>
      <c r="C6868" s="20" t="s">
        <v>8621</v>
      </c>
      <c r="D6868" s="21"/>
    </row>
    <row r="6869">
      <c r="A6869" s="19">
        <v>6868.0</v>
      </c>
      <c r="B6869" s="19">
        <v>22939.0</v>
      </c>
      <c r="C6869" s="22" t="s">
        <v>8622</v>
      </c>
      <c r="D6869" s="21"/>
    </row>
    <row r="6870">
      <c r="A6870" s="19">
        <v>6869.0</v>
      </c>
      <c r="B6870" s="19">
        <v>22933.0</v>
      </c>
      <c r="C6870" s="20" t="s">
        <v>8623</v>
      </c>
      <c r="D6870" s="21"/>
    </row>
    <row r="6871">
      <c r="A6871" s="19">
        <v>6870.0</v>
      </c>
      <c r="B6871" s="19">
        <v>22933.0</v>
      </c>
      <c r="C6871" s="22" t="s">
        <v>8624</v>
      </c>
      <c r="D6871" s="21"/>
    </row>
    <row r="6872">
      <c r="A6872" s="19">
        <v>6871.0</v>
      </c>
      <c r="B6872" s="19">
        <v>22932.0</v>
      </c>
      <c r="C6872" s="22" t="s">
        <v>8625</v>
      </c>
      <c r="D6872" s="21"/>
    </row>
    <row r="6873">
      <c r="A6873" s="19">
        <v>6872.0</v>
      </c>
      <c r="B6873" s="19">
        <v>22926.0</v>
      </c>
      <c r="C6873" s="20" t="s">
        <v>8626</v>
      </c>
      <c r="D6873" s="21"/>
    </row>
    <row r="6874">
      <c r="A6874" s="19">
        <v>6873.0</v>
      </c>
      <c r="B6874" s="19">
        <v>22926.0</v>
      </c>
      <c r="C6874" s="20" t="s">
        <v>8627</v>
      </c>
      <c r="D6874" s="21"/>
    </row>
    <row r="6875">
      <c r="A6875" s="19">
        <v>6874.0</v>
      </c>
      <c r="B6875" s="19">
        <v>22923.0</v>
      </c>
      <c r="C6875" s="22" t="s">
        <v>8628</v>
      </c>
      <c r="D6875" s="21"/>
    </row>
    <row r="6876">
      <c r="A6876" s="19">
        <v>6875.0</v>
      </c>
      <c r="B6876" s="19">
        <v>22920.0</v>
      </c>
      <c r="C6876" s="20" t="s">
        <v>8629</v>
      </c>
      <c r="D6876" s="21"/>
    </row>
    <row r="6877">
      <c r="A6877" s="19">
        <v>6876.0</v>
      </c>
      <c r="B6877" s="19">
        <v>22920.0</v>
      </c>
      <c r="C6877" s="20" t="s">
        <v>8630</v>
      </c>
      <c r="D6877" s="21"/>
    </row>
    <row r="6878">
      <c r="A6878" s="19">
        <v>6877.0</v>
      </c>
      <c r="B6878" s="19">
        <v>22915.0</v>
      </c>
      <c r="C6878" s="20" t="s">
        <v>8631</v>
      </c>
      <c r="D6878" s="21"/>
    </row>
    <row r="6879">
      <c r="A6879" s="19">
        <v>6878.0</v>
      </c>
      <c r="B6879" s="19">
        <v>22904.0</v>
      </c>
      <c r="C6879" s="22" t="s">
        <v>8632</v>
      </c>
      <c r="D6879" s="21"/>
    </row>
    <row r="6880">
      <c r="A6880" s="19">
        <v>6879.0</v>
      </c>
      <c r="B6880" s="19">
        <v>22903.0</v>
      </c>
      <c r="C6880" s="20" t="s">
        <v>8633</v>
      </c>
      <c r="D6880" s="21"/>
    </row>
    <row r="6881">
      <c r="A6881" s="19">
        <v>6880.0</v>
      </c>
      <c r="B6881" s="19">
        <v>22900.0</v>
      </c>
      <c r="C6881" s="20" t="s">
        <v>8634</v>
      </c>
      <c r="D6881" s="21"/>
    </row>
    <row r="6882">
      <c r="A6882" s="19">
        <v>6881.0</v>
      </c>
      <c r="B6882" s="19">
        <v>22899.0</v>
      </c>
      <c r="C6882" s="20" t="s">
        <v>8635</v>
      </c>
      <c r="D6882" s="21"/>
    </row>
    <row r="6883">
      <c r="A6883" s="19">
        <v>6882.0</v>
      </c>
      <c r="B6883" s="19">
        <v>22896.0</v>
      </c>
      <c r="C6883" s="22" t="s">
        <v>8636</v>
      </c>
      <c r="D6883" s="21"/>
    </row>
    <row r="6884">
      <c r="A6884" s="19">
        <v>6883.0</v>
      </c>
      <c r="B6884" s="19">
        <v>22895.0</v>
      </c>
      <c r="C6884" s="20" t="s">
        <v>8637</v>
      </c>
      <c r="D6884" s="21"/>
    </row>
    <row r="6885">
      <c r="A6885" s="19">
        <v>6884.0</v>
      </c>
      <c r="B6885" s="19">
        <v>22887.0</v>
      </c>
      <c r="C6885" s="20" t="s">
        <v>8638</v>
      </c>
      <c r="D6885" s="21"/>
    </row>
    <row r="6886">
      <c r="A6886" s="19">
        <v>6885.0</v>
      </c>
      <c r="B6886" s="19">
        <v>22887.0</v>
      </c>
      <c r="C6886" s="20" t="s">
        <v>8639</v>
      </c>
      <c r="D6886" s="21"/>
    </row>
    <row r="6887">
      <c r="A6887" s="19">
        <v>6886.0</v>
      </c>
      <c r="B6887" s="19">
        <v>22885.0</v>
      </c>
      <c r="C6887" s="20" t="s">
        <v>8640</v>
      </c>
      <c r="D6887" s="21"/>
    </row>
    <row r="6888">
      <c r="A6888" s="19">
        <v>6887.0</v>
      </c>
      <c r="B6888" s="19">
        <v>22883.0</v>
      </c>
      <c r="C6888" s="20" t="s">
        <v>8641</v>
      </c>
      <c r="D6888" s="21"/>
    </row>
    <row r="6889">
      <c r="A6889" s="19">
        <v>6888.0</v>
      </c>
      <c r="B6889" s="19">
        <v>22883.0</v>
      </c>
      <c r="C6889" s="22" t="s">
        <v>8642</v>
      </c>
      <c r="D6889" s="21"/>
    </row>
    <row r="6890">
      <c r="A6890" s="19">
        <v>6889.0</v>
      </c>
      <c r="B6890" s="19">
        <v>22877.0</v>
      </c>
      <c r="C6890" s="22" t="s">
        <v>8643</v>
      </c>
      <c r="D6890" s="21"/>
    </row>
    <row r="6891">
      <c r="A6891" s="19">
        <v>6890.0</v>
      </c>
      <c r="B6891" s="19">
        <v>22877.0</v>
      </c>
      <c r="C6891" s="20" t="s">
        <v>8644</v>
      </c>
      <c r="D6891" s="21"/>
    </row>
    <row r="6892">
      <c r="A6892" s="19">
        <v>6891.0</v>
      </c>
      <c r="B6892" s="19">
        <v>22874.0</v>
      </c>
      <c r="C6892" s="20" t="s">
        <v>8645</v>
      </c>
      <c r="D6892" s="21"/>
    </row>
    <row r="6893">
      <c r="A6893" s="19">
        <v>6892.0</v>
      </c>
      <c r="B6893" s="19">
        <v>22871.0</v>
      </c>
      <c r="C6893" s="20" t="s">
        <v>8646</v>
      </c>
      <c r="D6893" s="21"/>
    </row>
    <row r="6894">
      <c r="A6894" s="19">
        <v>6893.0</v>
      </c>
      <c r="B6894" s="19">
        <v>22862.0</v>
      </c>
      <c r="C6894" s="20" t="s">
        <v>8647</v>
      </c>
      <c r="D6894" s="21"/>
    </row>
    <row r="6895">
      <c r="A6895" s="19">
        <v>6894.0</v>
      </c>
      <c r="B6895" s="19">
        <v>22858.0</v>
      </c>
      <c r="C6895" s="20" t="s">
        <v>8648</v>
      </c>
      <c r="D6895" s="21"/>
    </row>
    <row r="6896">
      <c r="A6896" s="19">
        <v>6895.0</v>
      </c>
      <c r="B6896" s="19">
        <v>22853.0</v>
      </c>
      <c r="C6896" s="20" t="s">
        <v>8649</v>
      </c>
      <c r="D6896" s="21"/>
    </row>
    <row r="6897">
      <c r="A6897" s="19">
        <v>6896.0</v>
      </c>
      <c r="B6897" s="19">
        <v>22849.0</v>
      </c>
      <c r="C6897" s="20" t="s">
        <v>8650</v>
      </c>
      <c r="D6897" s="21"/>
    </row>
    <row r="6898">
      <c r="A6898" s="19">
        <v>6897.0</v>
      </c>
      <c r="B6898" s="19">
        <v>22847.0</v>
      </c>
      <c r="C6898" s="20" t="s">
        <v>8651</v>
      </c>
      <c r="D6898" s="21"/>
    </row>
    <row r="6899">
      <c r="A6899" s="19">
        <v>6898.0</v>
      </c>
      <c r="B6899" s="19">
        <v>22845.0</v>
      </c>
      <c r="C6899" s="20" t="s">
        <v>8652</v>
      </c>
      <c r="D6899" s="21"/>
    </row>
    <row r="6900">
      <c r="A6900" s="19">
        <v>6899.0</v>
      </c>
      <c r="B6900" s="19">
        <v>22839.0</v>
      </c>
      <c r="C6900" s="20" t="s">
        <v>8653</v>
      </c>
      <c r="D6900" s="21"/>
    </row>
    <row r="6901">
      <c r="A6901" s="19">
        <v>6900.0</v>
      </c>
      <c r="B6901" s="19">
        <v>22838.0</v>
      </c>
      <c r="C6901" s="22" t="s">
        <v>8654</v>
      </c>
      <c r="D6901" s="21"/>
    </row>
    <row r="6902">
      <c r="A6902" s="19">
        <v>6901.0</v>
      </c>
      <c r="B6902" s="19">
        <v>22833.0</v>
      </c>
      <c r="C6902" s="20" t="s">
        <v>8655</v>
      </c>
      <c r="D6902" s="21"/>
    </row>
    <row r="6903">
      <c r="A6903" s="19">
        <v>6902.0</v>
      </c>
      <c r="B6903" s="19">
        <v>22833.0</v>
      </c>
      <c r="C6903" s="20" t="s">
        <v>8656</v>
      </c>
      <c r="D6903" s="21"/>
    </row>
    <row r="6904">
      <c r="A6904" s="19">
        <v>6903.0</v>
      </c>
      <c r="B6904" s="19">
        <v>22822.0</v>
      </c>
      <c r="C6904" s="20" t="s">
        <v>8657</v>
      </c>
      <c r="D6904" s="21"/>
    </row>
    <row r="6905">
      <c r="A6905" s="19">
        <v>6904.0</v>
      </c>
      <c r="B6905" s="19">
        <v>22821.0</v>
      </c>
      <c r="C6905" s="20" t="s">
        <v>8658</v>
      </c>
      <c r="D6905" s="21"/>
    </row>
    <row r="6906">
      <c r="A6906" s="19">
        <v>6905.0</v>
      </c>
      <c r="B6906" s="19">
        <v>22817.0</v>
      </c>
      <c r="C6906" s="20" t="s">
        <v>8659</v>
      </c>
      <c r="D6906" s="21"/>
    </row>
    <row r="6907">
      <c r="A6907" s="19">
        <v>6906.0</v>
      </c>
      <c r="B6907" s="19">
        <v>22816.0</v>
      </c>
      <c r="C6907" s="20" t="s">
        <v>8660</v>
      </c>
      <c r="D6907" s="21"/>
    </row>
    <row r="6908">
      <c r="A6908" s="19">
        <v>6907.0</v>
      </c>
      <c r="B6908" s="19">
        <v>22815.0</v>
      </c>
      <c r="C6908" s="20" t="s">
        <v>8661</v>
      </c>
      <c r="D6908" s="21"/>
    </row>
    <row r="6909">
      <c r="A6909" s="19">
        <v>6908.0</v>
      </c>
      <c r="B6909" s="19">
        <v>22813.0</v>
      </c>
      <c r="C6909" s="20" t="s">
        <v>8662</v>
      </c>
      <c r="D6909" s="21"/>
    </row>
    <row r="6910">
      <c r="A6910" s="19">
        <v>6909.0</v>
      </c>
      <c r="B6910" s="19">
        <v>22811.0</v>
      </c>
      <c r="C6910" s="20" t="s">
        <v>8663</v>
      </c>
      <c r="D6910" s="21"/>
    </row>
    <row r="6911">
      <c r="A6911" s="19">
        <v>6910.0</v>
      </c>
      <c r="B6911" s="19">
        <v>22811.0</v>
      </c>
      <c r="C6911" s="20" t="s">
        <v>8664</v>
      </c>
      <c r="D6911" s="21"/>
    </row>
    <row r="6912">
      <c r="A6912" s="19">
        <v>6911.0</v>
      </c>
      <c r="B6912" s="19">
        <v>22804.0</v>
      </c>
      <c r="C6912" s="20" t="s">
        <v>8665</v>
      </c>
      <c r="D6912" s="21"/>
    </row>
    <row r="6913">
      <c r="A6913" s="19">
        <v>6912.0</v>
      </c>
      <c r="B6913" s="19">
        <v>22801.0</v>
      </c>
      <c r="C6913" s="20" t="s">
        <v>8666</v>
      </c>
      <c r="D6913" s="21"/>
    </row>
    <row r="6914">
      <c r="A6914" s="19">
        <v>6913.0</v>
      </c>
      <c r="B6914" s="19">
        <v>22800.0</v>
      </c>
      <c r="C6914" s="20" t="s">
        <v>8667</v>
      </c>
      <c r="D6914" s="21"/>
    </row>
    <row r="6915">
      <c r="A6915" s="19">
        <v>6914.0</v>
      </c>
      <c r="B6915" s="19">
        <v>22794.0</v>
      </c>
      <c r="C6915" s="20" t="s">
        <v>8668</v>
      </c>
      <c r="D6915" s="21"/>
    </row>
    <row r="6916">
      <c r="A6916" s="19">
        <v>6915.0</v>
      </c>
      <c r="B6916" s="19">
        <v>22782.0</v>
      </c>
      <c r="C6916" s="20" t="s">
        <v>8669</v>
      </c>
      <c r="D6916" s="21"/>
    </row>
    <row r="6917">
      <c r="A6917" s="19">
        <v>6916.0</v>
      </c>
      <c r="B6917" s="19">
        <v>22781.0</v>
      </c>
      <c r="C6917" s="20" t="s">
        <v>8670</v>
      </c>
      <c r="D6917" s="21"/>
    </row>
    <row r="6918">
      <c r="A6918" s="19">
        <v>6917.0</v>
      </c>
      <c r="B6918" s="19">
        <v>22776.0</v>
      </c>
      <c r="C6918" s="20" t="s">
        <v>8671</v>
      </c>
      <c r="D6918" s="21"/>
    </row>
    <row r="6919">
      <c r="A6919" s="19">
        <v>6918.0</v>
      </c>
      <c r="B6919" s="19">
        <v>22766.0</v>
      </c>
      <c r="C6919" s="20" t="s">
        <v>8672</v>
      </c>
      <c r="D6919" s="21"/>
    </row>
    <row r="6920">
      <c r="A6920" s="19">
        <v>6919.0</v>
      </c>
      <c r="B6920" s="19">
        <v>22758.0</v>
      </c>
      <c r="C6920" s="20" t="s">
        <v>8673</v>
      </c>
      <c r="D6920" s="21"/>
    </row>
    <row r="6921">
      <c r="A6921" s="19">
        <v>6920.0</v>
      </c>
      <c r="B6921" s="19">
        <v>22752.0</v>
      </c>
      <c r="C6921" s="20" t="s">
        <v>8674</v>
      </c>
      <c r="D6921" s="21"/>
    </row>
    <row r="6922">
      <c r="A6922" s="19">
        <v>6921.0</v>
      </c>
      <c r="B6922" s="19">
        <v>22746.0</v>
      </c>
      <c r="C6922" s="20" t="s">
        <v>8675</v>
      </c>
      <c r="D6922" s="21"/>
    </row>
    <row r="6923">
      <c r="A6923" s="19">
        <v>6922.0</v>
      </c>
      <c r="B6923" s="19">
        <v>22739.0</v>
      </c>
      <c r="C6923" s="20" t="s">
        <v>8676</v>
      </c>
      <c r="D6923" s="21"/>
    </row>
    <row r="6924">
      <c r="A6924" s="19">
        <v>6923.0</v>
      </c>
      <c r="B6924" s="19">
        <v>22738.0</v>
      </c>
      <c r="C6924" s="20" t="s">
        <v>8677</v>
      </c>
      <c r="D6924" s="21"/>
    </row>
    <row r="6925">
      <c r="A6925" s="19">
        <v>6924.0</v>
      </c>
      <c r="B6925" s="19">
        <v>22735.0</v>
      </c>
      <c r="C6925" s="20" t="s">
        <v>8678</v>
      </c>
      <c r="D6925" s="21"/>
    </row>
    <row r="6926">
      <c r="A6926" s="19">
        <v>6925.0</v>
      </c>
      <c r="B6926" s="19">
        <v>22729.0</v>
      </c>
      <c r="C6926" s="20" t="s">
        <v>8679</v>
      </c>
      <c r="D6926" s="21"/>
    </row>
    <row r="6927">
      <c r="A6927" s="19">
        <v>6926.0</v>
      </c>
      <c r="B6927" s="19">
        <v>22727.0</v>
      </c>
      <c r="C6927" s="20" t="s">
        <v>8680</v>
      </c>
      <c r="D6927" s="21"/>
    </row>
    <row r="6928">
      <c r="A6928" s="19">
        <v>6927.0</v>
      </c>
      <c r="B6928" s="19">
        <v>22726.0</v>
      </c>
      <c r="C6928" s="20" t="s">
        <v>8681</v>
      </c>
      <c r="D6928" s="21"/>
    </row>
    <row r="6929">
      <c r="A6929" s="19">
        <v>6928.0</v>
      </c>
      <c r="B6929" s="19">
        <v>22709.0</v>
      </c>
      <c r="C6929" s="20" t="s">
        <v>8682</v>
      </c>
      <c r="D6929" s="21"/>
    </row>
    <row r="6930">
      <c r="A6930" s="19">
        <v>6929.0</v>
      </c>
      <c r="B6930" s="19">
        <v>22708.0</v>
      </c>
      <c r="C6930" s="20" t="s">
        <v>8683</v>
      </c>
      <c r="D6930" s="21"/>
    </row>
    <row r="6931">
      <c r="A6931" s="19">
        <v>6930.0</v>
      </c>
      <c r="B6931" s="19">
        <v>22705.0</v>
      </c>
      <c r="C6931" s="22" t="s">
        <v>8684</v>
      </c>
      <c r="D6931" s="21"/>
    </row>
    <row r="6932">
      <c r="A6932" s="19">
        <v>6931.0</v>
      </c>
      <c r="B6932" s="19">
        <v>22700.0</v>
      </c>
      <c r="C6932" s="20" t="s">
        <v>8685</v>
      </c>
      <c r="D6932" s="21"/>
    </row>
    <row r="6933">
      <c r="A6933" s="19">
        <v>6932.0</v>
      </c>
      <c r="B6933" s="19">
        <v>22700.0</v>
      </c>
      <c r="C6933" s="20" t="s">
        <v>8686</v>
      </c>
      <c r="D6933" s="21"/>
    </row>
    <row r="6934">
      <c r="A6934" s="19">
        <v>6933.0</v>
      </c>
      <c r="B6934" s="19">
        <v>22684.0</v>
      </c>
      <c r="C6934" s="20" t="s">
        <v>8687</v>
      </c>
      <c r="D6934" s="21"/>
    </row>
    <row r="6935">
      <c r="A6935" s="19">
        <v>6934.0</v>
      </c>
      <c r="B6935" s="19">
        <v>22671.0</v>
      </c>
      <c r="C6935" s="20" t="s">
        <v>8688</v>
      </c>
      <c r="D6935" s="21"/>
    </row>
    <row r="6936">
      <c r="A6936" s="19">
        <v>6935.0</v>
      </c>
      <c r="B6936" s="19">
        <v>22659.0</v>
      </c>
      <c r="C6936" s="20" t="s">
        <v>8689</v>
      </c>
      <c r="D6936" s="21"/>
    </row>
    <row r="6937">
      <c r="A6937" s="19">
        <v>6936.0</v>
      </c>
      <c r="B6937" s="19">
        <v>22655.0</v>
      </c>
      <c r="C6937" s="20" t="s">
        <v>8690</v>
      </c>
      <c r="D6937" s="21"/>
    </row>
    <row r="6938">
      <c r="A6938" s="19">
        <v>6937.0</v>
      </c>
      <c r="B6938" s="19">
        <v>22654.0</v>
      </c>
      <c r="C6938" s="20" t="s">
        <v>8691</v>
      </c>
      <c r="D6938" s="21"/>
    </row>
    <row r="6939">
      <c r="A6939" s="19">
        <v>6938.0</v>
      </c>
      <c r="B6939" s="19">
        <v>22653.0</v>
      </c>
      <c r="C6939" s="22" t="s">
        <v>8692</v>
      </c>
      <c r="D6939" s="21"/>
    </row>
    <row r="6940">
      <c r="A6940" s="19">
        <v>6939.0</v>
      </c>
      <c r="B6940" s="19">
        <v>22650.0</v>
      </c>
      <c r="C6940" s="20" t="s">
        <v>8693</v>
      </c>
      <c r="D6940" s="21"/>
    </row>
    <row r="6941">
      <c r="A6941" s="19">
        <v>6940.0</v>
      </c>
      <c r="B6941" s="19">
        <v>22647.0</v>
      </c>
      <c r="C6941" s="20" t="s">
        <v>8694</v>
      </c>
      <c r="D6941" s="21"/>
    </row>
    <row r="6942">
      <c r="A6942" s="19">
        <v>6941.0</v>
      </c>
      <c r="B6942" s="19">
        <v>22645.0</v>
      </c>
      <c r="C6942" s="20" t="s">
        <v>8695</v>
      </c>
      <c r="D6942" s="21"/>
    </row>
    <row r="6943">
      <c r="A6943" s="19">
        <v>6942.0</v>
      </c>
      <c r="B6943" s="19">
        <v>22643.0</v>
      </c>
      <c r="C6943" s="20" t="s">
        <v>8696</v>
      </c>
      <c r="D6943" s="21"/>
    </row>
    <row r="6944">
      <c r="A6944" s="19">
        <v>6943.0</v>
      </c>
      <c r="B6944" s="19">
        <v>22642.0</v>
      </c>
      <c r="C6944" s="20" t="s">
        <v>8697</v>
      </c>
      <c r="D6944" s="21"/>
    </row>
    <row r="6945">
      <c r="A6945" s="19">
        <v>6944.0</v>
      </c>
      <c r="B6945" s="19">
        <v>22636.0</v>
      </c>
      <c r="C6945" s="20" t="s">
        <v>8698</v>
      </c>
      <c r="D6945" s="21"/>
    </row>
    <row r="6946">
      <c r="A6946" s="19">
        <v>6945.0</v>
      </c>
      <c r="B6946" s="19">
        <v>22628.0</v>
      </c>
      <c r="C6946" s="20" t="s">
        <v>8699</v>
      </c>
      <c r="D6946" s="21"/>
    </row>
    <row r="6947">
      <c r="A6947" s="19">
        <v>6946.0</v>
      </c>
      <c r="B6947" s="19">
        <v>22624.0</v>
      </c>
      <c r="C6947" s="22" t="s">
        <v>8700</v>
      </c>
      <c r="D6947" s="21"/>
    </row>
    <row r="6948">
      <c r="A6948" s="19">
        <v>6947.0</v>
      </c>
      <c r="B6948" s="19">
        <v>22623.0</v>
      </c>
      <c r="C6948" s="20" t="s">
        <v>8701</v>
      </c>
      <c r="D6948" s="21"/>
    </row>
    <row r="6949">
      <c r="A6949" s="19">
        <v>6948.0</v>
      </c>
      <c r="B6949" s="19">
        <v>22622.0</v>
      </c>
      <c r="C6949" s="20" t="s">
        <v>8702</v>
      </c>
      <c r="D6949" s="21"/>
    </row>
    <row r="6950">
      <c r="A6950" s="19">
        <v>6949.0</v>
      </c>
      <c r="B6950" s="19">
        <v>22615.0</v>
      </c>
      <c r="C6950" s="22" t="s">
        <v>8703</v>
      </c>
      <c r="D6950" s="21"/>
    </row>
    <row r="6951">
      <c r="A6951" s="19">
        <v>6950.0</v>
      </c>
      <c r="B6951" s="19">
        <v>22608.0</v>
      </c>
      <c r="C6951" s="20" t="s">
        <v>8704</v>
      </c>
      <c r="D6951" s="21"/>
    </row>
    <row r="6952">
      <c r="A6952" s="19">
        <v>6951.0</v>
      </c>
      <c r="B6952" s="19">
        <v>22594.0</v>
      </c>
      <c r="C6952" s="20" t="s">
        <v>8705</v>
      </c>
      <c r="D6952" s="21"/>
    </row>
    <row r="6953">
      <c r="A6953" s="19">
        <v>6952.0</v>
      </c>
      <c r="B6953" s="19">
        <v>22593.0</v>
      </c>
      <c r="C6953" s="20" t="s">
        <v>8706</v>
      </c>
      <c r="D6953" s="21"/>
    </row>
    <row r="6954">
      <c r="A6954" s="19">
        <v>6953.0</v>
      </c>
      <c r="B6954" s="19">
        <v>22593.0</v>
      </c>
      <c r="C6954" s="20" t="s">
        <v>8707</v>
      </c>
      <c r="D6954" s="21"/>
    </row>
    <row r="6955">
      <c r="A6955" s="19">
        <v>6954.0</v>
      </c>
      <c r="B6955" s="19">
        <v>22591.0</v>
      </c>
      <c r="C6955" s="20" t="s">
        <v>8708</v>
      </c>
      <c r="D6955" s="21"/>
    </row>
    <row r="6956">
      <c r="A6956" s="19">
        <v>6955.0</v>
      </c>
      <c r="B6956" s="19">
        <v>22590.0</v>
      </c>
      <c r="C6956" s="20" t="s">
        <v>8709</v>
      </c>
      <c r="D6956" s="21"/>
    </row>
    <row r="6957">
      <c r="A6957" s="19">
        <v>6956.0</v>
      </c>
      <c r="B6957" s="19">
        <v>22588.0</v>
      </c>
      <c r="C6957" s="20" t="s">
        <v>8710</v>
      </c>
      <c r="D6957" s="21"/>
    </row>
    <row r="6958">
      <c r="A6958" s="19">
        <v>6957.0</v>
      </c>
      <c r="B6958" s="19">
        <v>22575.0</v>
      </c>
      <c r="C6958" s="22" t="s">
        <v>8711</v>
      </c>
      <c r="D6958" s="21"/>
    </row>
    <row r="6959">
      <c r="A6959" s="19">
        <v>6958.0</v>
      </c>
      <c r="B6959" s="19">
        <v>22575.0</v>
      </c>
      <c r="C6959" s="22" t="s">
        <v>8712</v>
      </c>
      <c r="D6959" s="21"/>
    </row>
    <row r="6960">
      <c r="A6960" s="19">
        <v>6959.0</v>
      </c>
      <c r="B6960" s="19">
        <v>22574.0</v>
      </c>
      <c r="C6960" s="20" t="s">
        <v>8713</v>
      </c>
      <c r="D6960" s="21"/>
    </row>
    <row r="6961">
      <c r="A6961" s="19">
        <v>6960.0</v>
      </c>
      <c r="B6961" s="19">
        <v>22571.0</v>
      </c>
      <c r="C6961" s="20" t="s">
        <v>8714</v>
      </c>
      <c r="D6961" s="21"/>
    </row>
    <row r="6962">
      <c r="A6962" s="19">
        <v>6961.0</v>
      </c>
      <c r="B6962" s="19">
        <v>22566.0</v>
      </c>
      <c r="C6962" s="20" t="s">
        <v>8715</v>
      </c>
      <c r="D6962" s="21"/>
    </row>
    <row r="6963">
      <c r="A6963" s="19">
        <v>6962.0</v>
      </c>
      <c r="B6963" s="19">
        <v>22563.0</v>
      </c>
      <c r="C6963" s="20" t="s">
        <v>8716</v>
      </c>
      <c r="D6963" s="21"/>
    </row>
    <row r="6964">
      <c r="A6964" s="19">
        <v>6963.0</v>
      </c>
      <c r="B6964" s="19">
        <v>22561.0</v>
      </c>
      <c r="C6964" s="20" t="s">
        <v>8717</v>
      </c>
      <c r="D6964" s="21"/>
    </row>
    <row r="6965">
      <c r="A6965" s="19">
        <v>6964.0</v>
      </c>
      <c r="B6965" s="19">
        <v>22561.0</v>
      </c>
      <c r="C6965" s="20" t="s">
        <v>8718</v>
      </c>
      <c r="D6965" s="21"/>
    </row>
    <row r="6966">
      <c r="A6966" s="19">
        <v>6965.0</v>
      </c>
      <c r="B6966" s="19">
        <v>22540.0</v>
      </c>
      <c r="C6966" s="20" t="s">
        <v>8719</v>
      </c>
      <c r="D6966" s="21"/>
    </row>
    <row r="6967">
      <c r="A6967" s="19">
        <v>6966.0</v>
      </c>
      <c r="B6967" s="19">
        <v>22533.0</v>
      </c>
      <c r="C6967" s="20" t="s">
        <v>8720</v>
      </c>
      <c r="D6967" s="21"/>
    </row>
    <row r="6968">
      <c r="A6968" s="19">
        <v>6967.0</v>
      </c>
      <c r="B6968" s="19">
        <v>22532.0</v>
      </c>
      <c r="C6968" s="20" t="s">
        <v>8721</v>
      </c>
      <c r="D6968" s="21"/>
    </row>
    <row r="6969">
      <c r="A6969" s="19">
        <v>6968.0</v>
      </c>
      <c r="B6969" s="19">
        <v>22529.0</v>
      </c>
      <c r="C6969" s="20" t="s">
        <v>8722</v>
      </c>
      <c r="D6969" s="21"/>
    </row>
    <row r="6970">
      <c r="A6970" s="19">
        <v>6969.0</v>
      </c>
      <c r="B6970" s="19">
        <v>22526.0</v>
      </c>
      <c r="C6970" s="20" t="s">
        <v>8723</v>
      </c>
      <c r="D6970" s="21"/>
    </row>
    <row r="6971">
      <c r="A6971" s="19">
        <v>6970.0</v>
      </c>
      <c r="B6971" s="19">
        <v>22514.0</v>
      </c>
      <c r="C6971" s="20" t="s">
        <v>8724</v>
      </c>
      <c r="D6971" s="21"/>
    </row>
    <row r="6972">
      <c r="A6972" s="19">
        <v>6971.0</v>
      </c>
      <c r="B6972" s="19">
        <v>22499.0</v>
      </c>
      <c r="C6972" s="20" t="s">
        <v>8725</v>
      </c>
      <c r="D6972" s="21"/>
    </row>
    <row r="6973">
      <c r="A6973" s="19">
        <v>6972.0</v>
      </c>
      <c r="B6973" s="19">
        <v>22496.0</v>
      </c>
      <c r="C6973" s="20" t="s">
        <v>8726</v>
      </c>
      <c r="D6973" s="21"/>
    </row>
    <row r="6974">
      <c r="A6974" s="19">
        <v>6973.0</v>
      </c>
      <c r="B6974" s="19">
        <v>22493.0</v>
      </c>
      <c r="C6974" s="20" t="s">
        <v>8727</v>
      </c>
      <c r="D6974" s="21"/>
    </row>
    <row r="6975">
      <c r="A6975" s="19">
        <v>6974.0</v>
      </c>
      <c r="B6975" s="19">
        <v>22492.0</v>
      </c>
      <c r="C6975" s="20" t="s">
        <v>8728</v>
      </c>
      <c r="D6975" s="21"/>
    </row>
    <row r="6976">
      <c r="A6976" s="19">
        <v>6975.0</v>
      </c>
      <c r="B6976" s="19">
        <v>22488.0</v>
      </c>
      <c r="C6976" s="20" t="s">
        <v>8729</v>
      </c>
      <c r="D6976" s="21"/>
    </row>
    <row r="6977">
      <c r="A6977" s="19">
        <v>6976.0</v>
      </c>
      <c r="B6977" s="19">
        <v>22486.0</v>
      </c>
      <c r="C6977" s="22" t="s">
        <v>8730</v>
      </c>
      <c r="D6977" s="21"/>
    </row>
    <row r="6978">
      <c r="A6978" s="19">
        <v>6977.0</v>
      </c>
      <c r="B6978" s="19">
        <v>22485.0</v>
      </c>
      <c r="C6978" s="20" t="s">
        <v>8731</v>
      </c>
      <c r="D6978" s="21"/>
    </row>
    <row r="6979">
      <c r="A6979" s="19">
        <v>6978.0</v>
      </c>
      <c r="B6979" s="19">
        <v>22476.0</v>
      </c>
      <c r="C6979" s="20" t="s">
        <v>8732</v>
      </c>
      <c r="D6979" s="21"/>
    </row>
    <row r="6980">
      <c r="A6980" s="19">
        <v>6979.0</v>
      </c>
      <c r="B6980" s="19">
        <v>22475.0</v>
      </c>
      <c r="C6980" s="20" t="s">
        <v>8733</v>
      </c>
      <c r="D6980" s="21"/>
    </row>
    <row r="6981">
      <c r="A6981" s="19">
        <v>6980.0</v>
      </c>
      <c r="B6981" s="19">
        <v>22459.0</v>
      </c>
      <c r="C6981" s="20" t="s">
        <v>8734</v>
      </c>
      <c r="D6981" s="21"/>
    </row>
    <row r="6982">
      <c r="A6982" s="19">
        <v>6981.0</v>
      </c>
      <c r="B6982" s="19">
        <v>22457.0</v>
      </c>
      <c r="C6982" s="20" t="s">
        <v>8735</v>
      </c>
      <c r="D6982" s="21"/>
    </row>
    <row r="6983">
      <c r="A6983" s="19">
        <v>6982.0</v>
      </c>
      <c r="B6983" s="19">
        <v>22451.0</v>
      </c>
      <c r="C6983" s="20" t="s">
        <v>8736</v>
      </c>
      <c r="D6983" s="21"/>
    </row>
    <row r="6984">
      <c r="A6984" s="19">
        <v>6983.0</v>
      </c>
      <c r="B6984" s="19">
        <v>22438.0</v>
      </c>
      <c r="C6984" s="20" t="s">
        <v>8737</v>
      </c>
      <c r="D6984" s="21"/>
    </row>
    <row r="6985">
      <c r="A6985" s="19">
        <v>6984.0</v>
      </c>
      <c r="B6985" s="19">
        <v>22430.0</v>
      </c>
      <c r="C6985" s="20" t="s">
        <v>8738</v>
      </c>
      <c r="D6985" s="21"/>
    </row>
    <row r="6986">
      <c r="A6986" s="19">
        <v>6985.0</v>
      </c>
      <c r="B6986" s="19">
        <v>22423.0</v>
      </c>
      <c r="C6986" s="20" t="s">
        <v>8739</v>
      </c>
      <c r="D6986" s="21"/>
    </row>
    <row r="6987">
      <c r="A6987" s="19">
        <v>6986.0</v>
      </c>
      <c r="B6987" s="19">
        <v>22414.0</v>
      </c>
      <c r="C6987" s="20" t="s">
        <v>8740</v>
      </c>
      <c r="D6987" s="21"/>
    </row>
    <row r="6988">
      <c r="A6988" s="19">
        <v>6987.0</v>
      </c>
      <c r="B6988" s="19">
        <v>22404.0</v>
      </c>
      <c r="C6988" s="20" t="s">
        <v>8741</v>
      </c>
      <c r="D6988" s="21"/>
    </row>
    <row r="6989">
      <c r="A6989" s="19">
        <v>6988.0</v>
      </c>
      <c r="B6989" s="19">
        <v>22404.0</v>
      </c>
      <c r="C6989" s="20" t="s">
        <v>8742</v>
      </c>
      <c r="D6989" s="21"/>
    </row>
    <row r="6990">
      <c r="A6990" s="19">
        <v>6989.0</v>
      </c>
      <c r="B6990" s="19">
        <v>22403.0</v>
      </c>
      <c r="C6990" s="20" t="s">
        <v>8743</v>
      </c>
      <c r="D6990" s="21"/>
    </row>
    <row r="6991">
      <c r="A6991" s="19">
        <v>6990.0</v>
      </c>
      <c r="B6991" s="19">
        <v>22403.0</v>
      </c>
      <c r="C6991" s="20" t="s">
        <v>8744</v>
      </c>
      <c r="D6991" s="21"/>
    </row>
    <row r="6992">
      <c r="A6992" s="19">
        <v>6991.0</v>
      </c>
      <c r="B6992" s="19">
        <v>22386.0</v>
      </c>
      <c r="C6992" s="20" t="s">
        <v>8745</v>
      </c>
      <c r="D6992" s="21"/>
    </row>
    <row r="6993">
      <c r="A6993" s="19">
        <v>6992.0</v>
      </c>
      <c r="B6993" s="19">
        <v>22383.0</v>
      </c>
      <c r="C6993" s="22" t="s">
        <v>8746</v>
      </c>
      <c r="D6993" s="21"/>
    </row>
    <row r="6994">
      <c r="A6994" s="19">
        <v>6993.0</v>
      </c>
      <c r="B6994" s="19">
        <v>22382.0</v>
      </c>
      <c r="C6994" s="20" t="s">
        <v>8747</v>
      </c>
      <c r="D6994" s="21"/>
    </row>
    <row r="6995">
      <c r="A6995" s="19">
        <v>6994.0</v>
      </c>
      <c r="B6995" s="19">
        <v>22382.0</v>
      </c>
      <c r="C6995" s="20" t="s">
        <v>8748</v>
      </c>
      <c r="D6995" s="21"/>
    </row>
    <row r="6996">
      <c r="A6996" s="19">
        <v>6995.0</v>
      </c>
      <c r="B6996" s="19">
        <v>22380.0</v>
      </c>
      <c r="C6996" s="20" t="s">
        <v>8749</v>
      </c>
      <c r="D6996" s="21"/>
    </row>
    <row r="6997">
      <c r="A6997" s="19">
        <v>6996.0</v>
      </c>
      <c r="B6997" s="19">
        <v>22379.0</v>
      </c>
      <c r="C6997" s="22" t="s">
        <v>8750</v>
      </c>
      <c r="D6997" s="21"/>
    </row>
    <row r="6998">
      <c r="A6998" s="19">
        <v>6997.0</v>
      </c>
      <c r="B6998" s="19">
        <v>22375.0</v>
      </c>
      <c r="C6998" s="22" t="s">
        <v>8751</v>
      </c>
      <c r="D6998" s="21"/>
    </row>
    <row r="6999">
      <c r="A6999" s="19">
        <v>6998.0</v>
      </c>
      <c r="B6999" s="19">
        <v>22364.0</v>
      </c>
      <c r="C6999" s="20" t="s">
        <v>8752</v>
      </c>
      <c r="D6999" s="21"/>
    </row>
    <row r="7000">
      <c r="A7000" s="19">
        <v>6999.0</v>
      </c>
      <c r="B7000" s="19">
        <v>22357.0</v>
      </c>
      <c r="C7000" s="20" t="s">
        <v>8753</v>
      </c>
      <c r="D7000" s="21"/>
    </row>
    <row r="7001">
      <c r="A7001" s="19">
        <v>7000.0</v>
      </c>
      <c r="B7001" s="19">
        <v>22350.0</v>
      </c>
      <c r="C7001" s="22" t="s">
        <v>8754</v>
      </c>
      <c r="D7001" s="21"/>
    </row>
    <row r="7002">
      <c r="A7002" s="19">
        <v>7001.0</v>
      </c>
      <c r="B7002" s="19">
        <v>22345.0</v>
      </c>
      <c r="C7002" s="20" t="s">
        <v>8755</v>
      </c>
      <c r="D7002" s="21"/>
    </row>
    <row r="7003">
      <c r="A7003" s="19">
        <v>7002.0</v>
      </c>
      <c r="B7003" s="19">
        <v>22340.0</v>
      </c>
      <c r="C7003" s="20" t="s">
        <v>8756</v>
      </c>
      <c r="D7003" s="21"/>
    </row>
    <row r="7004">
      <c r="A7004" s="19">
        <v>7003.0</v>
      </c>
      <c r="B7004" s="19">
        <v>22340.0</v>
      </c>
      <c r="C7004" s="20" t="s">
        <v>8757</v>
      </c>
      <c r="D7004" s="21"/>
    </row>
    <row r="7005">
      <c r="A7005" s="19">
        <v>7004.0</v>
      </c>
      <c r="B7005" s="19">
        <v>22340.0</v>
      </c>
      <c r="C7005" s="20" t="s">
        <v>8758</v>
      </c>
      <c r="D7005" s="21"/>
    </row>
    <row r="7006">
      <c r="A7006" s="19">
        <v>7005.0</v>
      </c>
      <c r="B7006" s="19">
        <v>22338.0</v>
      </c>
      <c r="C7006" s="20" t="s">
        <v>8759</v>
      </c>
      <c r="D7006" s="21"/>
    </row>
    <row r="7007">
      <c r="A7007" s="19">
        <v>7006.0</v>
      </c>
      <c r="B7007" s="19">
        <v>22337.0</v>
      </c>
      <c r="C7007" s="22" t="s">
        <v>8760</v>
      </c>
      <c r="D7007" s="21"/>
    </row>
    <row r="7008">
      <c r="A7008" s="19">
        <v>7007.0</v>
      </c>
      <c r="B7008" s="19">
        <v>22335.0</v>
      </c>
      <c r="C7008" s="20" t="s">
        <v>8761</v>
      </c>
      <c r="D7008" s="21"/>
    </row>
    <row r="7009">
      <c r="A7009" s="19">
        <v>7008.0</v>
      </c>
      <c r="B7009" s="19">
        <v>22334.0</v>
      </c>
      <c r="C7009" s="20" t="s">
        <v>8762</v>
      </c>
      <c r="D7009" s="21"/>
    </row>
    <row r="7010">
      <c r="A7010" s="19">
        <v>7009.0</v>
      </c>
      <c r="B7010" s="19">
        <v>22332.0</v>
      </c>
      <c r="C7010" s="20" t="s">
        <v>8763</v>
      </c>
      <c r="D7010" s="21"/>
    </row>
    <row r="7011">
      <c r="A7011" s="19">
        <v>7010.0</v>
      </c>
      <c r="B7011" s="19">
        <v>22328.0</v>
      </c>
      <c r="C7011" s="22" t="s">
        <v>8764</v>
      </c>
      <c r="D7011" s="21"/>
    </row>
    <row r="7012">
      <c r="A7012" s="19">
        <v>7011.0</v>
      </c>
      <c r="B7012" s="19">
        <v>22319.0</v>
      </c>
      <c r="C7012" s="22" t="s">
        <v>8765</v>
      </c>
      <c r="D7012" s="21"/>
    </row>
    <row r="7013">
      <c r="A7013" s="19">
        <v>7012.0</v>
      </c>
      <c r="B7013" s="19">
        <v>22317.0</v>
      </c>
      <c r="C7013" s="20" t="s">
        <v>8766</v>
      </c>
      <c r="D7013" s="21"/>
    </row>
    <row r="7014">
      <c r="A7014" s="19">
        <v>7013.0</v>
      </c>
      <c r="B7014" s="19">
        <v>22315.0</v>
      </c>
      <c r="C7014" s="20" t="s">
        <v>8767</v>
      </c>
      <c r="D7014" s="21"/>
    </row>
    <row r="7015">
      <c r="A7015" s="19">
        <v>7014.0</v>
      </c>
      <c r="B7015" s="19">
        <v>22308.0</v>
      </c>
      <c r="C7015" s="20" t="s">
        <v>8768</v>
      </c>
      <c r="D7015" s="21"/>
    </row>
    <row r="7016">
      <c r="A7016" s="19">
        <v>7015.0</v>
      </c>
      <c r="B7016" s="19">
        <v>22308.0</v>
      </c>
      <c r="C7016" s="20" t="s">
        <v>8769</v>
      </c>
      <c r="D7016" s="21"/>
    </row>
    <row r="7017">
      <c r="A7017" s="19">
        <v>7016.0</v>
      </c>
      <c r="B7017" s="19">
        <v>22285.0</v>
      </c>
      <c r="C7017" s="20" t="s">
        <v>8770</v>
      </c>
      <c r="D7017" s="21"/>
    </row>
    <row r="7018">
      <c r="A7018" s="19">
        <v>7017.0</v>
      </c>
      <c r="B7018" s="19">
        <v>22278.0</v>
      </c>
      <c r="C7018" s="20" t="s">
        <v>8771</v>
      </c>
      <c r="D7018" s="21"/>
    </row>
    <row r="7019">
      <c r="A7019" s="19">
        <v>7018.0</v>
      </c>
      <c r="B7019" s="19">
        <v>22276.0</v>
      </c>
      <c r="C7019" s="20" t="s">
        <v>8772</v>
      </c>
      <c r="D7019" s="21"/>
    </row>
    <row r="7020">
      <c r="A7020" s="19">
        <v>7019.0</v>
      </c>
      <c r="B7020" s="19">
        <v>22268.0</v>
      </c>
      <c r="C7020" s="20" t="s">
        <v>8773</v>
      </c>
      <c r="D7020" s="21"/>
    </row>
    <row r="7021">
      <c r="A7021" s="19">
        <v>7020.0</v>
      </c>
      <c r="B7021" s="19">
        <v>22268.0</v>
      </c>
      <c r="C7021" s="20" t="s">
        <v>8774</v>
      </c>
      <c r="D7021" s="21"/>
    </row>
    <row r="7022">
      <c r="A7022" s="19">
        <v>7021.0</v>
      </c>
      <c r="B7022" s="19">
        <v>22266.0</v>
      </c>
      <c r="C7022" s="22" t="s">
        <v>8775</v>
      </c>
      <c r="D7022" s="21"/>
    </row>
    <row r="7023">
      <c r="A7023" s="19">
        <v>7022.0</v>
      </c>
      <c r="B7023" s="19">
        <v>22261.0</v>
      </c>
      <c r="C7023" s="22" t="s">
        <v>8776</v>
      </c>
      <c r="D7023" s="21"/>
    </row>
    <row r="7024">
      <c r="A7024" s="19">
        <v>7023.0</v>
      </c>
      <c r="B7024" s="19">
        <v>22255.0</v>
      </c>
      <c r="C7024" s="20" t="s">
        <v>8777</v>
      </c>
      <c r="D7024" s="21"/>
    </row>
    <row r="7025">
      <c r="A7025" s="19">
        <v>7024.0</v>
      </c>
      <c r="B7025" s="19">
        <v>22254.0</v>
      </c>
      <c r="C7025" s="20" t="s">
        <v>8778</v>
      </c>
      <c r="D7025" s="21"/>
    </row>
    <row r="7026">
      <c r="A7026" s="19">
        <v>7025.0</v>
      </c>
      <c r="B7026" s="19">
        <v>22251.0</v>
      </c>
      <c r="C7026" s="20" t="s">
        <v>8779</v>
      </c>
      <c r="D7026" s="21"/>
    </row>
    <row r="7027">
      <c r="A7027" s="19">
        <v>7026.0</v>
      </c>
      <c r="B7027" s="19">
        <v>22250.0</v>
      </c>
      <c r="C7027" s="22" t="s">
        <v>8780</v>
      </c>
      <c r="D7027" s="21"/>
    </row>
    <row r="7028">
      <c r="A7028" s="19">
        <v>7027.0</v>
      </c>
      <c r="B7028" s="19">
        <v>22245.0</v>
      </c>
      <c r="C7028" s="22" t="s">
        <v>8781</v>
      </c>
      <c r="D7028" s="21"/>
    </row>
    <row r="7029">
      <c r="A7029" s="19">
        <v>7028.0</v>
      </c>
      <c r="B7029" s="19">
        <v>22241.0</v>
      </c>
      <c r="C7029" s="22" t="s">
        <v>8782</v>
      </c>
      <c r="D7029" s="21"/>
    </row>
    <row r="7030">
      <c r="A7030" s="19">
        <v>7029.0</v>
      </c>
      <c r="B7030" s="19">
        <v>22239.0</v>
      </c>
      <c r="C7030" s="22" t="s">
        <v>8783</v>
      </c>
      <c r="D7030" s="21"/>
    </row>
    <row r="7031">
      <c r="A7031" s="19">
        <v>7030.0</v>
      </c>
      <c r="B7031" s="19">
        <v>22238.0</v>
      </c>
      <c r="C7031" s="20" t="s">
        <v>8784</v>
      </c>
      <c r="D7031" s="21"/>
    </row>
    <row r="7032">
      <c r="A7032" s="19">
        <v>7031.0</v>
      </c>
      <c r="B7032" s="19">
        <v>22229.0</v>
      </c>
      <c r="C7032" s="20" t="s">
        <v>8785</v>
      </c>
      <c r="D7032" s="21"/>
    </row>
    <row r="7033">
      <c r="A7033" s="19">
        <v>7032.0</v>
      </c>
      <c r="B7033" s="19">
        <v>22228.0</v>
      </c>
      <c r="C7033" s="20" t="s">
        <v>8786</v>
      </c>
      <c r="D7033" s="21"/>
    </row>
    <row r="7034">
      <c r="A7034" s="19">
        <v>7033.0</v>
      </c>
      <c r="B7034" s="19">
        <v>22227.0</v>
      </c>
      <c r="C7034" s="20" t="s">
        <v>8787</v>
      </c>
      <c r="D7034" s="21"/>
    </row>
    <row r="7035">
      <c r="A7035" s="19">
        <v>7034.0</v>
      </c>
      <c r="B7035" s="19">
        <v>22226.0</v>
      </c>
      <c r="C7035" s="20" t="s">
        <v>8788</v>
      </c>
      <c r="D7035" s="21"/>
    </row>
    <row r="7036">
      <c r="A7036" s="19">
        <v>7035.0</v>
      </c>
      <c r="B7036" s="19">
        <v>22224.0</v>
      </c>
      <c r="C7036" s="20" t="s">
        <v>8789</v>
      </c>
      <c r="D7036" s="21"/>
    </row>
    <row r="7037">
      <c r="A7037" s="19">
        <v>7036.0</v>
      </c>
      <c r="B7037" s="19">
        <v>22222.0</v>
      </c>
      <c r="C7037" s="20" t="s">
        <v>8790</v>
      </c>
      <c r="D7037" s="21"/>
    </row>
    <row r="7038">
      <c r="A7038" s="19">
        <v>7037.0</v>
      </c>
      <c r="B7038" s="19">
        <v>22216.0</v>
      </c>
      <c r="C7038" s="20" t="s">
        <v>8791</v>
      </c>
      <c r="D7038" s="21"/>
    </row>
    <row r="7039">
      <c r="A7039" s="19">
        <v>7038.0</v>
      </c>
      <c r="B7039" s="19">
        <v>22212.0</v>
      </c>
      <c r="C7039" s="20" t="s">
        <v>8792</v>
      </c>
      <c r="D7039" s="21"/>
    </row>
    <row r="7040">
      <c r="A7040" s="19">
        <v>7039.0</v>
      </c>
      <c r="B7040" s="19">
        <v>22204.0</v>
      </c>
      <c r="C7040" s="20" t="s">
        <v>8793</v>
      </c>
      <c r="D7040" s="21"/>
    </row>
    <row r="7041">
      <c r="A7041" s="19">
        <v>7040.0</v>
      </c>
      <c r="B7041" s="19">
        <v>22186.0</v>
      </c>
      <c r="C7041" s="20" t="s">
        <v>8794</v>
      </c>
      <c r="D7041" s="21"/>
    </row>
    <row r="7042">
      <c r="A7042" s="19">
        <v>7041.0</v>
      </c>
      <c r="B7042" s="19">
        <v>22156.0</v>
      </c>
      <c r="C7042" s="20" t="s">
        <v>8795</v>
      </c>
      <c r="D7042" s="21"/>
    </row>
    <row r="7043">
      <c r="A7043" s="19">
        <v>7042.0</v>
      </c>
      <c r="B7043" s="19">
        <v>22153.0</v>
      </c>
      <c r="C7043" s="20" t="s">
        <v>8796</v>
      </c>
      <c r="D7043" s="21"/>
    </row>
    <row r="7044">
      <c r="A7044" s="19">
        <v>7043.0</v>
      </c>
      <c r="B7044" s="19">
        <v>22148.0</v>
      </c>
      <c r="C7044" s="20" t="s">
        <v>8797</v>
      </c>
      <c r="D7044" s="21"/>
    </row>
    <row r="7045">
      <c r="A7045" s="19">
        <v>7044.0</v>
      </c>
      <c r="B7045" s="19">
        <v>22147.0</v>
      </c>
      <c r="C7045" s="20" t="s">
        <v>8798</v>
      </c>
      <c r="D7045" s="21"/>
    </row>
    <row r="7046">
      <c r="A7046" s="19">
        <v>7045.0</v>
      </c>
      <c r="B7046" s="19">
        <v>22137.0</v>
      </c>
      <c r="C7046" s="20" t="s">
        <v>8799</v>
      </c>
      <c r="D7046" s="21"/>
    </row>
    <row r="7047">
      <c r="A7047" s="19">
        <v>7046.0</v>
      </c>
      <c r="B7047" s="19">
        <v>22136.0</v>
      </c>
      <c r="C7047" s="20" t="s">
        <v>8800</v>
      </c>
      <c r="D7047" s="21"/>
    </row>
    <row r="7048">
      <c r="A7048" s="19">
        <v>7047.0</v>
      </c>
      <c r="B7048" s="19">
        <v>22135.0</v>
      </c>
      <c r="C7048" s="20" t="s">
        <v>8801</v>
      </c>
      <c r="D7048" s="21"/>
    </row>
    <row r="7049">
      <c r="A7049" s="19">
        <v>7048.0</v>
      </c>
      <c r="B7049" s="19">
        <v>22135.0</v>
      </c>
      <c r="C7049" s="20" t="s">
        <v>8802</v>
      </c>
      <c r="D7049" s="21"/>
    </row>
    <row r="7050">
      <c r="A7050" s="19">
        <v>7049.0</v>
      </c>
      <c r="B7050" s="19">
        <v>22134.0</v>
      </c>
      <c r="C7050" s="22" t="s">
        <v>8803</v>
      </c>
      <c r="D7050" s="21"/>
    </row>
    <row r="7051">
      <c r="A7051" s="19">
        <v>7050.0</v>
      </c>
      <c r="B7051" s="19">
        <v>22134.0</v>
      </c>
      <c r="C7051" s="20" t="s">
        <v>8804</v>
      </c>
      <c r="D7051" s="21"/>
    </row>
    <row r="7052">
      <c r="A7052" s="19">
        <v>7051.0</v>
      </c>
      <c r="B7052" s="19">
        <v>22122.0</v>
      </c>
      <c r="C7052" s="20" t="s">
        <v>8805</v>
      </c>
      <c r="D7052" s="21"/>
    </row>
    <row r="7053">
      <c r="A7053" s="19">
        <v>7052.0</v>
      </c>
      <c r="B7053" s="19">
        <v>22121.0</v>
      </c>
      <c r="C7053" s="20" t="s">
        <v>8806</v>
      </c>
      <c r="D7053" s="21"/>
    </row>
    <row r="7054">
      <c r="A7054" s="19">
        <v>7053.0</v>
      </c>
      <c r="B7054" s="19">
        <v>22117.0</v>
      </c>
      <c r="C7054" s="22" t="s">
        <v>8807</v>
      </c>
      <c r="D7054" s="21"/>
    </row>
    <row r="7055">
      <c r="A7055" s="19">
        <v>7054.0</v>
      </c>
      <c r="B7055" s="19">
        <v>22116.0</v>
      </c>
      <c r="C7055" s="20" t="s">
        <v>8808</v>
      </c>
      <c r="D7055" s="21"/>
    </row>
    <row r="7056">
      <c r="A7056" s="19">
        <v>7055.0</v>
      </c>
      <c r="B7056" s="19">
        <v>22115.0</v>
      </c>
      <c r="C7056" s="20" t="s">
        <v>8809</v>
      </c>
      <c r="D7056" s="21"/>
    </row>
    <row r="7057">
      <c r="A7057" s="19">
        <v>7056.0</v>
      </c>
      <c r="B7057" s="19">
        <v>22110.0</v>
      </c>
      <c r="C7057" s="20" t="s">
        <v>8810</v>
      </c>
      <c r="D7057" s="21"/>
    </row>
    <row r="7058">
      <c r="A7058" s="19">
        <v>7057.0</v>
      </c>
      <c r="B7058" s="19">
        <v>22107.0</v>
      </c>
      <c r="C7058" s="20" t="s">
        <v>8811</v>
      </c>
      <c r="D7058" s="21"/>
    </row>
    <row r="7059">
      <c r="A7059" s="19">
        <v>7058.0</v>
      </c>
      <c r="B7059" s="19">
        <v>22104.0</v>
      </c>
      <c r="C7059" s="20" t="s">
        <v>8812</v>
      </c>
      <c r="D7059" s="21"/>
    </row>
    <row r="7060">
      <c r="A7060" s="19">
        <v>7059.0</v>
      </c>
      <c r="B7060" s="19">
        <v>22103.0</v>
      </c>
      <c r="C7060" s="20" t="s">
        <v>8813</v>
      </c>
      <c r="D7060" s="21"/>
    </row>
    <row r="7061">
      <c r="A7061" s="19">
        <v>7060.0</v>
      </c>
      <c r="B7061" s="19">
        <v>22101.0</v>
      </c>
      <c r="C7061" s="20" t="s">
        <v>8814</v>
      </c>
      <c r="D7061" s="21"/>
    </row>
    <row r="7062">
      <c r="A7062" s="19">
        <v>7061.0</v>
      </c>
      <c r="B7062" s="19">
        <v>22100.0</v>
      </c>
      <c r="C7062" s="20" t="s">
        <v>8815</v>
      </c>
      <c r="D7062" s="21"/>
    </row>
    <row r="7063">
      <c r="A7063" s="19">
        <v>7062.0</v>
      </c>
      <c r="B7063" s="19">
        <v>22084.0</v>
      </c>
      <c r="C7063" s="20" t="s">
        <v>8816</v>
      </c>
      <c r="D7063" s="21"/>
    </row>
    <row r="7064">
      <c r="A7064" s="19">
        <v>7063.0</v>
      </c>
      <c r="B7064" s="19">
        <v>22081.0</v>
      </c>
      <c r="C7064" s="20" t="s">
        <v>8817</v>
      </c>
      <c r="D7064" s="21"/>
    </row>
    <row r="7065">
      <c r="A7065" s="19">
        <v>7064.0</v>
      </c>
      <c r="B7065" s="19">
        <v>22078.0</v>
      </c>
      <c r="C7065" s="20" t="s">
        <v>8818</v>
      </c>
      <c r="D7065" s="21"/>
    </row>
    <row r="7066">
      <c r="A7066" s="19">
        <v>7065.0</v>
      </c>
      <c r="B7066" s="19">
        <v>22077.0</v>
      </c>
      <c r="C7066" s="20" t="s">
        <v>8819</v>
      </c>
      <c r="D7066" s="21"/>
    </row>
    <row r="7067">
      <c r="A7067" s="19">
        <v>7066.0</v>
      </c>
      <c r="B7067" s="19">
        <v>22074.0</v>
      </c>
      <c r="C7067" s="20" t="s">
        <v>8820</v>
      </c>
      <c r="D7067" s="21"/>
    </row>
    <row r="7068">
      <c r="A7068" s="19">
        <v>7067.0</v>
      </c>
      <c r="B7068" s="19">
        <v>22072.0</v>
      </c>
      <c r="C7068" s="22" t="s">
        <v>8821</v>
      </c>
      <c r="D7068" s="21"/>
    </row>
    <row r="7069">
      <c r="A7069" s="19">
        <v>7068.0</v>
      </c>
      <c r="B7069" s="19">
        <v>22070.0</v>
      </c>
      <c r="C7069" s="20" t="s">
        <v>8822</v>
      </c>
      <c r="D7069" s="21"/>
    </row>
    <row r="7070">
      <c r="A7070" s="19">
        <v>7069.0</v>
      </c>
      <c r="B7070" s="19">
        <v>22066.0</v>
      </c>
      <c r="C7070" s="22" t="s">
        <v>8823</v>
      </c>
      <c r="D7070" s="21"/>
    </row>
    <row r="7071">
      <c r="A7071" s="19">
        <v>7070.0</v>
      </c>
      <c r="B7071" s="19">
        <v>22061.0</v>
      </c>
      <c r="C7071" s="20" t="s">
        <v>8824</v>
      </c>
      <c r="D7071" s="21"/>
    </row>
    <row r="7072">
      <c r="A7072" s="19">
        <v>7071.0</v>
      </c>
      <c r="B7072" s="19">
        <v>22059.0</v>
      </c>
      <c r="C7072" s="20" t="s">
        <v>8825</v>
      </c>
      <c r="D7072" s="21"/>
    </row>
    <row r="7073">
      <c r="A7073" s="19">
        <v>7072.0</v>
      </c>
      <c r="B7073" s="19">
        <v>22056.0</v>
      </c>
      <c r="C7073" s="20" t="s">
        <v>8826</v>
      </c>
      <c r="D7073" s="21"/>
    </row>
    <row r="7074">
      <c r="A7074" s="19">
        <v>7073.0</v>
      </c>
      <c r="B7074" s="19">
        <v>22056.0</v>
      </c>
      <c r="C7074" s="20" t="s">
        <v>8827</v>
      </c>
      <c r="D7074" s="21"/>
    </row>
    <row r="7075">
      <c r="A7075" s="19">
        <v>7074.0</v>
      </c>
      <c r="B7075" s="19">
        <v>22054.0</v>
      </c>
      <c r="C7075" s="20" t="s">
        <v>8828</v>
      </c>
      <c r="D7075" s="21"/>
    </row>
    <row r="7076">
      <c r="A7076" s="19">
        <v>7075.0</v>
      </c>
      <c r="B7076" s="19">
        <v>22052.0</v>
      </c>
      <c r="C7076" s="22" t="s">
        <v>8829</v>
      </c>
      <c r="D7076" s="21"/>
    </row>
    <row r="7077">
      <c r="A7077" s="19">
        <v>7076.0</v>
      </c>
      <c r="B7077" s="19">
        <v>22050.0</v>
      </c>
      <c r="C7077" s="20" t="s">
        <v>8830</v>
      </c>
      <c r="D7077" s="21"/>
    </row>
    <row r="7078">
      <c r="A7078" s="19">
        <v>7077.0</v>
      </c>
      <c r="B7078" s="19">
        <v>22049.0</v>
      </c>
      <c r="C7078" s="20" t="s">
        <v>8831</v>
      </c>
      <c r="D7078" s="21"/>
    </row>
    <row r="7079">
      <c r="A7079" s="19">
        <v>7078.0</v>
      </c>
      <c r="B7079" s="19">
        <v>22047.0</v>
      </c>
      <c r="C7079" s="20" t="s">
        <v>8832</v>
      </c>
      <c r="D7079" s="21"/>
    </row>
    <row r="7080">
      <c r="A7080" s="19">
        <v>7079.0</v>
      </c>
      <c r="B7080" s="19">
        <v>22042.0</v>
      </c>
      <c r="C7080" s="20" t="s">
        <v>8833</v>
      </c>
      <c r="D7080" s="21"/>
    </row>
    <row r="7081">
      <c r="A7081" s="19">
        <v>7080.0</v>
      </c>
      <c r="B7081" s="19">
        <v>22031.0</v>
      </c>
      <c r="C7081" s="20" t="s">
        <v>8834</v>
      </c>
      <c r="D7081" s="21"/>
    </row>
    <row r="7082">
      <c r="A7082" s="19">
        <v>7081.0</v>
      </c>
      <c r="B7082" s="19">
        <v>22029.0</v>
      </c>
      <c r="C7082" s="20" t="s">
        <v>8835</v>
      </c>
      <c r="D7082" s="21"/>
    </row>
    <row r="7083">
      <c r="A7083" s="19">
        <v>7082.0</v>
      </c>
      <c r="B7083" s="19">
        <v>22028.0</v>
      </c>
      <c r="C7083" s="20" t="s">
        <v>8836</v>
      </c>
      <c r="D7083" s="21"/>
    </row>
    <row r="7084">
      <c r="A7084" s="19">
        <v>7083.0</v>
      </c>
      <c r="B7084" s="19">
        <v>22026.0</v>
      </c>
      <c r="C7084" s="20" t="s">
        <v>8837</v>
      </c>
      <c r="D7084" s="21"/>
    </row>
    <row r="7085">
      <c r="A7085" s="19">
        <v>7084.0</v>
      </c>
      <c r="B7085" s="19">
        <v>22026.0</v>
      </c>
      <c r="C7085" s="20" t="s">
        <v>8838</v>
      </c>
      <c r="D7085" s="21"/>
    </row>
    <row r="7086">
      <c r="A7086" s="19">
        <v>7085.0</v>
      </c>
      <c r="B7086" s="19">
        <v>22024.0</v>
      </c>
      <c r="C7086" s="20" t="s">
        <v>8839</v>
      </c>
      <c r="D7086" s="21"/>
    </row>
    <row r="7087">
      <c r="A7087" s="19">
        <v>7086.0</v>
      </c>
      <c r="B7087" s="19">
        <v>22022.0</v>
      </c>
      <c r="C7087" s="20" t="s">
        <v>8840</v>
      </c>
      <c r="D7087" s="21"/>
    </row>
    <row r="7088">
      <c r="A7088" s="19">
        <v>7087.0</v>
      </c>
      <c r="B7088" s="19">
        <v>22020.0</v>
      </c>
      <c r="C7088" s="22" t="s">
        <v>8841</v>
      </c>
      <c r="D7088" s="21"/>
    </row>
    <row r="7089">
      <c r="A7089" s="19">
        <v>7088.0</v>
      </c>
      <c r="B7089" s="19">
        <v>22013.0</v>
      </c>
      <c r="C7089" s="20" t="s">
        <v>8842</v>
      </c>
      <c r="D7089" s="21"/>
    </row>
    <row r="7090">
      <c r="A7090" s="19">
        <v>7089.0</v>
      </c>
      <c r="B7090" s="19">
        <v>22011.0</v>
      </c>
      <c r="C7090" s="22" t="s">
        <v>8843</v>
      </c>
      <c r="D7090" s="21"/>
    </row>
    <row r="7091">
      <c r="A7091" s="19">
        <v>7090.0</v>
      </c>
      <c r="B7091" s="19">
        <v>22008.0</v>
      </c>
      <c r="C7091" s="20" t="s">
        <v>8844</v>
      </c>
      <c r="D7091" s="21"/>
    </row>
    <row r="7092">
      <c r="A7092" s="19">
        <v>7091.0</v>
      </c>
      <c r="B7092" s="19">
        <v>22004.0</v>
      </c>
      <c r="C7092" s="20" t="s">
        <v>8845</v>
      </c>
      <c r="D7092" s="21"/>
    </row>
    <row r="7093">
      <c r="A7093" s="19">
        <v>7092.0</v>
      </c>
      <c r="B7093" s="19">
        <v>22001.0</v>
      </c>
      <c r="C7093" s="20" t="s">
        <v>8846</v>
      </c>
      <c r="D7093" s="21"/>
    </row>
    <row r="7094">
      <c r="A7094" s="19">
        <v>7093.0</v>
      </c>
      <c r="B7094" s="19">
        <v>22000.0</v>
      </c>
      <c r="C7094" s="22" t="s">
        <v>8847</v>
      </c>
      <c r="D7094" s="21"/>
    </row>
    <row r="7095">
      <c r="A7095" s="19">
        <v>7094.0</v>
      </c>
      <c r="B7095" s="19">
        <v>21999.0</v>
      </c>
      <c r="C7095" s="20" t="s">
        <v>8848</v>
      </c>
      <c r="D7095" s="21"/>
    </row>
    <row r="7096">
      <c r="A7096" s="19">
        <v>7095.0</v>
      </c>
      <c r="B7096" s="19">
        <v>21999.0</v>
      </c>
      <c r="C7096" s="20" t="s">
        <v>8849</v>
      </c>
      <c r="D7096" s="21"/>
    </row>
    <row r="7097">
      <c r="A7097" s="19">
        <v>7096.0</v>
      </c>
      <c r="B7097" s="19">
        <v>21995.0</v>
      </c>
      <c r="C7097" s="20" t="s">
        <v>8850</v>
      </c>
      <c r="D7097" s="21"/>
    </row>
    <row r="7098">
      <c r="A7098" s="19">
        <v>7097.0</v>
      </c>
      <c r="B7098" s="19">
        <v>21991.0</v>
      </c>
      <c r="C7098" s="20" t="s">
        <v>8851</v>
      </c>
      <c r="D7098" s="21"/>
    </row>
    <row r="7099">
      <c r="A7099" s="19">
        <v>7098.0</v>
      </c>
      <c r="B7099" s="19">
        <v>21991.0</v>
      </c>
      <c r="C7099" s="22" t="s">
        <v>8852</v>
      </c>
      <c r="D7099" s="21"/>
    </row>
    <row r="7100">
      <c r="A7100" s="19">
        <v>7099.0</v>
      </c>
      <c r="B7100" s="19">
        <v>21991.0</v>
      </c>
      <c r="C7100" s="22" t="s">
        <v>8853</v>
      </c>
      <c r="D7100" s="21"/>
    </row>
    <row r="7101">
      <c r="A7101" s="19">
        <v>7100.0</v>
      </c>
      <c r="B7101" s="19">
        <v>21990.0</v>
      </c>
      <c r="C7101" s="20" t="s">
        <v>8854</v>
      </c>
      <c r="D7101" s="21"/>
    </row>
    <row r="7102">
      <c r="A7102" s="19">
        <v>7101.0</v>
      </c>
      <c r="B7102" s="19">
        <v>21988.0</v>
      </c>
      <c r="C7102" s="20" t="s">
        <v>8855</v>
      </c>
      <c r="D7102" s="21"/>
    </row>
    <row r="7103">
      <c r="A7103" s="19">
        <v>7102.0</v>
      </c>
      <c r="B7103" s="19">
        <v>21985.0</v>
      </c>
      <c r="C7103" s="20" t="s">
        <v>8856</v>
      </c>
      <c r="D7103" s="21"/>
    </row>
    <row r="7104">
      <c r="A7104" s="19">
        <v>7103.0</v>
      </c>
      <c r="B7104" s="19">
        <v>21981.0</v>
      </c>
      <c r="C7104" s="20" t="s">
        <v>8857</v>
      </c>
      <c r="D7104" s="21"/>
    </row>
    <row r="7105">
      <c r="A7105" s="19">
        <v>7104.0</v>
      </c>
      <c r="B7105" s="19">
        <v>21981.0</v>
      </c>
      <c r="C7105" s="20" t="s">
        <v>8858</v>
      </c>
      <c r="D7105" s="21"/>
    </row>
    <row r="7106">
      <c r="A7106" s="19">
        <v>7105.0</v>
      </c>
      <c r="B7106" s="19">
        <v>21976.0</v>
      </c>
      <c r="C7106" s="22" t="s">
        <v>8859</v>
      </c>
      <c r="D7106" s="21"/>
    </row>
    <row r="7107">
      <c r="A7107" s="19">
        <v>7106.0</v>
      </c>
      <c r="B7107" s="19">
        <v>21970.0</v>
      </c>
      <c r="C7107" s="20" t="s">
        <v>8860</v>
      </c>
      <c r="D7107" s="21"/>
    </row>
    <row r="7108">
      <c r="A7108" s="19">
        <v>7107.0</v>
      </c>
      <c r="B7108" s="19">
        <v>21963.0</v>
      </c>
      <c r="C7108" s="20" t="s">
        <v>8861</v>
      </c>
      <c r="D7108" s="21"/>
    </row>
    <row r="7109">
      <c r="A7109" s="19">
        <v>7108.0</v>
      </c>
      <c r="B7109" s="19">
        <v>21960.0</v>
      </c>
      <c r="C7109" s="20" t="s">
        <v>8862</v>
      </c>
      <c r="D7109" s="21"/>
    </row>
    <row r="7110">
      <c r="A7110" s="19">
        <v>7109.0</v>
      </c>
      <c r="B7110" s="19">
        <v>21953.0</v>
      </c>
      <c r="C7110" s="22" t="s">
        <v>8863</v>
      </c>
      <c r="D7110" s="21"/>
    </row>
    <row r="7111">
      <c r="A7111" s="19">
        <v>7110.0</v>
      </c>
      <c r="B7111" s="19">
        <v>21951.0</v>
      </c>
      <c r="C7111" s="20" t="s">
        <v>8864</v>
      </c>
      <c r="D7111" s="21"/>
    </row>
    <row r="7112">
      <c r="A7112" s="19">
        <v>7111.0</v>
      </c>
      <c r="B7112" s="19">
        <v>21949.0</v>
      </c>
      <c r="C7112" s="20" t="s">
        <v>8865</v>
      </c>
      <c r="D7112" s="21"/>
    </row>
    <row r="7113">
      <c r="A7113" s="19">
        <v>7112.0</v>
      </c>
      <c r="B7113" s="19">
        <v>21946.0</v>
      </c>
      <c r="C7113" s="20" t="s">
        <v>8866</v>
      </c>
      <c r="D7113" s="21"/>
    </row>
    <row r="7114">
      <c r="A7114" s="19">
        <v>7113.0</v>
      </c>
      <c r="B7114" s="19">
        <v>21945.0</v>
      </c>
      <c r="C7114" s="20" t="s">
        <v>8867</v>
      </c>
      <c r="D7114" s="21"/>
    </row>
    <row r="7115">
      <c r="A7115" s="19">
        <v>7114.0</v>
      </c>
      <c r="B7115" s="19">
        <v>21941.0</v>
      </c>
      <c r="C7115" s="20" t="s">
        <v>8868</v>
      </c>
      <c r="D7115" s="21"/>
    </row>
    <row r="7116">
      <c r="A7116" s="19">
        <v>7115.0</v>
      </c>
      <c r="B7116" s="19">
        <v>21939.0</v>
      </c>
      <c r="C7116" s="20" t="s">
        <v>8869</v>
      </c>
      <c r="D7116" s="21"/>
    </row>
    <row r="7117">
      <c r="A7117" s="19">
        <v>7116.0</v>
      </c>
      <c r="B7117" s="19">
        <v>21935.0</v>
      </c>
      <c r="C7117" s="20" t="s">
        <v>8870</v>
      </c>
      <c r="D7117" s="21"/>
    </row>
    <row r="7118">
      <c r="A7118" s="19">
        <v>7117.0</v>
      </c>
      <c r="B7118" s="19">
        <v>21935.0</v>
      </c>
      <c r="C7118" s="20" t="s">
        <v>8871</v>
      </c>
      <c r="D7118" s="21"/>
    </row>
    <row r="7119">
      <c r="A7119" s="19">
        <v>7118.0</v>
      </c>
      <c r="B7119" s="19">
        <v>21932.0</v>
      </c>
      <c r="C7119" s="20" t="s">
        <v>8872</v>
      </c>
      <c r="D7119" s="21"/>
    </row>
    <row r="7120">
      <c r="A7120" s="19">
        <v>7119.0</v>
      </c>
      <c r="B7120" s="19">
        <v>21921.0</v>
      </c>
      <c r="C7120" s="20" t="s">
        <v>8873</v>
      </c>
      <c r="D7120" s="21"/>
    </row>
    <row r="7121">
      <c r="A7121" s="19">
        <v>7120.0</v>
      </c>
      <c r="B7121" s="19">
        <v>21919.0</v>
      </c>
      <c r="C7121" s="20" t="s">
        <v>8874</v>
      </c>
      <c r="D7121" s="21"/>
    </row>
    <row r="7122">
      <c r="A7122" s="19">
        <v>7121.0</v>
      </c>
      <c r="B7122" s="19">
        <v>21917.0</v>
      </c>
      <c r="C7122" s="20" t="s">
        <v>8875</v>
      </c>
      <c r="D7122" s="21"/>
    </row>
    <row r="7123">
      <c r="A7123" s="19">
        <v>7122.0</v>
      </c>
      <c r="B7123" s="19">
        <v>21913.0</v>
      </c>
      <c r="C7123" s="20" t="s">
        <v>8876</v>
      </c>
      <c r="D7123" s="21"/>
    </row>
    <row r="7124">
      <c r="A7124" s="19">
        <v>7123.0</v>
      </c>
      <c r="B7124" s="19">
        <v>21906.0</v>
      </c>
      <c r="C7124" s="20" t="s">
        <v>8877</v>
      </c>
      <c r="D7124" s="21"/>
    </row>
    <row r="7125">
      <c r="A7125" s="19">
        <v>7124.0</v>
      </c>
      <c r="B7125" s="19">
        <v>21906.0</v>
      </c>
      <c r="C7125" s="20" t="s">
        <v>8878</v>
      </c>
      <c r="D7125" s="21"/>
    </row>
    <row r="7126">
      <c r="A7126" s="19">
        <v>7125.0</v>
      </c>
      <c r="B7126" s="19">
        <v>21899.0</v>
      </c>
      <c r="C7126" s="20" t="s">
        <v>8879</v>
      </c>
      <c r="D7126" s="21"/>
    </row>
    <row r="7127">
      <c r="A7127" s="19">
        <v>7126.0</v>
      </c>
      <c r="B7127" s="19">
        <v>21895.0</v>
      </c>
      <c r="C7127" s="20" t="s">
        <v>8880</v>
      </c>
      <c r="D7127" s="21"/>
    </row>
    <row r="7128">
      <c r="A7128" s="19">
        <v>7127.0</v>
      </c>
      <c r="B7128" s="19">
        <v>21892.0</v>
      </c>
      <c r="C7128" s="20" t="s">
        <v>8881</v>
      </c>
      <c r="D7128" s="21"/>
    </row>
    <row r="7129">
      <c r="A7129" s="19">
        <v>7128.0</v>
      </c>
      <c r="B7129" s="19">
        <v>21890.0</v>
      </c>
      <c r="C7129" s="20" t="s">
        <v>8882</v>
      </c>
      <c r="D7129" s="21"/>
    </row>
    <row r="7130">
      <c r="A7130" s="19">
        <v>7129.0</v>
      </c>
      <c r="B7130" s="19">
        <v>21889.0</v>
      </c>
      <c r="C7130" s="20" t="s">
        <v>8883</v>
      </c>
      <c r="D7130" s="21"/>
    </row>
    <row r="7131">
      <c r="A7131" s="19">
        <v>7130.0</v>
      </c>
      <c r="B7131" s="19">
        <v>21886.0</v>
      </c>
      <c r="C7131" s="20" t="s">
        <v>8884</v>
      </c>
      <c r="D7131" s="21"/>
    </row>
    <row r="7132">
      <c r="A7132" s="19">
        <v>7131.0</v>
      </c>
      <c r="B7132" s="19">
        <v>21882.0</v>
      </c>
      <c r="C7132" s="20" t="s">
        <v>8885</v>
      </c>
      <c r="D7132" s="21"/>
    </row>
    <row r="7133">
      <c r="A7133" s="19">
        <v>7132.0</v>
      </c>
      <c r="B7133" s="19">
        <v>21880.0</v>
      </c>
      <c r="C7133" s="20" t="s">
        <v>8886</v>
      </c>
      <c r="D7133" s="21"/>
    </row>
    <row r="7134">
      <c r="A7134" s="19">
        <v>7133.0</v>
      </c>
      <c r="B7134" s="19">
        <v>21875.0</v>
      </c>
      <c r="C7134" s="22" t="s">
        <v>8887</v>
      </c>
      <c r="D7134" s="21"/>
    </row>
    <row r="7135">
      <c r="A7135" s="19">
        <v>7134.0</v>
      </c>
      <c r="B7135" s="19">
        <v>21875.0</v>
      </c>
      <c r="C7135" s="20" t="s">
        <v>8888</v>
      </c>
      <c r="D7135" s="21"/>
    </row>
    <row r="7136">
      <c r="A7136" s="19">
        <v>7135.0</v>
      </c>
      <c r="B7136" s="19">
        <v>21873.0</v>
      </c>
      <c r="C7136" s="20" t="s">
        <v>8889</v>
      </c>
      <c r="D7136" s="21"/>
    </row>
    <row r="7137">
      <c r="A7137" s="19">
        <v>7136.0</v>
      </c>
      <c r="B7137" s="19">
        <v>21871.0</v>
      </c>
      <c r="C7137" s="20" t="s">
        <v>8890</v>
      </c>
      <c r="D7137" s="21"/>
    </row>
    <row r="7138">
      <c r="A7138" s="19">
        <v>7137.0</v>
      </c>
      <c r="B7138" s="19">
        <v>21870.0</v>
      </c>
      <c r="C7138" s="22" t="s">
        <v>8891</v>
      </c>
      <c r="D7138" s="21"/>
    </row>
    <row r="7139">
      <c r="A7139" s="19">
        <v>7138.0</v>
      </c>
      <c r="B7139" s="19">
        <v>21863.0</v>
      </c>
      <c r="C7139" s="20" t="s">
        <v>8892</v>
      </c>
      <c r="D7139" s="21"/>
    </row>
    <row r="7140">
      <c r="A7140" s="19">
        <v>7139.0</v>
      </c>
      <c r="B7140" s="19">
        <v>21863.0</v>
      </c>
      <c r="C7140" s="20" t="s">
        <v>8893</v>
      </c>
      <c r="D7140" s="21"/>
    </row>
    <row r="7141">
      <c r="A7141" s="19">
        <v>7140.0</v>
      </c>
      <c r="B7141" s="19">
        <v>21860.0</v>
      </c>
      <c r="C7141" s="20" t="s">
        <v>8894</v>
      </c>
      <c r="D7141" s="21"/>
    </row>
    <row r="7142">
      <c r="A7142" s="19">
        <v>7141.0</v>
      </c>
      <c r="B7142" s="19">
        <v>21855.0</v>
      </c>
      <c r="C7142" s="20" t="s">
        <v>8895</v>
      </c>
      <c r="D7142" s="21"/>
    </row>
    <row r="7143">
      <c r="A7143" s="19">
        <v>7142.0</v>
      </c>
      <c r="B7143" s="19">
        <v>21852.0</v>
      </c>
      <c r="C7143" s="20" t="s">
        <v>8896</v>
      </c>
      <c r="D7143" s="21"/>
    </row>
    <row r="7144">
      <c r="A7144" s="19">
        <v>7143.0</v>
      </c>
      <c r="B7144" s="19">
        <v>21851.0</v>
      </c>
      <c r="C7144" s="20" t="s">
        <v>8897</v>
      </c>
      <c r="D7144" s="21"/>
    </row>
    <row r="7145">
      <c r="A7145" s="19">
        <v>7144.0</v>
      </c>
      <c r="B7145" s="19">
        <v>21837.0</v>
      </c>
      <c r="C7145" s="20" t="s">
        <v>8898</v>
      </c>
      <c r="D7145" s="21"/>
    </row>
    <row r="7146">
      <c r="A7146" s="19">
        <v>7145.0</v>
      </c>
      <c r="B7146" s="19">
        <v>21835.0</v>
      </c>
      <c r="C7146" s="22" t="s">
        <v>8899</v>
      </c>
      <c r="D7146" s="21"/>
    </row>
    <row r="7147">
      <c r="A7147" s="19">
        <v>7146.0</v>
      </c>
      <c r="B7147" s="19">
        <v>21832.0</v>
      </c>
      <c r="C7147" s="20" t="s">
        <v>8900</v>
      </c>
      <c r="D7147" s="21"/>
    </row>
    <row r="7148">
      <c r="A7148" s="19">
        <v>7147.0</v>
      </c>
      <c r="B7148" s="19">
        <v>21828.0</v>
      </c>
      <c r="C7148" s="20" t="s">
        <v>8901</v>
      </c>
      <c r="D7148" s="21"/>
    </row>
    <row r="7149">
      <c r="A7149" s="19">
        <v>7148.0</v>
      </c>
      <c r="B7149" s="19">
        <v>21828.0</v>
      </c>
      <c r="C7149" s="20" t="s">
        <v>8902</v>
      </c>
      <c r="D7149" s="21"/>
    </row>
    <row r="7150">
      <c r="A7150" s="19">
        <v>7149.0</v>
      </c>
      <c r="B7150" s="19">
        <v>21825.0</v>
      </c>
      <c r="C7150" s="20" t="s">
        <v>8903</v>
      </c>
      <c r="D7150" s="21"/>
    </row>
    <row r="7151">
      <c r="A7151" s="19">
        <v>7150.0</v>
      </c>
      <c r="B7151" s="19">
        <v>21824.0</v>
      </c>
      <c r="C7151" s="20" t="s">
        <v>8904</v>
      </c>
      <c r="D7151" s="21"/>
    </row>
    <row r="7152">
      <c r="A7152" s="19">
        <v>7151.0</v>
      </c>
      <c r="B7152" s="19">
        <v>21821.0</v>
      </c>
      <c r="C7152" s="20" t="s">
        <v>8905</v>
      </c>
      <c r="D7152" s="21"/>
    </row>
    <row r="7153">
      <c r="A7153" s="19">
        <v>7152.0</v>
      </c>
      <c r="B7153" s="19">
        <v>21818.0</v>
      </c>
      <c r="C7153" s="22" t="s">
        <v>8906</v>
      </c>
      <c r="D7153" s="21"/>
    </row>
    <row r="7154">
      <c r="A7154" s="19">
        <v>7153.0</v>
      </c>
      <c r="B7154" s="19">
        <v>21816.0</v>
      </c>
      <c r="C7154" s="20" t="s">
        <v>8907</v>
      </c>
      <c r="D7154" s="21"/>
    </row>
    <row r="7155">
      <c r="A7155" s="19">
        <v>7154.0</v>
      </c>
      <c r="B7155" s="19">
        <v>21814.0</v>
      </c>
      <c r="C7155" s="20" t="s">
        <v>8908</v>
      </c>
      <c r="D7155" s="21"/>
    </row>
    <row r="7156">
      <c r="A7156" s="19">
        <v>7155.0</v>
      </c>
      <c r="B7156" s="19">
        <v>21811.0</v>
      </c>
      <c r="C7156" s="20" t="s">
        <v>8909</v>
      </c>
      <c r="D7156" s="21"/>
    </row>
    <row r="7157">
      <c r="A7157" s="19">
        <v>7156.0</v>
      </c>
      <c r="B7157" s="19">
        <v>21807.0</v>
      </c>
      <c r="C7157" s="22" t="s">
        <v>8910</v>
      </c>
      <c r="D7157" s="21"/>
    </row>
    <row r="7158">
      <c r="A7158" s="19">
        <v>7157.0</v>
      </c>
      <c r="B7158" s="19">
        <v>21797.0</v>
      </c>
      <c r="C7158" s="20" t="s">
        <v>8911</v>
      </c>
      <c r="D7158" s="21"/>
    </row>
    <row r="7159">
      <c r="A7159" s="19">
        <v>7158.0</v>
      </c>
      <c r="B7159" s="19">
        <v>21796.0</v>
      </c>
      <c r="C7159" s="20" t="s">
        <v>8912</v>
      </c>
      <c r="D7159" s="21"/>
    </row>
    <row r="7160">
      <c r="A7160" s="19">
        <v>7159.0</v>
      </c>
      <c r="B7160" s="19">
        <v>21794.0</v>
      </c>
      <c r="C7160" s="22" t="s">
        <v>8913</v>
      </c>
      <c r="D7160" s="21"/>
    </row>
    <row r="7161">
      <c r="A7161" s="19">
        <v>7160.0</v>
      </c>
      <c r="B7161" s="19">
        <v>21773.0</v>
      </c>
      <c r="C7161" s="20" t="s">
        <v>8914</v>
      </c>
      <c r="D7161" s="21"/>
    </row>
    <row r="7162">
      <c r="A7162" s="19">
        <v>7161.0</v>
      </c>
      <c r="B7162" s="19">
        <v>21767.0</v>
      </c>
      <c r="C7162" s="20" t="s">
        <v>8915</v>
      </c>
      <c r="D7162" s="21"/>
    </row>
    <row r="7163">
      <c r="A7163" s="19">
        <v>7162.0</v>
      </c>
      <c r="B7163" s="19">
        <v>21766.0</v>
      </c>
      <c r="C7163" s="22" t="s">
        <v>8916</v>
      </c>
      <c r="D7163" s="21"/>
    </row>
    <row r="7164">
      <c r="A7164" s="19">
        <v>7163.0</v>
      </c>
      <c r="B7164" s="19">
        <v>21760.0</v>
      </c>
      <c r="C7164" s="20" t="s">
        <v>8917</v>
      </c>
      <c r="D7164" s="21"/>
    </row>
    <row r="7165">
      <c r="A7165" s="19">
        <v>7164.0</v>
      </c>
      <c r="B7165" s="19">
        <v>21754.0</v>
      </c>
      <c r="C7165" s="20" t="s">
        <v>8918</v>
      </c>
      <c r="D7165" s="21"/>
    </row>
    <row r="7166">
      <c r="A7166" s="19">
        <v>7165.0</v>
      </c>
      <c r="B7166" s="19">
        <v>21752.0</v>
      </c>
      <c r="C7166" s="20" t="s">
        <v>8919</v>
      </c>
      <c r="D7166" s="21"/>
    </row>
    <row r="7167">
      <c r="A7167" s="19">
        <v>7166.0</v>
      </c>
      <c r="B7167" s="19">
        <v>21751.0</v>
      </c>
      <c r="C7167" s="20" t="s">
        <v>8920</v>
      </c>
      <c r="D7167" s="21"/>
    </row>
    <row r="7168">
      <c r="A7168" s="19">
        <v>7167.0</v>
      </c>
      <c r="B7168" s="19">
        <v>21749.0</v>
      </c>
      <c r="C7168" s="20" t="s">
        <v>8921</v>
      </c>
      <c r="D7168" s="21"/>
    </row>
    <row r="7169">
      <c r="A7169" s="19">
        <v>7168.0</v>
      </c>
      <c r="B7169" s="19">
        <v>21744.0</v>
      </c>
      <c r="C7169" s="20" t="s">
        <v>8922</v>
      </c>
      <c r="D7169" s="21"/>
    </row>
    <row r="7170">
      <c r="A7170" s="19">
        <v>7169.0</v>
      </c>
      <c r="B7170" s="19">
        <v>21731.0</v>
      </c>
      <c r="C7170" s="20" t="s">
        <v>8923</v>
      </c>
      <c r="D7170" s="21"/>
    </row>
    <row r="7171">
      <c r="A7171" s="19">
        <v>7170.0</v>
      </c>
      <c r="B7171" s="19">
        <v>21727.0</v>
      </c>
      <c r="C7171" s="20" t="s">
        <v>8924</v>
      </c>
      <c r="D7171" s="21"/>
    </row>
    <row r="7172">
      <c r="A7172" s="19">
        <v>7171.0</v>
      </c>
      <c r="B7172" s="19">
        <v>21724.0</v>
      </c>
      <c r="C7172" s="20" t="s">
        <v>8925</v>
      </c>
      <c r="D7172" s="21"/>
    </row>
    <row r="7173">
      <c r="A7173" s="19">
        <v>7172.0</v>
      </c>
      <c r="B7173" s="19">
        <v>21705.0</v>
      </c>
      <c r="C7173" s="20" t="s">
        <v>8926</v>
      </c>
      <c r="D7173" s="21"/>
    </row>
    <row r="7174">
      <c r="A7174" s="19">
        <v>7173.0</v>
      </c>
      <c r="B7174" s="19">
        <v>21699.0</v>
      </c>
      <c r="C7174" s="20" t="s">
        <v>8927</v>
      </c>
      <c r="D7174" s="21"/>
    </row>
    <row r="7175">
      <c r="A7175" s="19">
        <v>7174.0</v>
      </c>
      <c r="B7175" s="19">
        <v>21687.0</v>
      </c>
      <c r="C7175" s="20" t="s">
        <v>8928</v>
      </c>
      <c r="D7175" s="21"/>
    </row>
    <row r="7176">
      <c r="A7176" s="19">
        <v>7175.0</v>
      </c>
      <c r="B7176" s="19">
        <v>21684.0</v>
      </c>
      <c r="C7176" s="20" t="s">
        <v>8929</v>
      </c>
      <c r="D7176" s="21"/>
    </row>
    <row r="7177">
      <c r="A7177" s="19">
        <v>7176.0</v>
      </c>
      <c r="B7177" s="19">
        <v>21679.0</v>
      </c>
      <c r="C7177" s="20" t="s">
        <v>8930</v>
      </c>
      <c r="D7177" s="21"/>
    </row>
    <row r="7178">
      <c r="A7178" s="19">
        <v>7177.0</v>
      </c>
      <c r="B7178" s="19">
        <v>21678.0</v>
      </c>
      <c r="C7178" s="20" t="s">
        <v>8931</v>
      </c>
      <c r="D7178" s="21"/>
    </row>
    <row r="7179">
      <c r="A7179" s="19">
        <v>7178.0</v>
      </c>
      <c r="B7179" s="19">
        <v>21673.0</v>
      </c>
      <c r="C7179" s="20" t="s">
        <v>8932</v>
      </c>
      <c r="D7179" s="21"/>
    </row>
    <row r="7180">
      <c r="A7180" s="19">
        <v>7179.0</v>
      </c>
      <c r="B7180" s="19">
        <v>21672.0</v>
      </c>
      <c r="C7180" s="20" t="s">
        <v>8933</v>
      </c>
      <c r="D7180" s="21"/>
    </row>
    <row r="7181">
      <c r="A7181" s="19">
        <v>7180.0</v>
      </c>
      <c r="B7181" s="19">
        <v>21671.0</v>
      </c>
      <c r="C7181" s="22" t="s">
        <v>8934</v>
      </c>
      <c r="D7181" s="21"/>
    </row>
    <row r="7182">
      <c r="A7182" s="19">
        <v>7181.0</v>
      </c>
      <c r="B7182" s="19">
        <v>21665.0</v>
      </c>
      <c r="C7182" s="20" t="s">
        <v>8935</v>
      </c>
      <c r="D7182" s="21"/>
    </row>
    <row r="7183">
      <c r="A7183" s="19">
        <v>7182.0</v>
      </c>
      <c r="B7183" s="19">
        <v>21659.0</v>
      </c>
      <c r="C7183" s="20" t="s">
        <v>8936</v>
      </c>
      <c r="D7183" s="21"/>
    </row>
    <row r="7184">
      <c r="A7184" s="19">
        <v>7183.0</v>
      </c>
      <c r="B7184" s="19">
        <v>21658.0</v>
      </c>
      <c r="C7184" s="20" t="s">
        <v>8937</v>
      </c>
      <c r="D7184" s="21"/>
    </row>
    <row r="7185">
      <c r="A7185" s="19">
        <v>7184.0</v>
      </c>
      <c r="B7185" s="19">
        <v>21648.0</v>
      </c>
      <c r="C7185" s="20" t="s">
        <v>8938</v>
      </c>
      <c r="D7185" s="21"/>
    </row>
    <row r="7186">
      <c r="A7186" s="19">
        <v>7185.0</v>
      </c>
      <c r="B7186" s="19">
        <v>21642.0</v>
      </c>
      <c r="C7186" s="20" t="s">
        <v>8939</v>
      </c>
      <c r="D7186" s="21"/>
    </row>
    <row r="7187">
      <c r="A7187" s="19">
        <v>7186.0</v>
      </c>
      <c r="B7187" s="19">
        <v>21640.0</v>
      </c>
      <c r="C7187" s="20" t="s">
        <v>8940</v>
      </c>
      <c r="D7187" s="21"/>
    </row>
    <row r="7188">
      <c r="A7188" s="19">
        <v>7187.0</v>
      </c>
      <c r="B7188" s="19">
        <v>21631.0</v>
      </c>
      <c r="C7188" s="20" t="s">
        <v>8941</v>
      </c>
      <c r="D7188" s="21"/>
    </row>
    <row r="7189">
      <c r="A7189" s="19">
        <v>7188.0</v>
      </c>
      <c r="B7189" s="19">
        <v>21619.0</v>
      </c>
      <c r="C7189" s="20" t="s">
        <v>8942</v>
      </c>
      <c r="D7189" s="21"/>
    </row>
    <row r="7190">
      <c r="A7190" s="19">
        <v>7189.0</v>
      </c>
      <c r="B7190" s="19">
        <v>21618.0</v>
      </c>
      <c r="C7190" s="20" t="s">
        <v>8943</v>
      </c>
      <c r="D7190" s="21"/>
    </row>
    <row r="7191">
      <c r="A7191" s="19">
        <v>7190.0</v>
      </c>
      <c r="B7191" s="19">
        <v>21611.0</v>
      </c>
      <c r="C7191" s="20" t="s">
        <v>8944</v>
      </c>
      <c r="D7191" s="21"/>
    </row>
    <row r="7192">
      <c r="A7192" s="19">
        <v>7191.0</v>
      </c>
      <c r="B7192" s="19">
        <v>21610.0</v>
      </c>
      <c r="C7192" s="20" t="s">
        <v>8945</v>
      </c>
      <c r="D7192" s="21"/>
    </row>
    <row r="7193">
      <c r="A7193" s="19">
        <v>7192.0</v>
      </c>
      <c r="B7193" s="19">
        <v>21607.0</v>
      </c>
      <c r="C7193" s="20" t="s">
        <v>8946</v>
      </c>
      <c r="D7193" s="21"/>
    </row>
    <row r="7194">
      <c r="A7194" s="19">
        <v>7193.0</v>
      </c>
      <c r="B7194" s="19">
        <v>21606.0</v>
      </c>
      <c r="C7194" s="20" t="s">
        <v>8947</v>
      </c>
      <c r="D7194" s="21"/>
    </row>
    <row r="7195">
      <c r="A7195" s="19">
        <v>7194.0</v>
      </c>
      <c r="B7195" s="19">
        <v>21606.0</v>
      </c>
      <c r="C7195" s="20" t="s">
        <v>8948</v>
      </c>
      <c r="D7195" s="21"/>
    </row>
    <row r="7196">
      <c r="A7196" s="19">
        <v>7195.0</v>
      </c>
      <c r="B7196" s="19">
        <v>21591.0</v>
      </c>
      <c r="C7196" s="20" t="s">
        <v>8949</v>
      </c>
      <c r="D7196" s="21"/>
    </row>
    <row r="7197">
      <c r="A7197" s="19">
        <v>7196.0</v>
      </c>
      <c r="B7197" s="19">
        <v>21591.0</v>
      </c>
      <c r="C7197" s="20" t="s">
        <v>8950</v>
      </c>
      <c r="D7197" s="21"/>
    </row>
    <row r="7198">
      <c r="A7198" s="19">
        <v>7197.0</v>
      </c>
      <c r="B7198" s="19">
        <v>21587.0</v>
      </c>
      <c r="C7198" s="20" t="s">
        <v>8951</v>
      </c>
      <c r="D7198" s="21"/>
    </row>
    <row r="7199">
      <c r="A7199" s="19">
        <v>7198.0</v>
      </c>
      <c r="B7199" s="19">
        <v>21585.0</v>
      </c>
      <c r="C7199" s="20" t="s">
        <v>8952</v>
      </c>
      <c r="D7199" s="21"/>
    </row>
    <row r="7200">
      <c r="A7200" s="19">
        <v>7199.0</v>
      </c>
      <c r="B7200" s="19">
        <v>21580.0</v>
      </c>
      <c r="C7200" s="20" t="s">
        <v>8953</v>
      </c>
      <c r="D7200" s="21"/>
    </row>
    <row r="7201">
      <c r="A7201" s="19">
        <v>7200.0</v>
      </c>
      <c r="B7201" s="19">
        <v>21570.0</v>
      </c>
      <c r="C7201" s="20" t="s">
        <v>8954</v>
      </c>
      <c r="D7201" s="21"/>
    </row>
    <row r="7202">
      <c r="A7202" s="19">
        <v>7201.0</v>
      </c>
      <c r="B7202" s="19">
        <v>21566.0</v>
      </c>
      <c r="C7202" s="20" t="s">
        <v>8955</v>
      </c>
      <c r="D7202" s="21"/>
    </row>
    <row r="7203">
      <c r="A7203" s="19">
        <v>7202.0</v>
      </c>
      <c r="B7203" s="19">
        <v>21557.0</v>
      </c>
      <c r="C7203" s="22" t="s">
        <v>8956</v>
      </c>
      <c r="D7203" s="21"/>
    </row>
    <row r="7204">
      <c r="A7204" s="19">
        <v>7203.0</v>
      </c>
      <c r="B7204" s="19">
        <v>21554.0</v>
      </c>
      <c r="C7204" s="20" t="s">
        <v>8957</v>
      </c>
      <c r="D7204" s="21"/>
    </row>
    <row r="7205">
      <c r="A7205" s="19">
        <v>7204.0</v>
      </c>
      <c r="B7205" s="19">
        <v>21534.0</v>
      </c>
      <c r="C7205" s="20" t="s">
        <v>8958</v>
      </c>
      <c r="D7205" s="21"/>
    </row>
    <row r="7206">
      <c r="A7206" s="19">
        <v>7205.0</v>
      </c>
      <c r="B7206" s="19">
        <v>21532.0</v>
      </c>
      <c r="C7206" s="22" t="s">
        <v>8959</v>
      </c>
      <c r="D7206" s="21"/>
    </row>
    <row r="7207">
      <c r="A7207" s="19">
        <v>7206.0</v>
      </c>
      <c r="B7207" s="19">
        <v>21530.0</v>
      </c>
      <c r="C7207" s="20" t="s">
        <v>8960</v>
      </c>
      <c r="D7207" s="21"/>
    </row>
    <row r="7208">
      <c r="A7208" s="19">
        <v>7207.0</v>
      </c>
      <c r="B7208" s="19">
        <v>21526.0</v>
      </c>
      <c r="C7208" s="20" t="s">
        <v>8961</v>
      </c>
      <c r="D7208" s="21"/>
    </row>
    <row r="7209">
      <c r="A7209" s="19">
        <v>7208.0</v>
      </c>
      <c r="B7209" s="19">
        <v>21526.0</v>
      </c>
      <c r="C7209" s="20" t="s">
        <v>8962</v>
      </c>
      <c r="D7209" s="21"/>
    </row>
    <row r="7210">
      <c r="A7210" s="19">
        <v>7209.0</v>
      </c>
      <c r="B7210" s="19">
        <v>21525.0</v>
      </c>
      <c r="C7210" s="20" t="s">
        <v>8963</v>
      </c>
      <c r="D7210" s="21"/>
    </row>
    <row r="7211">
      <c r="A7211" s="19">
        <v>7210.0</v>
      </c>
      <c r="B7211" s="19">
        <v>21523.0</v>
      </c>
      <c r="C7211" s="20" t="s">
        <v>8964</v>
      </c>
      <c r="D7211" s="21"/>
    </row>
    <row r="7212">
      <c r="A7212" s="19">
        <v>7211.0</v>
      </c>
      <c r="B7212" s="19">
        <v>21523.0</v>
      </c>
      <c r="C7212" s="22" t="s">
        <v>8965</v>
      </c>
      <c r="D7212" s="21"/>
    </row>
    <row r="7213">
      <c r="A7213" s="19">
        <v>7212.0</v>
      </c>
      <c r="B7213" s="19">
        <v>21520.0</v>
      </c>
      <c r="C7213" s="22" t="s">
        <v>8966</v>
      </c>
      <c r="D7213" s="21"/>
    </row>
    <row r="7214">
      <c r="A7214" s="19">
        <v>7213.0</v>
      </c>
      <c r="B7214" s="19">
        <v>21516.0</v>
      </c>
      <c r="C7214" s="20" t="s">
        <v>8967</v>
      </c>
      <c r="D7214" s="21"/>
    </row>
    <row r="7215">
      <c r="A7215" s="19">
        <v>7214.0</v>
      </c>
      <c r="B7215" s="19">
        <v>21515.0</v>
      </c>
      <c r="C7215" s="20" t="s">
        <v>8968</v>
      </c>
      <c r="D7215" s="21"/>
    </row>
    <row r="7216">
      <c r="A7216" s="19">
        <v>7215.0</v>
      </c>
      <c r="B7216" s="19">
        <v>21513.0</v>
      </c>
      <c r="C7216" s="20" t="s">
        <v>8969</v>
      </c>
      <c r="D7216" s="21"/>
    </row>
    <row r="7217">
      <c r="A7217" s="19">
        <v>7216.0</v>
      </c>
      <c r="B7217" s="19">
        <v>21511.0</v>
      </c>
      <c r="C7217" s="20" t="s">
        <v>8970</v>
      </c>
      <c r="D7217" s="21"/>
    </row>
    <row r="7218">
      <c r="A7218" s="19">
        <v>7217.0</v>
      </c>
      <c r="B7218" s="19">
        <v>21508.0</v>
      </c>
      <c r="C7218" s="22" t="s">
        <v>8971</v>
      </c>
      <c r="D7218" s="21"/>
    </row>
    <row r="7219">
      <c r="A7219" s="19">
        <v>7218.0</v>
      </c>
      <c r="B7219" s="19">
        <v>21505.0</v>
      </c>
      <c r="C7219" s="20" t="s">
        <v>8972</v>
      </c>
      <c r="D7219" s="21"/>
    </row>
    <row r="7220">
      <c r="A7220" s="19">
        <v>7219.0</v>
      </c>
      <c r="B7220" s="19">
        <v>21503.0</v>
      </c>
      <c r="C7220" s="20" t="s">
        <v>8973</v>
      </c>
      <c r="D7220" s="21"/>
    </row>
    <row r="7221">
      <c r="A7221" s="19">
        <v>7220.0</v>
      </c>
      <c r="B7221" s="19">
        <v>21498.0</v>
      </c>
      <c r="C7221" s="22" t="s">
        <v>8974</v>
      </c>
      <c r="D7221" s="21"/>
    </row>
    <row r="7222">
      <c r="A7222" s="19">
        <v>7221.0</v>
      </c>
      <c r="B7222" s="19">
        <v>21495.0</v>
      </c>
      <c r="C7222" s="20" t="s">
        <v>8975</v>
      </c>
      <c r="D7222" s="21"/>
    </row>
    <row r="7223">
      <c r="A7223" s="19">
        <v>7222.0</v>
      </c>
      <c r="B7223" s="19">
        <v>21491.0</v>
      </c>
      <c r="C7223" s="20" t="s">
        <v>8976</v>
      </c>
      <c r="D7223" s="21"/>
    </row>
    <row r="7224">
      <c r="A7224" s="19">
        <v>7223.0</v>
      </c>
      <c r="B7224" s="19">
        <v>21486.0</v>
      </c>
      <c r="C7224" s="20" t="s">
        <v>8977</v>
      </c>
      <c r="D7224" s="21"/>
    </row>
    <row r="7225">
      <c r="A7225" s="19">
        <v>7224.0</v>
      </c>
      <c r="B7225" s="19">
        <v>21483.0</v>
      </c>
      <c r="C7225" s="20" t="s">
        <v>8978</v>
      </c>
      <c r="D7225" s="21"/>
    </row>
    <row r="7226">
      <c r="A7226" s="19">
        <v>7225.0</v>
      </c>
      <c r="B7226" s="19">
        <v>21474.0</v>
      </c>
      <c r="C7226" s="22" t="s">
        <v>8979</v>
      </c>
      <c r="D7226" s="21"/>
    </row>
    <row r="7227">
      <c r="A7227" s="19">
        <v>7226.0</v>
      </c>
      <c r="B7227" s="19">
        <v>21468.0</v>
      </c>
      <c r="C7227" s="20" t="s">
        <v>8980</v>
      </c>
      <c r="D7227" s="21"/>
    </row>
    <row r="7228">
      <c r="A7228" s="19">
        <v>7227.0</v>
      </c>
      <c r="B7228" s="19">
        <v>21467.0</v>
      </c>
      <c r="C7228" s="20" t="s">
        <v>8981</v>
      </c>
      <c r="D7228" s="21"/>
    </row>
    <row r="7229">
      <c r="A7229" s="19">
        <v>7228.0</v>
      </c>
      <c r="B7229" s="19">
        <v>21467.0</v>
      </c>
      <c r="C7229" s="20" t="s">
        <v>8982</v>
      </c>
      <c r="D7229" s="21"/>
    </row>
    <row r="7230">
      <c r="A7230" s="19">
        <v>7229.0</v>
      </c>
      <c r="B7230" s="19">
        <v>21465.0</v>
      </c>
      <c r="C7230" s="20" t="s">
        <v>8983</v>
      </c>
      <c r="D7230" s="21"/>
    </row>
    <row r="7231">
      <c r="A7231" s="19">
        <v>7230.0</v>
      </c>
      <c r="B7231" s="19">
        <v>21465.0</v>
      </c>
      <c r="C7231" s="22" t="s">
        <v>8984</v>
      </c>
      <c r="D7231" s="21"/>
    </row>
    <row r="7232">
      <c r="A7232" s="19">
        <v>7231.0</v>
      </c>
      <c r="B7232" s="19">
        <v>21461.0</v>
      </c>
      <c r="C7232" s="22" t="s">
        <v>8985</v>
      </c>
      <c r="D7232" s="21"/>
    </row>
    <row r="7233">
      <c r="A7233" s="19">
        <v>7232.0</v>
      </c>
      <c r="B7233" s="19">
        <v>21461.0</v>
      </c>
      <c r="C7233" s="20" t="s">
        <v>8986</v>
      </c>
      <c r="D7233" s="21"/>
    </row>
    <row r="7234">
      <c r="A7234" s="19">
        <v>7233.0</v>
      </c>
      <c r="B7234" s="19">
        <v>21460.0</v>
      </c>
      <c r="C7234" s="20" t="s">
        <v>8987</v>
      </c>
      <c r="D7234" s="21"/>
    </row>
    <row r="7235">
      <c r="A7235" s="19">
        <v>7234.0</v>
      </c>
      <c r="B7235" s="19">
        <v>21454.0</v>
      </c>
      <c r="C7235" s="20" t="s">
        <v>8988</v>
      </c>
      <c r="D7235" s="21"/>
    </row>
    <row r="7236">
      <c r="A7236" s="19">
        <v>7235.0</v>
      </c>
      <c r="B7236" s="19">
        <v>21452.0</v>
      </c>
      <c r="C7236" s="22" t="s">
        <v>8989</v>
      </c>
      <c r="D7236" s="21"/>
    </row>
    <row r="7237">
      <c r="A7237" s="19">
        <v>7236.0</v>
      </c>
      <c r="B7237" s="19">
        <v>21436.0</v>
      </c>
      <c r="C7237" s="20" t="s">
        <v>8990</v>
      </c>
      <c r="D7237" s="21"/>
    </row>
    <row r="7238">
      <c r="A7238" s="19">
        <v>7237.0</v>
      </c>
      <c r="B7238" s="19">
        <v>21436.0</v>
      </c>
      <c r="C7238" s="20" t="s">
        <v>8991</v>
      </c>
      <c r="D7238" s="21"/>
    </row>
    <row r="7239">
      <c r="A7239" s="19">
        <v>7238.0</v>
      </c>
      <c r="B7239" s="19">
        <v>21428.0</v>
      </c>
      <c r="C7239" s="20" t="s">
        <v>8992</v>
      </c>
      <c r="D7239" s="21"/>
    </row>
    <row r="7240">
      <c r="A7240" s="19">
        <v>7239.0</v>
      </c>
      <c r="B7240" s="19">
        <v>21426.0</v>
      </c>
      <c r="C7240" s="20" t="s">
        <v>8993</v>
      </c>
      <c r="D7240" s="21"/>
    </row>
    <row r="7241">
      <c r="A7241" s="19">
        <v>7240.0</v>
      </c>
      <c r="B7241" s="19">
        <v>21421.0</v>
      </c>
      <c r="C7241" s="20" t="s">
        <v>8994</v>
      </c>
      <c r="D7241" s="21"/>
    </row>
    <row r="7242">
      <c r="A7242" s="19">
        <v>7241.0</v>
      </c>
      <c r="B7242" s="19">
        <v>21418.0</v>
      </c>
      <c r="C7242" s="22" t="s">
        <v>8995</v>
      </c>
      <c r="D7242" s="21"/>
    </row>
    <row r="7243">
      <c r="A7243" s="19">
        <v>7242.0</v>
      </c>
      <c r="B7243" s="19">
        <v>21418.0</v>
      </c>
      <c r="C7243" s="22" t="s">
        <v>8996</v>
      </c>
      <c r="D7243" s="21"/>
    </row>
    <row r="7244">
      <c r="A7244" s="19">
        <v>7243.0</v>
      </c>
      <c r="B7244" s="19">
        <v>21410.0</v>
      </c>
      <c r="C7244" s="20" t="s">
        <v>8997</v>
      </c>
      <c r="D7244" s="21"/>
    </row>
    <row r="7245">
      <c r="A7245" s="19">
        <v>7244.0</v>
      </c>
      <c r="B7245" s="19">
        <v>21405.0</v>
      </c>
      <c r="C7245" s="20" t="s">
        <v>8998</v>
      </c>
      <c r="D7245" s="21"/>
    </row>
    <row r="7246">
      <c r="A7246" s="19">
        <v>7245.0</v>
      </c>
      <c r="B7246" s="19">
        <v>21397.0</v>
      </c>
      <c r="C7246" s="20" t="s">
        <v>8999</v>
      </c>
      <c r="D7246" s="21"/>
    </row>
    <row r="7247">
      <c r="A7247" s="19">
        <v>7246.0</v>
      </c>
      <c r="B7247" s="19">
        <v>21392.0</v>
      </c>
      <c r="C7247" s="20" t="s">
        <v>9000</v>
      </c>
      <c r="D7247" s="21"/>
    </row>
    <row r="7248">
      <c r="A7248" s="19">
        <v>7247.0</v>
      </c>
      <c r="B7248" s="19">
        <v>21380.0</v>
      </c>
      <c r="C7248" s="22" t="s">
        <v>9001</v>
      </c>
      <c r="D7248" s="21"/>
    </row>
    <row r="7249">
      <c r="A7249" s="19">
        <v>7248.0</v>
      </c>
      <c r="B7249" s="19">
        <v>21376.0</v>
      </c>
      <c r="C7249" s="20" t="s">
        <v>9002</v>
      </c>
      <c r="D7249" s="21"/>
    </row>
    <row r="7250">
      <c r="A7250" s="19">
        <v>7249.0</v>
      </c>
      <c r="B7250" s="19">
        <v>21376.0</v>
      </c>
      <c r="C7250" s="20" t="s">
        <v>9003</v>
      </c>
      <c r="D7250" s="21"/>
    </row>
    <row r="7251">
      <c r="A7251" s="19">
        <v>7250.0</v>
      </c>
      <c r="B7251" s="19">
        <v>21374.0</v>
      </c>
      <c r="C7251" s="20" t="s">
        <v>9004</v>
      </c>
      <c r="D7251" s="21"/>
    </row>
    <row r="7252">
      <c r="A7252" s="19">
        <v>7251.0</v>
      </c>
      <c r="B7252" s="19">
        <v>21365.0</v>
      </c>
      <c r="C7252" s="20" t="s">
        <v>9005</v>
      </c>
      <c r="D7252" s="21"/>
    </row>
    <row r="7253">
      <c r="A7253" s="19">
        <v>7252.0</v>
      </c>
      <c r="B7253" s="19">
        <v>21362.0</v>
      </c>
      <c r="C7253" s="20" t="s">
        <v>9006</v>
      </c>
      <c r="D7253" s="21"/>
    </row>
    <row r="7254">
      <c r="A7254" s="19">
        <v>7253.0</v>
      </c>
      <c r="B7254" s="19">
        <v>21361.0</v>
      </c>
      <c r="C7254" s="20" t="s">
        <v>9007</v>
      </c>
      <c r="D7254" s="21"/>
    </row>
    <row r="7255">
      <c r="A7255" s="19">
        <v>7254.0</v>
      </c>
      <c r="B7255" s="19">
        <v>21360.0</v>
      </c>
      <c r="C7255" s="20" t="s">
        <v>9008</v>
      </c>
      <c r="D7255" s="21"/>
    </row>
    <row r="7256">
      <c r="A7256" s="19">
        <v>7255.0</v>
      </c>
      <c r="B7256" s="19">
        <v>21359.0</v>
      </c>
      <c r="C7256" s="20" t="s">
        <v>9009</v>
      </c>
      <c r="D7256" s="21"/>
    </row>
    <row r="7257">
      <c r="A7257" s="19">
        <v>7256.0</v>
      </c>
      <c r="B7257" s="19">
        <v>21357.0</v>
      </c>
      <c r="C7257" s="20" t="s">
        <v>9010</v>
      </c>
      <c r="D7257" s="21"/>
    </row>
    <row r="7258">
      <c r="A7258" s="19">
        <v>7257.0</v>
      </c>
      <c r="B7258" s="19">
        <v>21357.0</v>
      </c>
      <c r="C7258" s="20" t="s">
        <v>9011</v>
      </c>
      <c r="D7258" s="21"/>
    </row>
    <row r="7259">
      <c r="A7259" s="19">
        <v>7258.0</v>
      </c>
      <c r="B7259" s="19">
        <v>21356.0</v>
      </c>
      <c r="C7259" s="20" t="s">
        <v>9012</v>
      </c>
      <c r="D7259" s="21"/>
    </row>
    <row r="7260">
      <c r="A7260" s="19">
        <v>7259.0</v>
      </c>
      <c r="B7260" s="19">
        <v>21350.0</v>
      </c>
      <c r="C7260" s="20" t="s">
        <v>9013</v>
      </c>
      <c r="D7260" s="21"/>
    </row>
    <row r="7261">
      <c r="A7261" s="19">
        <v>7260.0</v>
      </c>
      <c r="B7261" s="19">
        <v>21347.0</v>
      </c>
      <c r="C7261" s="20" t="s">
        <v>9014</v>
      </c>
      <c r="D7261" s="21"/>
    </row>
    <row r="7262">
      <c r="A7262" s="19">
        <v>7261.0</v>
      </c>
      <c r="B7262" s="19">
        <v>21340.0</v>
      </c>
      <c r="C7262" s="22" t="s">
        <v>9015</v>
      </c>
      <c r="D7262" s="21"/>
    </row>
    <row r="7263">
      <c r="A7263" s="19">
        <v>7262.0</v>
      </c>
      <c r="B7263" s="19">
        <v>21335.0</v>
      </c>
      <c r="C7263" s="20" t="s">
        <v>9016</v>
      </c>
      <c r="D7263" s="21"/>
    </row>
    <row r="7264">
      <c r="A7264" s="19">
        <v>7263.0</v>
      </c>
      <c r="B7264" s="19">
        <v>21331.0</v>
      </c>
      <c r="C7264" s="20" t="s">
        <v>9017</v>
      </c>
      <c r="D7264" s="21"/>
    </row>
    <row r="7265">
      <c r="A7265" s="19">
        <v>7264.0</v>
      </c>
      <c r="B7265" s="19">
        <v>21327.0</v>
      </c>
      <c r="C7265" s="20" t="s">
        <v>9018</v>
      </c>
      <c r="D7265" s="21"/>
    </row>
    <row r="7266">
      <c r="A7266" s="19">
        <v>7265.0</v>
      </c>
      <c r="B7266" s="19">
        <v>21317.0</v>
      </c>
      <c r="C7266" s="20" t="s">
        <v>9019</v>
      </c>
      <c r="D7266" s="21"/>
    </row>
    <row r="7267">
      <c r="A7267" s="19">
        <v>7266.0</v>
      </c>
      <c r="B7267" s="19">
        <v>21316.0</v>
      </c>
      <c r="C7267" s="20" t="s">
        <v>9020</v>
      </c>
      <c r="D7267" s="21"/>
    </row>
    <row r="7268">
      <c r="A7268" s="19">
        <v>7267.0</v>
      </c>
      <c r="B7268" s="19">
        <v>21308.0</v>
      </c>
      <c r="C7268" s="20" t="s">
        <v>9021</v>
      </c>
      <c r="D7268" s="21"/>
    </row>
    <row r="7269">
      <c r="A7269" s="19">
        <v>7268.0</v>
      </c>
      <c r="B7269" s="19">
        <v>21303.0</v>
      </c>
      <c r="C7269" s="20" t="s">
        <v>9022</v>
      </c>
      <c r="D7269" s="21"/>
    </row>
    <row r="7270">
      <c r="A7270" s="19">
        <v>7269.0</v>
      </c>
      <c r="B7270" s="19">
        <v>21297.0</v>
      </c>
      <c r="C7270" s="20" t="s">
        <v>9023</v>
      </c>
      <c r="D7270" s="21"/>
    </row>
    <row r="7271">
      <c r="A7271" s="19">
        <v>7270.0</v>
      </c>
      <c r="B7271" s="19">
        <v>21292.0</v>
      </c>
      <c r="C7271" s="20" t="s">
        <v>9024</v>
      </c>
      <c r="D7271" s="21"/>
    </row>
    <row r="7272">
      <c r="A7272" s="19">
        <v>7271.0</v>
      </c>
      <c r="B7272" s="19">
        <v>21286.0</v>
      </c>
      <c r="C7272" s="22" t="s">
        <v>9025</v>
      </c>
      <c r="D7272" s="21"/>
    </row>
    <row r="7273">
      <c r="A7273" s="19">
        <v>7272.0</v>
      </c>
      <c r="B7273" s="19">
        <v>21282.0</v>
      </c>
      <c r="C7273" s="20" t="s">
        <v>9026</v>
      </c>
      <c r="D7273" s="21"/>
    </row>
    <row r="7274">
      <c r="A7274" s="19">
        <v>7273.0</v>
      </c>
      <c r="B7274" s="19">
        <v>21278.0</v>
      </c>
      <c r="C7274" s="20" t="s">
        <v>9027</v>
      </c>
      <c r="D7274" s="21"/>
    </row>
    <row r="7275">
      <c r="A7275" s="19">
        <v>7274.0</v>
      </c>
      <c r="B7275" s="19">
        <v>21274.0</v>
      </c>
      <c r="C7275" s="20" t="s">
        <v>9028</v>
      </c>
      <c r="D7275" s="21"/>
    </row>
    <row r="7276">
      <c r="A7276" s="19">
        <v>7275.0</v>
      </c>
      <c r="B7276" s="19">
        <v>21272.0</v>
      </c>
      <c r="C7276" s="20" t="s">
        <v>9029</v>
      </c>
      <c r="D7276" s="21"/>
    </row>
    <row r="7277">
      <c r="A7277" s="19">
        <v>7276.0</v>
      </c>
      <c r="B7277" s="19">
        <v>21272.0</v>
      </c>
      <c r="C7277" s="20" t="s">
        <v>9030</v>
      </c>
      <c r="D7277" s="21"/>
    </row>
    <row r="7278">
      <c r="A7278" s="19">
        <v>7277.0</v>
      </c>
      <c r="B7278" s="19">
        <v>21271.0</v>
      </c>
      <c r="C7278" s="20" t="s">
        <v>9031</v>
      </c>
      <c r="D7278" s="21"/>
    </row>
    <row r="7279">
      <c r="A7279" s="19">
        <v>7278.0</v>
      </c>
      <c r="B7279" s="19">
        <v>21269.0</v>
      </c>
      <c r="C7279" s="20" t="s">
        <v>9032</v>
      </c>
      <c r="D7279" s="21"/>
    </row>
    <row r="7280">
      <c r="A7280" s="19">
        <v>7279.0</v>
      </c>
      <c r="B7280" s="19">
        <v>21266.0</v>
      </c>
      <c r="C7280" s="20" t="s">
        <v>9033</v>
      </c>
      <c r="D7280" s="21"/>
    </row>
    <row r="7281">
      <c r="A7281" s="19">
        <v>7280.0</v>
      </c>
      <c r="B7281" s="19">
        <v>21247.0</v>
      </c>
      <c r="C7281" s="20" t="s">
        <v>9034</v>
      </c>
      <c r="D7281" s="21"/>
    </row>
    <row r="7282">
      <c r="A7282" s="19">
        <v>7281.0</v>
      </c>
      <c r="B7282" s="19">
        <v>21240.0</v>
      </c>
      <c r="C7282" s="20" t="s">
        <v>9035</v>
      </c>
      <c r="D7282" s="21"/>
    </row>
    <row r="7283">
      <c r="A7283" s="19">
        <v>7282.0</v>
      </c>
      <c r="B7283" s="19">
        <v>21235.0</v>
      </c>
      <c r="C7283" s="20" t="s">
        <v>9036</v>
      </c>
      <c r="D7283" s="21"/>
    </row>
    <row r="7284">
      <c r="A7284" s="19">
        <v>7283.0</v>
      </c>
      <c r="B7284" s="19">
        <v>21229.0</v>
      </c>
      <c r="C7284" s="20" t="s">
        <v>9037</v>
      </c>
      <c r="D7284" s="21"/>
    </row>
    <row r="7285">
      <c r="A7285" s="19">
        <v>7284.0</v>
      </c>
      <c r="B7285" s="19">
        <v>21203.0</v>
      </c>
      <c r="C7285" s="20" t="s">
        <v>9038</v>
      </c>
      <c r="D7285" s="21"/>
    </row>
    <row r="7286">
      <c r="A7286" s="19">
        <v>7285.0</v>
      </c>
      <c r="B7286" s="19">
        <v>21202.0</v>
      </c>
      <c r="C7286" s="20" t="s">
        <v>9039</v>
      </c>
      <c r="D7286" s="21"/>
    </row>
    <row r="7287">
      <c r="A7287" s="19">
        <v>7286.0</v>
      </c>
      <c r="B7287" s="19">
        <v>21200.0</v>
      </c>
      <c r="C7287" s="20" t="s">
        <v>9040</v>
      </c>
      <c r="D7287" s="21"/>
    </row>
    <row r="7288">
      <c r="A7288" s="19">
        <v>7287.0</v>
      </c>
      <c r="B7288" s="19">
        <v>21197.0</v>
      </c>
      <c r="C7288" s="22" t="s">
        <v>9041</v>
      </c>
      <c r="D7288" s="21"/>
    </row>
    <row r="7289">
      <c r="A7289" s="19">
        <v>7288.0</v>
      </c>
      <c r="B7289" s="19">
        <v>21191.0</v>
      </c>
      <c r="C7289" s="20" t="s">
        <v>9042</v>
      </c>
      <c r="D7289" s="21"/>
    </row>
    <row r="7290">
      <c r="A7290" s="19">
        <v>7289.0</v>
      </c>
      <c r="B7290" s="19">
        <v>21188.0</v>
      </c>
      <c r="C7290" s="20" t="s">
        <v>9043</v>
      </c>
      <c r="D7290" s="21"/>
    </row>
    <row r="7291">
      <c r="A7291" s="19">
        <v>7290.0</v>
      </c>
      <c r="B7291" s="19">
        <v>21183.0</v>
      </c>
      <c r="C7291" s="20" t="s">
        <v>9044</v>
      </c>
      <c r="D7291" s="21"/>
    </row>
    <row r="7292">
      <c r="A7292" s="19">
        <v>7291.0</v>
      </c>
      <c r="B7292" s="19">
        <v>21183.0</v>
      </c>
      <c r="C7292" s="20" t="s">
        <v>9045</v>
      </c>
      <c r="D7292" s="21"/>
    </row>
    <row r="7293">
      <c r="A7293" s="19">
        <v>7292.0</v>
      </c>
      <c r="B7293" s="19">
        <v>21168.0</v>
      </c>
      <c r="C7293" s="20" t="s">
        <v>9046</v>
      </c>
      <c r="D7293" s="21"/>
    </row>
    <row r="7294">
      <c r="A7294" s="19">
        <v>7293.0</v>
      </c>
      <c r="B7294" s="19">
        <v>21167.0</v>
      </c>
      <c r="C7294" s="20" t="s">
        <v>9047</v>
      </c>
      <c r="D7294" s="21"/>
    </row>
    <row r="7295">
      <c r="A7295" s="19">
        <v>7294.0</v>
      </c>
      <c r="B7295" s="19">
        <v>21164.0</v>
      </c>
      <c r="C7295" s="20" t="s">
        <v>9048</v>
      </c>
      <c r="D7295" s="21"/>
    </row>
    <row r="7296">
      <c r="A7296" s="19">
        <v>7295.0</v>
      </c>
      <c r="B7296" s="19">
        <v>21163.0</v>
      </c>
      <c r="C7296" s="20" t="s">
        <v>9049</v>
      </c>
      <c r="D7296" s="21"/>
    </row>
    <row r="7297">
      <c r="A7297" s="19">
        <v>7296.0</v>
      </c>
      <c r="B7297" s="19">
        <v>21162.0</v>
      </c>
      <c r="C7297" s="20" t="s">
        <v>9050</v>
      </c>
      <c r="D7297" s="21"/>
    </row>
    <row r="7298">
      <c r="A7298" s="19">
        <v>7297.0</v>
      </c>
      <c r="B7298" s="19">
        <v>21162.0</v>
      </c>
      <c r="C7298" s="20" t="s">
        <v>9051</v>
      </c>
      <c r="D7298" s="21"/>
    </row>
    <row r="7299">
      <c r="A7299" s="19">
        <v>7298.0</v>
      </c>
      <c r="B7299" s="19">
        <v>21161.0</v>
      </c>
      <c r="C7299" s="20" t="s">
        <v>9052</v>
      </c>
      <c r="D7299" s="21"/>
    </row>
    <row r="7300">
      <c r="A7300" s="19">
        <v>7299.0</v>
      </c>
      <c r="B7300" s="19">
        <v>21157.0</v>
      </c>
      <c r="C7300" s="20" t="s">
        <v>9053</v>
      </c>
      <c r="D7300" s="21"/>
    </row>
    <row r="7301">
      <c r="A7301" s="19">
        <v>7300.0</v>
      </c>
      <c r="B7301" s="19">
        <v>21148.0</v>
      </c>
      <c r="C7301" s="20" t="s">
        <v>9054</v>
      </c>
      <c r="D7301" s="21"/>
    </row>
    <row r="7302">
      <c r="A7302" s="19">
        <v>7301.0</v>
      </c>
      <c r="B7302" s="19">
        <v>21143.0</v>
      </c>
      <c r="C7302" s="20" t="s">
        <v>9055</v>
      </c>
      <c r="D7302" s="21"/>
    </row>
    <row r="7303">
      <c r="A7303" s="19">
        <v>7302.0</v>
      </c>
      <c r="B7303" s="19">
        <v>21138.0</v>
      </c>
      <c r="C7303" s="20" t="s">
        <v>9056</v>
      </c>
      <c r="D7303" s="21"/>
    </row>
    <row r="7304">
      <c r="A7304" s="19">
        <v>7303.0</v>
      </c>
      <c r="B7304" s="19">
        <v>21134.0</v>
      </c>
      <c r="C7304" s="20" t="s">
        <v>9057</v>
      </c>
      <c r="D7304" s="21"/>
    </row>
    <row r="7305">
      <c r="A7305" s="19">
        <v>7304.0</v>
      </c>
      <c r="B7305" s="19">
        <v>21133.0</v>
      </c>
      <c r="C7305" s="20" t="s">
        <v>9058</v>
      </c>
      <c r="D7305" s="21"/>
    </row>
    <row r="7306">
      <c r="A7306" s="19">
        <v>7305.0</v>
      </c>
      <c r="B7306" s="19">
        <v>21133.0</v>
      </c>
      <c r="C7306" s="22" t="s">
        <v>9059</v>
      </c>
      <c r="D7306" s="21"/>
    </row>
    <row r="7307">
      <c r="A7307" s="19">
        <v>7306.0</v>
      </c>
      <c r="B7307" s="19">
        <v>21132.0</v>
      </c>
      <c r="C7307" s="20" t="s">
        <v>9060</v>
      </c>
      <c r="D7307" s="21"/>
    </row>
    <row r="7308">
      <c r="A7308" s="19">
        <v>7307.0</v>
      </c>
      <c r="B7308" s="19">
        <v>21131.0</v>
      </c>
      <c r="C7308" s="20" t="s">
        <v>9061</v>
      </c>
      <c r="D7308" s="21"/>
    </row>
    <row r="7309">
      <c r="A7309" s="19">
        <v>7308.0</v>
      </c>
      <c r="B7309" s="19">
        <v>21128.0</v>
      </c>
      <c r="C7309" s="20" t="s">
        <v>9062</v>
      </c>
      <c r="D7309" s="21"/>
    </row>
    <row r="7310">
      <c r="A7310" s="19">
        <v>7309.0</v>
      </c>
      <c r="B7310" s="19">
        <v>21128.0</v>
      </c>
      <c r="C7310" s="20" t="s">
        <v>9063</v>
      </c>
      <c r="D7310" s="21"/>
    </row>
    <row r="7311">
      <c r="A7311" s="19">
        <v>7310.0</v>
      </c>
      <c r="B7311" s="19">
        <v>21126.0</v>
      </c>
      <c r="C7311" s="20" t="s">
        <v>9064</v>
      </c>
      <c r="D7311" s="21"/>
    </row>
    <row r="7312">
      <c r="A7312" s="19">
        <v>7311.0</v>
      </c>
      <c r="B7312" s="19">
        <v>21124.0</v>
      </c>
      <c r="C7312" s="20" t="s">
        <v>9065</v>
      </c>
      <c r="D7312" s="21"/>
    </row>
    <row r="7313">
      <c r="A7313" s="19">
        <v>7312.0</v>
      </c>
      <c r="B7313" s="19">
        <v>21120.0</v>
      </c>
      <c r="C7313" s="20" t="s">
        <v>9066</v>
      </c>
      <c r="D7313" s="21"/>
    </row>
    <row r="7314">
      <c r="A7314" s="19">
        <v>7313.0</v>
      </c>
      <c r="B7314" s="19">
        <v>21113.0</v>
      </c>
      <c r="C7314" s="20" t="s">
        <v>9067</v>
      </c>
      <c r="D7314" s="21"/>
    </row>
    <row r="7315">
      <c r="A7315" s="19">
        <v>7314.0</v>
      </c>
      <c r="B7315" s="19">
        <v>21111.0</v>
      </c>
      <c r="C7315" s="20" t="s">
        <v>9068</v>
      </c>
      <c r="D7315" s="21"/>
    </row>
    <row r="7316">
      <c r="A7316" s="19">
        <v>7315.0</v>
      </c>
      <c r="B7316" s="19">
        <v>21108.0</v>
      </c>
      <c r="C7316" s="20" t="s">
        <v>9069</v>
      </c>
      <c r="D7316" s="21"/>
    </row>
    <row r="7317">
      <c r="A7317" s="19">
        <v>7316.0</v>
      </c>
      <c r="B7317" s="19">
        <v>21094.0</v>
      </c>
      <c r="C7317" s="20" t="s">
        <v>9070</v>
      </c>
      <c r="D7317" s="21"/>
    </row>
    <row r="7318">
      <c r="A7318" s="19">
        <v>7317.0</v>
      </c>
      <c r="B7318" s="19">
        <v>21093.0</v>
      </c>
      <c r="C7318" s="20" t="s">
        <v>9071</v>
      </c>
      <c r="D7318" s="21"/>
    </row>
    <row r="7319">
      <c r="A7319" s="19">
        <v>7318.0</v>
      </c>
      <c r="B7319" s="19">
        <v>21093.0</v>
      </c>
      <c r="C7319" s="20" t="s">
        <v>9072</v>
      </c>
      <c r="D7319" s="21"/>
    </row>
    <row r="7320">
      <c r="A7320" s="19">
        <v>7319.0</v>
      </c>
      <c r="B7320" s="19">
        <v>21086.0</v>
      </c>
      <c r="C7320" s="22" t="s">
        <v>9073</v>
      </c>
      <c r="D7320" s="21"/>
    </row>
    <row r="7321">
      <c r="A7321" s="19">
        <v>7320.0</v>
      </c>
      <c r="B7321" s="19">
        <v>21080.0</v>
      </c>
      <c r="C7321" s="22" t="s">
        <v>9074</v>
      </c>
      <c r="D7321" s="21"/>
    </row>
    <row r="7322">
      <c r="A7322" s="19">
        <v>7321.0</v>
      </c>
      <c r="B7322" s="19">
        <v>21079.0</v>
      </c>
      <c r="C7322" s="20" t="s">
        <v>9075</v>
      </c>
      <c r="D7322" s="21"/>
    </row>
    <row r="7323">
      <c r="A7323" s="19">
        <v>7322.0</v>
      </c>
      <c r="B7323" s="19">
        <v>21078.0</v>
      </c>
      <c r="C7323" s="22" t="s">
        <v>9076</v>
      </c>
      <c r="D7323" s="21"/>
    </row>
    <row r="7324">
      <c r="A7324" s="19">
        <v>7323.0</v>
      </c>
      <c r="B7324" s="19">
        <v>21078.0</v>
      </c>
      <c r="C7324" s="20" t="s">
        <v>9077</v>
      </c>
      <c r="D7324" s="21"/>
    </row>
    <row r="7325">
      <c r="A7325" s="19">
        <v>7324.0</v>
      </c>
      <c r="B7325" s="19">
        <v>21074.0</v>
      </c>
      <c r="C7325" s="20" t="s">
        <v>9078</v>
      </c>
      <c r="D7325" s="21"/>
    </row>
    <row r="7326">
      <c r="A7326" s="19">
        <v>7325.0</v>
      </c>
      <c r="B7326" s="19">
        <v>21074.0</v>
      </c>
      <c r="C7326" s="20" t="s">
        <v>9079</v>
      </c>
      <c r="D7326" s="21"/>
    </row>
    <row r="7327">
      <c r="A7327" s="19">
        <v>7326.0</v>
      </c>
      <c r="B7327" s="19">
        <v>21068.0</v>
      </c>
      <c r="C7327" s="20" t="s">
        <v>9080</v>
      </c>
      <c r="D7327" s="21"/>
    </row>
    <row r="7328">
      <c r="A7328" s="19">
        <v>7327.0</v>
      </c>
      <c r="B7328" s="19">
        <v>21067.0</v>
      </c>
      <c r="C7328" s="20" t="s">
        <v>9081</v>
      </c>
      <c r="D7328" s="21"/>
    </row>
    <row r="7329">
      <c r="A7329" s="19">
        <v>7328.0</v>
      </c>
      <c r="B7329" s="19">
        <v>21063.0</v>
      </c>
      <c r="C7329" s="20" t="s">
        <v>9082</v>
      </c>
      <c r="D7329" s="21"/>
    </row>
    <row r="7330">
      <c r="A7330" s="19">
        <v>7329.0</v>
      </c>
      <c r="B7330" s="19">
        <v>21060.0</v>
      </c>
      <c r="C7330" s="20" t="s">
        <v>9083</v>
      </c>
      <c r="D7330" s="21"/>
    </row>
    <row r="7331">
      <c r="A7331" s="19">
        <v>7330.0</v>
      </c>
      <c r="B7331" s="19">
        <v>21060.0</v>
      </c>
      <c r="C7331" s="22" t="s">
        <v>9084</v>
      </c>
      <c r="D7331" s="21"/>
    </row>
    <row r="7332">
      <c r="A7332" s="19">
        <v>7331.0</v>
      </c>
      <c r="B7332" s="19">
        <v>21053.0</v>
      </c>
      <c r="C7332" s="20" t="s">
        <v>9085</v>
      </c>
      <c r="D7332" s="21"/>
    </row>
    <row r="7333">
      <c r="A7333" s="19">
        <v>7332.0</v>
      </c>
      <c r="B7333" s="19">
        <v>21046.0</v>
      </c>
      <c r="C7333" s="20" t="s">
        <v>9086</v>
      </c>
      <c r="D7333" s="21"/>
    </row>
    <row r="7334">
      <c r="A7334" s="19">
        <v>7333.0</v>
      </c>
      <c r="B7334" s="19">
        <v>21039.0</v>
      </c>
      <c r="C7334" s="20" t="s">
        <v>9087</v>
      </c>
      <c r="D7334" s="21"/>
    </row>
    <row r="7335">
      <c r="A7335" s="19">
        <v>7334.0</v>
      </c>
      <c r="B7335" s="19">
        <v>21039.0</v>
      </c>
      <c r="C7335" s="20" t="s">
        <v>9088</v>
      </c>
      <c r="D7335" s="21"/>
    </row>
    <row r="7336">
      <c r="A7336" s="19">
        <v>7335.0</v>
      </c>
      <c r="B7336" s="19">
        <v>21037.0</v>
      </c>
      <c r="C7336" s="20" t="s">
        <v>9089</v>
      </c>
      <c r="D7336" s="21"/>
    </row>
    <row r="7337">
      <c r="A7337" s="19">
        <v>7336.0</v>
      </c>
      <c r="B7337" s="19">
        <v>21034.0</v>
      </c>
      <c r="C7337" s="20" t="s">
        <v>9090</v>
      </c>
      <c r="D7337" s="21"/>
    </row>
    <row r="7338">
      <c r="A7338" s="19">
        <v>7337.0</v>
      </c>
      <c r="B7338" s="19">
        <v>21031.0</v>
      </c>
      <c r="C7338" s="20" t="s">
        <v>9091</v>
      </c>
      <c r="D7338" s="21"/>
    </row>
    <row r="7339">
      <c r="A7339" s="19">
        <v>7338.0</v>
      </c>
      <c r="B7339" s="19">
        <v>21018.0</v>
      </c>
      <c r="C7339" s="22" t="s">
        <v>9092</v>
      </c>
      <c r="D7339" s="21"/>
    </row>
    <row r="7340">
      <c r="A7340" s="19">
        <v>7339.0</v>
      </c>
      <c r="B7340" s="19">
        <v>21017.0</v>
      </c>
      <c r="C7340" s="20" t="s">
        <v>9093</v>
      </c>
      <c r="D7340" s="21"/>
    </row>
    <row r="7341">
      <c r="A7341" s="19">
        <v>7340.0</v>
      </c>
      <c r="B7341" s="19">
        <v>21016.0</v>
      </c>
      <c r="C7341" s="20" t="s">
        <v>9094</v>
      </c>
      <c r="D7341" s="21"/>
    </row>
    <row r="7342">
      <c r="A7342" s="19">
        <v>7341.0</v>
      </c>
      <c r="B7342" s="19">
        <v>21013.0</v>
      </c>
      <c r="C7342" s="20" t="s">
        <v>9095</v>
      </c>
      <c r="D7342" s="21"/>
    </row>
    <row r="7343">
      <c r="A7343" s="19">
        <v>7342.0</v>
      </c>
      <c r="B7343" s="19">
        <v>21010.0</v>
      </c>
      <c r="C7343" s="20" t="s">
        <v>9096</v>
      </c>
      <c r="D7343" s="21"/>
    </row>
    <row r="7344">
      <c r="A7344" s="19">
        <v>7343.0</v>
      </c>
      <c r="B7344" s="19">
        <v>21010.0</v>
      </c>
      <c r="C7344" s="20" t="s">
        <v>9097</v>
      </c>
      <c r="D7344" s="21"/>
    </row>
    <row r="7345">
      <c r="A7345" s="19">
        <v>7344.0</v>
      </c>
      <c r="B7345" s="19">
        <v>21010.0</v>
      </c>
      <c r="C7345" s="22" t="s">
        <v>9098</v>
      </c>
      <c r="D7345" s="21"/>
    </row>
    <row r="7346">
      <c r="A7346" s="19">
        <v>7345.0</v>
      </c>
      <c r="B7346" s="19">
        <v>21005.0</v>
      </c>
      <c r="C7346" s="20" t="s">
        <v>9099</v>
      </c>
      <c r="D7346" s="21"/>
    </row>
    <row r="7347">
      <c r="A7347" s="19">
        <v>7346.0</v>
      </c>
      <c r="B7347" s="19">
        <v>21005.0</v>
      </c>
      <c r="C7347" s="20" t="s">
        <v>9100</v>
      </c>
      <c r="D7347" s="21"/>
    </row>
    <row r="7348">
      <c r="A7348" s="19">
        <v>7347.0</v>
      </c>
      <c r="B7348" s="19">
        <v>21005.0</v>
      </c>
      <c r="C7348" s="22" t="s">
        <v>9101</v>
      </c>
      <c r="D7348" s="21"/>
    </row>
    <row r="7349">
      <c r="A7349" s="19">
        <v>7348.0</v>
      </c>
      <c r="B7349" s="19">
        <v>21000.0</v>
      </c>
      <c r="C7349" s="20" t="s">
        <v>9102</v>
      </c>
      <c r="D7349" s="21"/>
    </row>
    <row r="7350">
      <c r="A7350" s="19">
        <v>7349.0</v>
      </c>
      <c r="B7350" s="19">
        <v>20994.0</v>
      </c>
      <c r="C7350" s="20" t="s">
        <v>9103</v>
      </c>
      <c r="D7350" s="21"/>
    </row>
    <row r="7351">
      <c r="A7351" s="19">
        <v>7350.0</v>
      </c>
      <c r="B7351" s="19">
        <v>20992.0</v>
      </c>
      <c r="C7351" s="20" t="s">
        <v>9104</v>
      </c>
      <c r="D7351" s="21"/>
    </row>
    <row r="7352">
      <c r="A7352" s="19">
        <v>7351.0</v>
      </c>
      <c r="B7352" s="19">
        <v>20992.0</v>
      </c>
      <c r="C7352" s="20" t="s">
        <v>9105</v>
      </c>
      <c r="D7352" s="21"/>
    </row>
    <row r="7353">
      <c r="A7353" s="19">
        <v>7352.0</v>
      </c>
      <c r="B7353" s="19">
        <v>20979.0</v>
      </c>
      <c r="C7353" s="20" t="s">
        <v>9106</v>
      </c>
      <c r="D7353" s="21"/>
    </row>
    <row r="7354">
      <c r="A7354" s="19">
        <v>7353.0</v>
      </c>
      <c r="B7354" s="19">
        <v>20979.0</v>
      </c>
      <c r="C7354" s="20" t="s">
        <v>9107</v>
      </c>
      <c r="D7354" s="21"/>
    </row>
    <row r="7355">
      <c r="A7355" s="19">
        <v>7354.0</v>
      </c>
      <c r="B7355" s="19">
        <v>20977.0</v>
      </c>
      <c r="C7355" s="20" t="s">
        <v>9108</v>
      </c>
      <c r="D7355" s="21"/>
    </row>
    <row r="7356">
      <c r="A7356" s="19">
        <v>7355.0</v>
      </c>
      <c r="B7356" s="19">
        <v>20974.0</v>
      </c>
      <c r="C7356" s="20" t="s">
        <v>9109</v>
      </c>
      <c r="D7356" s="21"/>
    </row>
    <row r="7357">
      <c r="A7357" s="19">
        <v>7356.0</v>
      </c>
      <c r="B7357" s="19">
        <v>20973.0</v>
      </c>
      <c r="C7357" s="22" t="s">
        <v>9110</v>
      </c>
      <c r="D7357" s="21"/>
    </row>
    <row r="7358">
      <c r="A7358" s="19">
        <v>7357.0</v>
      </c>
      <c r="B7358" s="19">
        <v>20965.0</v>
      </c>
      <c r="C7358" s="20" t="s">
        <v>9111</v>
      </c>
      <c r="D7358" s="21"/>
    </row>
    <row r="7359">
      <c r="A7359" s="19">
        <v>7358.0</v>
      </c>
      <c r="B7359" s="19">
        <v>20960.0</v>
      </c>
      <c r="C7359" s="20" t="s">
        <v>9112</v>
      </c>
      <c r="D7359" s="21"/>
    </row>
    <row r="7360">
      <c r="A7360" s="19">
        <v>7359.0</v>
      </c>
      <c r="B7360" s="19">
        <v>20953.0</v>
      </c>
      <c r="C7360" s="20" t="s">
        <v>9113</v>
      </c>
      <c r="D7360" s="21"/>
    </row>
    <row r="7361">
      <c r="A7361" s="19">
        <v>7360.0</v>
      </c>
      <c r="B7361" s="19">
        <v>20940.0</v>
      </c>
      <c r="C7361" s="20" t="s">
        <v>9114</v>
      </c>
      <c r="D7361" s="21"/>
    </row>
    <row r="7362">
      <c r="A7362" s="19">
        <v>7361.0</v>
      </c>
      <c r="B7362" s="19">
        <v>20938.0</v>
      </c>
      <c r="C7362" s="20" t="s">
        <v>9115</v>
      </c>
      <c r="D7362" s="21"/>
    </row>
    <row r="7363">
      <c r="A7363" s="19">
        <v>7362.0</v>
      </c>
      <c r="B7363" s="19">
        <v>20937.0</v>
      </c>
      <c r="C7363" s="20" t="s">
        <v>9116</v>
      </c>
      <c r="D7363" s="21"/>
    </row>
    <row r="7364">
      <c r="A7364" s="19">
        <v>7363.0</v>
      </c>
      <c r="B7364" s="19">
        <v>20927.0</v>
      </c>
      <c r="C7364" s="20" t="s">
        <v>9117</v>
      </c>
      <c r="D7364" s="21"/>
    </row>
    <row r="7365">
      <c r="A7365" s="19">
        <v>7364.0</v>
      </c>
      <c r="B7365" s="19">
        <v>20922.0</v>
      </c>
      <c r="C7365" s="20" t="s">
        <v>9118</v>
      </c>
      <c r="D7365" s="21"/>
    </row>
    <row r="7366">
      <c r="A7366" s="19">
        <v>7365.0</v>
      </c>
      <c r="B7366" s="19">
        <v>20921.0</v>
      </c>
      <c r="C7366" s="20" t="s">
        <v>9119</v>
      </c>
      <c r="D7366" s="21"/>
    </row>
    <row r="7367">
      <c r="A7367" s="19">
        <v>7366.0</v>
      </c>
      <c r="B7367" s="19">
        <v>20919.0</v>
      </c>
      <c r="C7367" s="22" t="s">
        <v>9120</v>
      </c>
      <c r="D7367" s="21"/>
    </row>
    <row r="7368">
      <c r="A7368" s="19">
        <v>7367.0</v>
      </c>
      <c r="B7368" s="19">
        <v>20919.0</v>
      </c>
      <c r="C7368" s="20" t="s">
        <v>9121</v>
      </c>
      <c r="D7368" s="21"/>
    </row>
    <row r="7369">
      <c r="A7369" s="19">
        <v>7368.0</v>
      </c>
      <c r="B7369" s="19">
        <v>20917.0</v>
      </c>
      <c r="C7369" s="20" t="s">
        <v>9122</v>
      </c>
      <c r="D7369" s="21"/>
    </row>
    <row r="7370">
      <c r="A7370" s="19">
        <v>7369.0</v>
      </c>
      <c r="B7370" s="19">
        <v>20914.0</v>
      </c>
      <c r="C7370" s="22" t="s">
        <v>9123</v>
      </c>
      <c r="D7370" s="21"/>
    </row>
    <row r="7371">
      <c r="A7371" s="19">
        <v>7370.0</v>
      </c>
      <c r="B7371" s="19">
        <v>20911.0</v>
      </c>
      <c r="C7371" s="22" t="s">
        <v>9124</v>
      </c>
      <c r="D7371" s="21"/>
    </row>
    <row r="7372">
      <c r="A7372" s="19">
        <v>7371.0</v>
      </c>
      <c r="B7372" s="19">
        <v>20907.0</v>
      </c>
      <c r="C7372" s="20" t="s">
        <v>9125</v>
      </c>
      <c r="D7372" s="21"/>
    </row>
    <row r="7373">
      <c r="A7373" s="19">
        <v>7372.0</v>
      </c>
      <c r="B7373" s="19">
        <v>20901.0</v>
      </c>
      <c r="C7373" s="22" t="s">
        <v>9126</v>
      </c>
      <c r="D7373" s="21"/>
    </row>
    <row r="7374">
      <c r="A7374" s="19">
        <v>7373.0</v>
      </c>
      <c r="B7374" s="19">
        <v>20898.0</v>
      </c>
      <c r="C7374" s="20" t="s">
        <v>9127</v>
      </c>
      <c r="D7374" s="21"/>
    </row>
    <row r="7375">
      <c r="A7375" s="19">
        <v>7374.0</v>
      </c>
      <c r="B7375" s="19">
        <v>20895.0</v>
      </c>
      <c r="C7375" s="20" t="s">
        <v>9128</v>
      </c>
      <c r="D7375" s="21"/>
    </row>
    <row r="7376">
      <c r="A7376" s="19">
        <v>7375.0</v>
      </c>
      <c r="B7376" s="19">
        <v>20894.0</v>
      </c>
      <c r="C7376" s="20" t="s">
        <v>9129</v>
      </c>
      <c r="D7376" s="21"/>
    </row>
    <row r="7377">
      <c r="A7377" s="19">
        <v>7376.0</v>
      </c>
      <c r="B7377" s="19">
        <v>20887.0</v>
      </c>
      <c r="C7377" s="20" t="s">
        <v>9130</v>
      </c>
      <c r="D7377" s="21"/>
    </row>
    <row r="7378">
      <c r="A7378" s="19">
        <v>7377.0</v>
      </c>
      <c r="B7378" s="19">
        <v>20885.0</v>
      </c>
      <c r="C7378" s="22" t="s">
        <v>9131</v>
      </c>
      <c r="D7378" s="21"/>
    </row>
    <row r="7379">
      <c r="A7379" s="19">
        <v>7378.0</v>
      </c>
      <c r="B7379" s="19">
        <v>20884.0</v>
      </c>
      <c r="C7379" s="20" t="s">
        <v>9132</v>
      </c>
      <c r="D7379" s="21"/>
    </row>
    <row r="7380">
      <c r="A7380" s="19">
        <v>7379.0</v>
      </c>
      <c r="B7380" s="19">
        <v>20881.0</v>
      </c>
      <c r="C7380" s="20" t="s">
        <v>9133</v>
      </c>
      <c r="D7380" s="21"/>
    </row>
    <row r="7381">
      <c r="A7381" s="19">
        <v>7380.0</v>
      </c>
      <c r="B7381" s="19">
        <v>20880.0</v>
      </c>
      <c r="C7381" s="20" t="s">
        <v>9134</v>
      </c>
      <c r="D7381" s="21"/>
    </row>
    <row r="7382">
      <c r="A7382" s="19">
        <v>7381.0</v>
      </c>
      <c r="B7382" s="19">
        <v>20876.0</v>
      </c>
      <c r="C7382" s="20" t="s">
        <v>9135</v>
      </c>
      <c r="D7382" s="21"/>
    </row>
    <row r="7383">
      <c r="A7383" s="19">
        <v>7382.0</v>
      </c>
      <c r="B7383" s="19">
        <v>20870.0</v>
      </c>
      <c r="C7383" s="20" t="s">
        <v>9136</v>
      </c>
      <c r="D7383" s="21"/>
    </row>
    <row r="7384">
      <c r="A7384" s="19">
        <v>7383.0</v>
      </c>
      <c r="B7384" s="19">
        <v>20866.0</v>
      </c>
      <c r="C7384" s="20" t="s">
        <v>9137</v>
      </c>
      <c r="D7384" s="21"/>
    </row>
    <row r="7385">
      <c r="A7385" s="19">
        <v>7384.0</v>
      </c>
      <c r="B7385" s="19">
        <v>20866.0</v>
      </c>
      <c r="C7385" s="20" t="s">
        <v>9138</v>
      </c>
      <c r="D7385" s="21"/>
    </row>
    <row r="7386">
      <c r="A7386" s="19">
        <v>7385.0</v>
      </c>
      <c r="B7386" s="19">
        <v>20856.0</v>
      </c>
      <c r="C7386" s="20" t="s">
        <v>9139</v>
      </c>
      <c r="D7386" s="21"/>
    </row>
    <row r="7387">
      <c r="A7387" s="19">
        <v>7386.0</v>
      </c>
      <c r="B7387" s="19">
        <v>20854.0</v>
      </c>
      <c r="C7387" s="20" t="s">
        <v>9140</v>
      </c>
      <c r="D7387" s="21"/>
    </row>
    <row r="7388">
      <c r="A7388" s="19">
        <v>7387.0</v>
      </c>
      <c r="B7388" s="19">
        <v>20852.0</v>
      </c>
      <c r="C7388" s="20" t="s">
        <v>9141</v>
      </c>
      <c r="D7388" s="21"/>
    </row>
    <row r="7389">
      <c r="A7389" s="19">
        <v>7388.0</v>
      </c>
      <c r="B7389" s="19">
        <v>20852.0</v>
      </c>
      <c r="C7389" s="20" t="s">
        <v>9142</v>
      </c>
      <c r="D7389" s="21"/>
    </row>
    <row r="7390">
      <c r="A7390" s="19">
        <v>7389.0</v>
      </c>
      <c r="B7390" s="19">
        <v>20843.0</v>
      </c>
      <c r="C7390" s="20" t="s">
        <v>9143</v>
      </c>
      <c r="D7390" s="21"/>
    </row>
    <row r="7391">
      <c r="A7391" s="19">
        <v>7390.0</v>
      </c>
      <c r="B7391" s="19">
        <v>20841.0</v>
      </c>
      <c r="C7391" s="20" t="s">
        <v>9144</v>
      </c>
      <c r="D7391" s="21"/>
    </row>
    <row r="7392">
      <c r="A7392" s="19">
        <v>7391.0</v>
      </c>
      <c r="B7392" s="19">
        <v>20841.0</v>
      </c>
      <c r="C7392" s="20" t="s">
        <v>9145</v>
      </c>
      <c r="D7392" s="21"/>
    </row>
    <row r="7393">
      <c r="A7393" s="19">
        <v>7392.0</v>
      </c>
      <c r="B7393" s="19">
        <v>20815.0</v>
      </c>
      <c r="C7393" s="20" t="s">
        <v>9146</v>
      </c>
      <c r="D7393" s="21"/>
    </row>
    <row r="7394">
      <c r="A7394" s="19">
        <v>7393.0</v>
      </c>
      <c r="B7394" s="19">
        <v>20815.0</v>
      </c>
      <c r="C7394" s="20" t="s">
        <v>9147</v>
      </c>
      <c r="D7394" s="21"/>
    </row>
    <row r="7395">
      <c r="A7395" s="19">
        <v>7394.0</v>
      </c>
      <c r="B7395" s="19">
        <v>20811.0</v>
      </c>
      <c r="C7395" s="20" t="s">
        <v>9148</v>
      </c>
      <c r="D7395" s="21"/>
    </row>
    <row r="7396">
      <c r="A7396" s="19">
        <v>7395.0</v>
      </c>
      <c r="B7396" s="19">
        <v>20808.0</v>
      </c>
      <c r="C7396" s="20" t="s">
        <v>9149</v>
      </c>
      <c r="D7396" s="21"/>
    </row>
    <row r="7397">
      <c r="A7397" s="19">
        <v>7396.0</v>
      </c>
      <c r="B7397" s="19">
        <v>20805.0</v>
      </c>
      <c r="C7397" s="20" t="s">
        <v>9150</v>
      </c>
      <c r="D7397" s="21"/>
    </row>
    <row r="7398">
      <c r="A7398" s="19">
        <v>7397.0</v>
      </c>
      <c r="B7398" s="19">
        <v>20796.0</v>
      </c>
      <c r="C7398" s="20" t="s">
        <v>9151</v>
      </c>
      <c r="D7398" s="21"/>
    </row>
    <row r="7399">
      <c r="A7399" s="19">
        <v>7398.0</v>
      </c>
      <c r="B7399" s="19">
        <v>20796.0</v>
      </c>
      <c r="C7399" s="22" t="s">
        <v>9152</v>
      </c>
      <c r="D7399" s="21"/>
    </row>
    <row r="7400">
      <c r="A7400" s="19">
        <v>7399.0</v>
      </c>
      <c r="B7400" s="19">
        <v>20794.0</v>
      </c>
      <c r="C7400" s="20" t="s">
        <v>9153</v>
      </c>
      <c r="D7400" s="21"/>
    </row>
    <row r="7401">
      <c r="A7401" s="19">
        <v>7400.0</v>
      </c>
      <c r="B7401" s="19">
        <v>20783.0</v>
      </c>
      <c r="C7401" s="20" t="s">
        <v>9154</v>
      </c>
      <c r="D7401" s="21"/>
    </row>
    <row r="7402">
      <c r="A7402" s="19">
        <v>7401.0</v>
      </c>
      <c r="B7402" s="19">
        <v>20780.0</v>
      </c>
      <c r="C7402" s="20" t="s">
        <v>9155</v>
      </c>
      <c r="D7402" s="21"/>
    </row>
    <row r="7403">
      <c r="A7403" s="19">
        <v>7402.0</v>
      </c>
      <c r="B7403" s="19">
        <v>20774.0</v>
      </c>
      <c r="C7403" s="20" t="s">
        <v>9156</v>
      </c>
      <c r="D7403" s="21"/>
    </row>
    <row r="7404">
      <c r="A7404" s="19">
        <v>7403.0</v>
      </c>
      <c r="B7404" s="19">
        <v>20770.0</v>
      </c>
      <c r="C7404" s="20" t="s">
        <v>9157</v>
      </c>
      <c r="D7404" s="21"/>
    </row>
    <row r="7405">
      <c r="A7405" s="19">
        <v>7404.0</v>
      </c>
      <c r="B7405" s="19">
        <v>20768.0</v>
      </c>
      <c r="C7405" s="20" t="s">
        <v>9158</v>
      </c>
      <c r="D7405" s="21"/>
    </row>
    <row r="7406">
      <c r="A7406" s="19">
        <v>7405.0</v>
      </c>
      <c r="B7406" s="19">
        <v>20767.0</v>
      </c>
      <c r="C7406" s="20" t="s">
        <v>9159</v>
      </c>
      <c r="D7406" s="21"/>
    </row>
    <row r="7407">
      <c r="A7407" s="19">
        <v>7406.0</v>
      </c>
      <c r="B7407" s="19">
        <v>20763.0</v>
      </c>
      <c r="C7407" s="20" t="s">
        <v>9160</v>
      </c>
      <c r="D7407" s="21"/>
    </row>
    <row r="7408">
      <c r="A7408" s="19">
        <v>7407.0</v>
      </c>
      <c r="B7408" s="19">
        <v>20759.0</v>
      </c>
      <c r="C7408" s="20" t="s">
        <v>9161</v>
      </c>
      <c r="D7408" s="21"/>
    </row>
    <row r="7409">
      <c r="A7409" s="19">
        <v>7408.0</v>
      </c>
      <c r="B7409" s="19">
        <v>20757.0</v>
      </c>
      <c r="C7409" s="20" t="s">
        <v>9162</v>
      </c>
      <c r="D7409" s="21"/>
    </row>
    <row r="7410">
      <c r="A7410" s="19">
        <v>7409.0</v>
      </c>
      <c r="B7410" s="19">
        <v>20755.0</v>
      </c>
      <c r="C7410" s="20" t="s">
        <v>9163</v>
      </c>
      <c r="D7410" s="21"/>
    </row>
    <row r="7411">
      <c r="A7411" s="19">
        <v>7410.0</v>
      </c>
      <c r="B7411" s="19">
        <v>20755.0</v>
      </c>
      <c r="C7411" s="20" t="s">
        <v>9164</v>
      </c>
      <c r="D7411" s="21"/>
    </row>
    <row r="7412">
      <c r="A7412" s="19">
        <v>7411.0</v>
      </c>
      <c r="B7412" s="19">
        <v>20753.0</v>
      </c>
      <c r="C7412" s="20" t="s">
        <v>9165</v>
      </c>
      <c r="D7412" s="21"/>
    </row>
    <row r="7413">
      <c r="A7413" s="19">
        <v>7412.0</v>
      </c>
      <c r="B7413" s="19">
        <v>20751.0</v>
      </c>
      <c r="C7413" s="20" t="s">
        <v>9166</v>
      </c>
      <c r="D7413" s="21"/>
    </row>
    <row r="7414">
      <c r="A7414" s="19">
        <v>7413.0</v>
      </c>
      <c r="B7414" s="19">
        <v>20738.0</v>
      </c>
      <c r="C7414" s="20" t="s">
        <v>9167</v>
      </c>
      <c r="D7414" s="21"/>
    </row>
    <row r="7415">
      <c r="A7415" s="19">
        <v>7414.0</v>
      </c>
      <c r="B7415" s="19">
        <v>20731.0</v>
      </c>
      <c r="C7415" s="20" t="s">
        <v>9168</v>
      </c>
      <c r="D7415" s="21"/>
    </row>
    <row r="7416">
      <c r="A7416" s="19">
        <v>7415.0</v>
      </c>
      <c r="B7416" s="19">
        <v>20729.0</v>
      </c>
      <c r="C7416" s="20" t="s">
        <v>9169</v>
      </c>
      <c r="D7416" s="21"/>
    </row>
    <row r="7417">
      <c r="A7417" s="19">
        <v>7416.0</v>
      </c>
      <c r="B7417" s="19">
        <v>20726.0</v>
      </c>
      <c r="C7417" s="20" t="s">
        <v>9170</v>
      </c>
      <c r="D7417" s="21"/>
    </row>
    <row r="7418">
      <c r="A7418" s="19">
        <v>7417.0</v>
      </c>
      <c r="B7418" s="19">
        <v>20725.0</v>
      </c>
      <c r="C7418" s="20" t="s">
        <v>9171</v>
      </c>
      <c r="D7418" s="21"/>
    </row>
    <row r="7419">
      <c r="A7419" s="19">
        <v>7418.0</v>
      </c>
      <c r="B7419" s="19">
        <v>20710.0</v>
      </c>
      <c r="C7419" s="20" t="s">
        <v>9172</v>
      </c>
      <c r="D7419" s="21"/>
    </row>
    <row r="7420">
      <c r="A7420" s="19">
        <v>7419.0</v>
      </c>
      <c r="B7420" s="19">
        <v>20708.0</v>
      </c>
      <c r="C7420" s="20" t="s">
        <v>9173</v>
      </c>
      <c r="D7420" s="21"/>
    </row>
    <row r="7421">
      <c r="A7421" s="19">
        <v>7420.0</v>
      </c>
      <c r="B7421" s="19">
        <v>20705.0</v>
      </c>
      <c r="C7421" s="22" t="s">
        <v>9174</v>
      </c>
      <c r="D7421" s="21"/>
    </row>
    <row r="7422">
      <c r="A7422" s="19">
        <v>7421.0</v>
      </c>
      <c r="B7422" s="19">
        <v>20703.0</v>
      </c>
      <c r="C7422" s="20" t="s">
        <v>9175</v>
      </c>
      <c r="D7422" s="21"/>
    </row>
    <row r="7423">
      <c r="A7423" s="19">
        <v>7422.0</v>
      </c>
      <c r="B7423" s="19">
        <v>20701.0</v>
      </c>
      <c r="C7423" s="20" t="s">
        <v>9176</v>
      </c>
      <c r="D7423" s="21"/>
    </row>
    <row r="7424">
      <c r="A7424" s="19">
        <v>7423.0</v>
      </c>
      <c r="B7424" s="19">
        <v>20699.0</v>
      </c>
      <c r="C7424" s="20" t="s">
        <v>9177</v>
      </c>
      <c r="D7424" s="21"/>
    </row>
    <row r="7425">
      <c r="A7425" s="19">
        <v>7424.0</v>
      </c>
      <c r="B7425" s="19">
        <v>20696.0</v>
      </c>
      <c r="C7425" s="20" t="s">
        <v>9178</v>
      </c>
      <c r="D7425" s="21"/>
    </row>
    <row r="7426">
      <c r="A7426" s="19">
        <v>7425.0</v>
      </c>
      <c r="B7426" s="19">
        <v>20694.0</v>
      </c>
      <c r="C7426" s="20" t="s">
        <v>9179</v>
      </c>
      <c r="D7426" s="21"/>
    </row>
    <row r="7427">
      <c r="A7427" s="19">
        <v>7426.0</v>
      </c>
      <c r="B7427" s="19">
        <v>20684.0</v>
      </c>
      <c r="C7427" s="20" t="s">
        <v>9180</v>
      </c>
      <c r="D7427" s="21"/>
    </row>
    <row r="7428">
      <c r="A7428" s="19">
        <v>7427.0</v>
      </c>
      <c r="B7428" s="19">
        <v>20680.0</v>
      </c>
      <c r="C7428" s="20" t="s">
        <v>9181</v>
      </c>
      <c r="D7428" s="21"/>
    </row>
    <row r="7429">
      <c r="A7429" s="19">
        <v>7428.0</v>
      </c>
      <c r="B7429" s="19">
        <v>20679.0</v>
      </c>
      <c r="C7429" s="20" t="s">
        <v>9182</v>
      </c>
      <c r="D7429" s="21"/>
    </row>
    <row r="7430">
      <c r="A7430" s="19">
        <v>7429.0</v>
      </c>
      <c r="B7430" s="19">
        <v>20673.0</v>
      </c>
      <c r="C7430" s="20" t="s">
        <v>9183</v>
      </c>
      <c r="D7430" s="21"/>
    </row>
    <row r="7431">
      <c r="A7431" s="19">
        <v>7430.0</v>
      </c>
      <c r="B7431" s="19">
        <v>20670.0</v>
      </c>
      <c r="C7431" s="20" t="s">
        <v>9184</v>
      </c>
      <c r="D7431" s="21"/>
    </row>
    <row r="7432">
      <c r="A7432" s="19">
        <v>7431.0</v>
      </c>
      <c r="B7432" s="19">
        <v>20670.0</v>
      </c>
      <c r="C7432" s="20" t="s">
        <v>9185</v>
      </c>
      <c r="D7432" s="21"/>
    </row>
    <row r="7433">
      <c r="A7433" s="19">
        <v>7432.0</v>
      </c>
      <c r="B7433" s="19">
        <v>20666.0</v>
      </c>
      <c r="C7433" s="20" t="s">
        <v>9186</v>
      </c>
      <c r="D7433" s="21"/>
    </row>
    <row r="7434">
      <c r="A7434" s="19">
        <v>7433.0</v>
      </c>
      <c r="B7434" s="19">
        <v>20664.0</v>
      </c>
      <c r="C7434" s="20" t="s">
        <v>9187</v>
      </c>
      <c r="D7434" s="21"/>
    </row>
    <row r="7435">
      <c r="A7435" s="19">
        <v>7434.0</v>
      </c>
      <c r="B7435" s="19">
        <v>20661.0</v>
      </c>
      <c r="C7435" s="20" t="s">
        <v>9188</v>
      </c>
      <c r="D7435" s="21"/>
    </row>
    <row r="7436">
      <c r="A7436" s="19">
        <v>7435.0</v>
      </c>
      <c r="B7436" s="19">
        <v>20660.0</v>
      </c>
      <c r="C7436" s="22" t="s">
        <v>9189</v>
      </c>
      <c r="D7436" s="21"/>
    </row>
    <row r="7437">
      <c r="A7437" s="19">
        <v>7436.0</v>
      </c>
      <c r="B7437" s="19">
        <v>20657.0</v>
      </c>
      <c r="C7437" s="20" t="s">
        <v>9190</v>
      </c>
      <c r="D7437" s="21"/>
    </row>
    <row r="7438">
      <c r="A7438" s="19">
        <v>7437.0</v>
      </c>
      <c r="B7438" s="19">
        <v>20655.0</v>
      </c>
      <c r="C7438" s="20" t="s">
        <v>9191</v>
      </c>
      <c r="D7438" s="21"/>
    </row>
    <row r="7439">
      <c r="A7439" s="19">
        <v>7438.0</v>
      </c>
      <c r="B7439" s="19">
        <v>20654.0</v>
      </c>
      <c r="C7439" s="20" t="s">
        <v>9192</v>
      </c>
      <c r="D7439" s="21"/>
    </row>
    <row r="7440">
      <c r="A7440" s="19">
        <v>7439.0</v>
      </c>
      <c r="B7440" s="19">
        <v>20652.0</v>
      </c>
      <c r="C7440" s="20" t="s">
        <v>9193</v>
      </c>
      <c r="D7440" s="21"/>
    </row>
    <row r="7441">
      <c r="A7441" s="19">
        <v>7440.0</v>
      </c>
      <c r="B7441" s="19">
        <v>20646.0</v>
      </c>
      <c r="C7441" s="20" t="s">
        <v>9194</v>
      </c>
      <c r="D7441" s="21"/>
    </row>
    <row r="7442">
      <c r="A7442" s="19">
        <v>7441.0</v>
      </c>
      <c r="B7442" s="19">
        <v>20646.0</v>
      </c>
      <c r="C7442" s="20" t="s">
        <v>9195</v>
      </c>
      <c r="D7442" s="21"/>
    </row>
    <row r="7443">
      <c r="A7443" s="19">
        <v>7442.0</v>
      </c>
      <c r="B7443" s="19">
        <v>20644.0</v>
      </c>
      <c r="C7443" s="20" t="s">
        <v>9196</v>
      </c>
      <c r="D7443" s="21"/>
    </row>
    <row r="7444">
      <c r="A7444" s="19">
        <v>7443.0</v>
      </c>
      <c r="B7444" s="19">
        <v>20640.0</v>
      </c>
      <c r="C7444" s="20" t="s">
        <v>9197</v>
      </c>
      <c r="D7444" s="21"/>
    </row>
    <row r="7445">
      <c r="A7445" s="19">
        <v>7444.0</v>
      </c>
      <c r="B7445" s="19">
        <v>20640.0</v>
      </c>
      <c r="C7445" s="20" t="s">
        <v>9198</v>
      </c>
      <c r="D7445" s="21"/>
    </row>
    <row r="7446">
      <c r="A7446" s="19">
        <v>7445.0</v>
      </c>
      <c r="B7446" s="19">
        <v>20639.0</v>
      </c>
      <c r="C7446" s="20" t="s">
        <v>9199</v>
      </c>
      <c r="D7446" s="21"/>
    </row>
    <row r="7447">
      <c r="A7447" s="19">
        <v>7446.0</v>
      </c>
      <c r="B7447" s="19">
        <v>20631.0</v>
      </c>
      <c r="C7447" s="22" t="s">
        <v>9200</v>
      </c>
      <c r="D7447" s="21"/>
    </row>
    <row r="7448">
      <c r="A7448" s="19">
        <v>7447.0</v>
      </c>
      <c r="B7448" s="19">
        <v>20628.0</v>
      </c>
      <c r="C7448" s="20" t="s">
        <v>9201</v>
      </c>
      <c r="D7448" s="21"/>
    </row>
    <row r="7449">
      <c r="A7449" s="19">
        <v>7448.0</v>
      </c>
      <c r="B7449" s="19">
        <v>20624.0</v>
      </c>
      <c r="C7449" s="22" t="s">
        <v>9202</v>
      </c>
      <c r="D7449" s="21"/>
    </row>
    <row r="7450">
      <c r="A7450" s="19">
        <v>7449.0</v>
      </c>
      <c r="B7450" s="19">
        <v>20623.0</v>
      </c>
      <c r="C7450" s="20" t="s">
        <v>9203</v>
      </c>
      <c r="D7450" s="21"/>
    </row>
    <row r="7451">
      <c r="A7451" s="19">
        <v>7450.0</v>
      </c>
      <c r="B7451" s="19">
        <v>20615.0</v>
      </c>
      <c r="C7451" s="20" t="s">
        <v>9204</v>
      </c>
      <c r="D7451" s="21"/>
    </row>
    <row r="7452">
      <c r="A7452" s="19">
        <v>7451.0</v>
      </c>
      <c r="B7452" s="19">
        <v>20613.0</v>
      </c>
      <c r="C7452" s="20" t="s">
        <v>9205</v>
      </c>
      <c r="D7452" s="21"/>
    </row>
    <row r="7453">
      <c r="A7453" s="19">
        <v>7452.0</v>
      </c>
      <c r="B7453" s="19">
        <v>20612.0</v>
      </c>
      <c r="C7453" s="20" t="s">
        <v>9206</v>
      </c>
      <c r="D7453" s="21"/>
    </row>
    <row r="7454">
      <c r="A7454" s="19">
        <v>7453.0</v>
      </c>
      <c r="B7454" s="19">
        <v>20612.0</v>
      </c>
      <c r="C7454" s="20" t="s">
        <v>9207</v>
      </c>
      <c r="D7454" s="21"/>
    </row>
    <row r="7455">
      <c r="A7455" s="19">
        <v>7454.0</v>
      </c>
      <c r="B7455" s="19">
        <v>20605.0</v>
      </c>
      <c r="C7455" s="20" t="s">
        <v>9208</v>
      </c>
      <c r="D7455" s="21"/>
    </row>
    <row r="7456">
      <c r="A7456" s="19">
        <v>7455.0</v>
      </c>
      <c r="B7456" s="19">
        <v>20600.0</v>
      </c>
      <c r="C7456" s="20" t="s">
        <v>9209</v>
      </c>
      <c r="D7456" s="21"/>
    </row>
    <row r="7457">
      <c r="A7457" s="19">
        <v>7456.0</v>
      </c>
      <c r="B7457" s="19">
        <v>20596.0</v>
      </c>
      <c r="C7457" s="20" t="s">
        <v>9210</v>
      </c>
      <c r="D7457" s="21"/>
    </row>
    <row r="7458">
      <c r="A7458" s="19">
        <v>7457.0</v>
      </c>
      <c r="B7458" s="19">
        <v>20596.0</v>
      </c>
      <c r="C7458" s="20" t="s">
        <v>9211</v>
      </c>
      <c r="D7458" s="21"/>
    </row>
    <row r="7459">
      <c r="A7459" s="19">
        <v>7458.0</v>
      </c>
      <c r="B7459" s="19">
        <v>20581.0</v>
      </c>
      <c r="C7459" s="20" t="s">
        <v>9212</v>
      </c>
      <c r="D7459" s="21"/>
    </row>
    <row r="7460">
      <c r="A7460" s="19">
        <v>7459.0</v>
      </c>
      <c r="B7460" s="19">
        <v>20578.0</v>
      </c>
      <c r="C7460" s="22" t="s">
        <v>9213</v>
      </c>
      <c r="D7460" s="21"/>
    </row>
    <row r="7461">
      <c r="A7461" s="19">
        <v>7460.0</v>
      </c>
      <c r="B7461" s="19">
        <v>20578.0</v>
      </c>
      <c r="C7461" s="20" t="s">
        <v>9214</v>
      </c>
      <c r="D7461" s="21"/>
    </row>
    <row r="7462">
      <c r="A7462" s="19">
        <v>7461.0</v>
      </c>
      <c r="B7462" s="19">
        <v>20573.0</v>
      </c>
      <c r="C7462" s="20" t="s">
        <v>9215</v>
      </c>
      <c r="D7462" s="21"/>
    </row>
    <row r="7463">
      <c r="A7463" s="19">
        <v>7462.0</v>
      </c>
      <c r="B7463" s="19">
        <v>20568.0</v>
      </c>
      <c r="C7463" s="20" t="s">
        <v>9216</v>
      </c>
      <c r="D7463" s="21"/>
    </row>
    <row r="7464">
      <c r="A7464" s="19">
        <v>7463.0</v>
      </c>
      <c r="B7464" s="19">
        <v>20566.0</v>
      </c>
      <c r="C7464" s="20" t="s">
        <v>9217</v>
      </c>
      <c r="D7464" s="21"/>
    </row>
    <row r="7465">
      <c r="A7465" s="19">
        <v>7464.0</v>
      </c>
      <c r="B7465" s="19">
        <v>20563.0</v>
      </c>
      <c r="C7465" s="20" t="s">
        <v>9218</v>
      </c>
      <c r="D7465" s="21"/>
    </row>
    <row r="7466">
      <c r="A7466" s="19">
        <v>7465.0</v>
      </c>
      <c r="B7466" s="19">
        <v>20562.0</v>
      </c>
      <c r="C7466" s="20" t="s">
        <v>9219</v>
      </c>
      <c r="D7466" s="21"/>
    </row>
    <row r="7467">
      <c r="A7467" s="19">
        <v>7466.0</v>
      </c>
      <c r="B7467" s="19">
        <v>20562.0</v>
      </c>
      <c r="C7467" s="20" t="s">
        <v>9220</v>
      </c>
      <c r="D7467" s="21"/>
    </row>
    <row r="7468">
      <c r="A7468" s="19">
        <v>7467.0</v>
      </c>
      <c r="B7468" s="19">
        <v>20559.0</v>
      </c>
      <c r="C7468" s="20" t="s">
        <v>9221</v>
      </c>
      <c r="D7468" s="21"/>
    </row>
    <row r="7469">
      <c r="A7469" s="19">
        <v>7468.0</v>
      </c>
      <c r="B7469" s="19">
        <v>20554.0</v>
      </c>
      <c r="C7469" s="22" t="s">
        <v>9222</v>
      </c>
      <c r="D7469" s="21"/>
    </row>
    <row r="7470">
      <c r="A7470" s="19">
        <v>7469.0</v>
      </c>
      <c r="B7470" s="19">
        <v>20554.0</v>
      </c>
      <c r="C7470" s="20" t="s">
        <v>9223</v>
      </c>
      <c r="D7470" s="21"/>
    </row>
    <row r="7471">
      <c r="A7471" s="19">
        <v>7470.0</v>
      </c>
      <c r="B7471" s="19">
        <v>20543.0</v>
      </c>
      <c r="C7471" s="20" t="s">
        <v>9224</v>
      </c>
      <c r="D7471" s="21"/>
    </row>
    <row r="7472">
      <c r="A7472" s="19">
        <v>7471.0</v>
      </c>
      <c r="B7472" s="19">
        <v>20533.0</v>
      </c>
      <c r="C7472" s="22" t="s">
        <v>9225</v>
      </c>
      <c r="D7472" s="21"/>
    </row>
    <row r="7473">
      <c r="A7473" s="19">
        <v>7472.0</v>
      </c>
      <c r="B7473" s="19">
        <v>20527.0</v>
      </c>
      <c r="C7473" s="20" t="s">
        <v>9226</v>
      </c>
      <c r="D7473" s="21"/>
    </row>
    <row r="7474">
      <c r="A7474" s="19">
        <v>7473.0</v>
      </c>
      <c r="B7474" s="19">
        <v>20526.0</v>
      </c>
      <c r="C7474" s="20" t="s">
        <v>9227</v>
      </c>
      <c r="D7474" s="21"/>
    </row>
    <row r="7475">
      <c r="A7475" s="19">
        <v>7474.0</v>
      </c>
      <c r="B7475" s="19">
        <v>20525.0</v>
      </c>
      <c r="C7475" s="20" t="s">
        <v>9228</v>
      </c>
      <c r="D7475" s="21"/>
    </row>
    <row r="7476">
      <c r="A7476" s="19">
        <v>7475.0</v>
      </c>
      <c r="B7476" s="19">
        <v>20524.0</v>
      </c>
      <c r="C7476" s="20" t="s">
        <v>9229</v>
      </c>
      <c r="D7476" s="21"/>
    </row>
    <row r="7477">
      <c r="A7477" s="19">
        <v>7476.0</v>
      </c>
      <c r="B7477" s="19">
        <v>20524.0</v>
      </c>
      <c r="C7477" s="20" t="s">
        <v>9230</v>
      </c>
      <c r="D7477" s="21"/>
    </row>
    <row r="7478">
      <c r="A7478" s="19">
        <v>7477.0</v>
      </c>
      <c r="B7478" s="19">
        <v>20522.0</v>
      </c>
      <c r="C7478" s="20" t="s">
        <v>9231</v>
      </c>
      <c r="D7478" s="21"/>
    </row>
    <row r="7479">
      <c r="A7479" s="19">
        <v>7478.0</v>
      </c>
      <c r="B7479" s="19">
        <v>20522.0</v>
      </c>
      <c r="C7479" s="20" t="s">
        <v>9232</v>
      </c>
      <c r="D7479" s="21"/>
    </row>
    <row r="7480">
      <c r="A7480" s="19">
        <v>7479.0</v>
      </c>
      <c r="B7480" s="19">
        <v>20512.0</v>
      </c>
      <c r="C7480" s="20" t="s">
        <v>9233</v>
      </c>
      <c r="D7480" s="21"/>
    </row>
    <row r="7481">
      <c r="A7481" s="19">
        <v>7480.0</v>
      </c>
      <c r="B7481" s="19">
        <v>20508.0</v>
      </c>
      <c r="C7481" s="20" t="s">
        <v>9234</v>
      </c>
      <c r="D7481" s="21"/>
    </row>
    <row r="7482">
      <c r="A7482" s="19">
        <v>7481.0</v>
      </c>
      <c r="B7482" s="19">
        <v>20505.0</v>
      </c>
      <c r="C7482" s="20" t="s">
        <v>9235</v>
      </c>
      <c r="D7482" s="21"/>
    </row>
    <row r="7483">
      <c r="A7483" s="19">
        <v>7482.0</v>
      </c>
      <c r="B7483" s="19">
        <v>20502.0</v>
      </c>
      <c r="C7483" s="22" t="s">
        <v>9236</v>
      </c>
      <c r="D7483" s="21"/>
    </row>
    <row r="7484">
      <c r="A7484" s="19">
        <v>7483.0</v>
      </c>
      <c r="B7484" s="19">
        <v>20493.0</v>
      </c>
      <c r="C7484" s="22" t="s">
        <v>9237</v>
      </c>
      <c r="D7484" s="21"/>
    </row>
    <row r="7485">
      <c r="A7485" s="19">
        <v>7484.0</v>
      </c>
      <c r="B7485" s="19">
        <v>20493.0</v>
      </c>
      <c r="C7485" s="20" t="s">
        <v>9238</v>
      </c>
      <c r="D7485" s="21"/>
    </row>
    <row r="7486">
      <c r="A7486" s="19">
        <v>7485.0</v>
      </c>
      <c r="B7486" s="19">
        <v>20475.0</v>
      </c>
      <c r="C7486" s="20" t="s">
        <v>9239</v>
      </c>
      <c r="D7486" s="21"/>
    </row>
    <row r="7487">
      <c r="A7487" s="19">
        <v>7486.0</v>
      </c>
      <c r="B7487" s="19">
        <v>20473.0</v>
      </c>
      <c r="C7487" s="20" t="s">
        <v>9240</v>
      </c>
      <c r="D7487" s="21"/>
    </row>
    <row r="7488">
      <c r="A7488" s="19">
        <v>7487.0</v>
      </c>
      <c r="B7488" s="19">
        <v>20471.0</v>
      </c>
      <c r="C7488" s="20" t="s">
        <v>9241</v>
      </c>
      <c r="D7488" s="21"/>
    </row>
    <row r="7489">
      <c r="A7489" s="19">
        <v>7488.0</v>
      </c>
      <c r="B7489" s="19">
        <v>20470.0</v>
      </c>
      <c r="C7489" s="20" t="s">
        <v>9242</v>
      </c>
      <c r="D7489" s="21"/>
    </row>
    <row r="7490">
      <c r="A7490" s="19">
        <v>7489.0</v>
      </c>
      <c r="B7490" s="19">
        <v>20467.0</v>
      </c>
      <c r="C7490" s="20" t="s">
        <v>9243</v>
      </c>
      <c r="D7490" s="21"/>
    </row>
    <row r="7491">
      <c r="A7491" s="19">
        <v>7490.0</v>
      </c>
      <c r="B7491" s="19">
        <v>20461.0</v>
      </c>
      <c r="C7491" s="20" t="s">
        <v>9244</v>
      </c>
      <c r="D7491" s="21"/>
    </row>
    <row r="7492">
      <c r="A7492" s="19">
        <v>7491.0</v>
      </c>
      <c r="B7492" s="19">
        <v>20460.0</v>
      </c>
      <c r="C7492" s="20" t="s">
        <v>9245</v>
      </c>
      <c r="D7492" s="21"/>
    </row>
    <row r="7493">
      <c r="A7493" s="19">
        <v>7492.0</v>
      </c>
      <c r="B7493" s="19">
        <v>20457.0</v>
      </c>
      <c r="C7493" s="20" t="s">
        <v>9246</v>
      </c>
      <c r="D7493" s="21"/>
    </row>
    <row r="7494">
      <c r="A7494" s="19">
        <v>7493.0</v>
      </c>
      <c r="B7494" s="19">
        <v>20453.0</v>
      </c>
      <c r="C7494" s="20" t="s">
        <v>9247</v>
      </c>
      <c r="D7494" s="21"/>
    </row>
    <row r="7495">
      <c r="A7495" s="19">
        <v>7494.0</v>
      </c>
      <c r="B7495" s="19">
        <v>20450.0</v>
      </c>
      <c r="C7495" s="20" t="s">
        <v>9248</v>
      </c>
      <c r="D7495" s="21"/>
    </row>
    <row r="7496">
      <c r="A7496" s="19">
        <v>7495.0</v>
      </c>
      <c r="B7496" s="19">
        <v>20441.0</v>
      </c>
      <c r="C7496" s="22" t="s">
        <v>9249</v>
      </c>
      <c r="D7496" s="21"/>
    </row>
    <row r="7497">
      <c r="A7497" s="19">
        <v>7496.0</v>
      </c>
      <c r="B7497" s="19">
        <v>20441.0</v>
      </c>
      <c r="C7497" s="20" t="s">
        <v>9250</v>
      </c>
      <c r="D7497" s="21"/>
    </row>
    <row r="7498">
      <c r="A7498" s="19">
        <v>7497.0</v>
      </c>
      <c r="B7498" s="19">
        <v>20439.0</v>
      </c>
      <c r="C7498" s="20" t="s">
        <v>9251</v>
      </c>
      <c r="D7498" s="21"/>
    </row>
    <row r="7499">
      <c r="A7499" s="19">
        <v>7498.0</v>
      </c>
      <c r="B7499" s="19">
        <v>20425.0</v>
      </c>
      <c r="C7499" s="20" t="s">
        <v>9252</v>
      </c>
      <c r="D7499" s="21"/>
    </row>
    <row r="7500">
      <c r="A7500" s="19">
        <v>7499.0</v>
      </c>
      <c r="B7500" s="19">
        <v>20425.0</v>
      </c>
      <c r="C7500" s="20" t="s">
        <v>9253</v>
      </c>
      <c r="D7500" s="21"/>
    </row>
    <row r="7501">
      <c r="A7501" s="19">
        <v>7500.0</v>
      </c>
      <c r="B7501" s="19">
        <v>20421.0</v>
      </c>
      <c r="C7501" s="22" t="s">
        <v>9254</v>
      </c>
      <c r="D7501" s="21"/>
    </row>
    <row r="7502">
      <c r="A7502" s="19">
        <v>7501.0</v>
      </c>
      <c r="B7502" s="19">
        <v>20417.0</v>
      </c>
      <c r="C7502" s="20" t="s">
        <v>9255</v>
      </c>
      <c r="D7502" s="21"/>
    </row>
    <row r="7503">
      <c r="A7503" s="19">
        <v>7502.0</v>
      </c>
      <c r="B7503" s="19">
        <v>20416.0</v>
      </c>
      <c r="C7503" s="20" t="s">
        <v>9256</v>
      </c>
      <c r="D7503" s="21"/>
    </row>
    <row r="7504">
      <c r="A7504" s="19">
        <v>7503.0</v>
      </c>
      <c r="B7504" s="19">
        <v>20397.0</v>
      </c>
      <c r="C7504" s="20" t="s">
        <v>9257</v>
      </c>
      <c r="D7504" s="21"/>
    </row>
    <row r="7505">
      <c r="A7505" s="19">
        <v>7504.0</v>
      </c>
      <c r="B7505" s="19">
        <v>20394.0</v>
      </c>
      <c r="C7505" s="20" t="s">
        <v>9258</v>
      </c>
      <c r="D7505" s="21"/>
    </row>
    <row r="7506">
      <c r="A7506" s="19">
        <v>7505.0</v>
      </c>
      <c r="B7506" s="19">
        <v>20394.0</v>
      </c>
      <c r="C7506" s="20" t="s">
        <v>9259</v>
      </c>
      <c r="D7506" s="21"/>
    </row>
    <row r="7507">
      <c r="A7507" s="19">
        <v>7506.0</v>
      </c>
      <c r="B7507" s="19">
        <v>20392.0</v>
      </c>
      <c r="C7507" s="20" t="s">
        <v>9260</v>
      </c>
      <c r="D7507" s="21"/>
    </row>
    <row r="7508">
      <c r="A7508" s="19">
        <v>7507.0</v>
      </c>
      <c r="B7508" s="19">
        <v>20390.0</v>
      </c>
      <c r="C7508" s="20" t="s">
        <v>9261</v>
      </c>
      <c r="D7508" s="21"/>
    </row>
    <row r="7509">
      <c r="A7509" s="19">
        <v>7508.0</v>
      </c>
      <c r="B7509" s="19">
        <v>20389.0</v>
      </c>
      <c r="C7509" s="22" t="s">
        <v>9262</v>
      </c>
      <c r="D7509" s="21"/>
    </row>
    <row r="7510">
      <c r="A7510" s="19">
        <v>7509.0</v>
      </c>
      <c r="B7510" s="19">
        <v>20383.0</v>
      </c>
      <c r="C7510" s="20" t="s">
        <v>9263</v>
      </c>
      <c r="D7510" s="21"/>
    </row>
    <row r="7511">
      <c r="A7511" s="19">
        <v>7510.0</v>
      </c>
      <c r="B7511" s="19">
        <v>20376.0</v>
      </c>
      <c r="C7511" s="22" t="s">
        <v>9264</v>
      </c>
      <c r="D7511" s="21"/>
    </row>
    <row r="7512">
      <c r="A7512" s="19">
        <v>7511.0</v>
      </c>
      <c r="B7512" s="19">
        <v>20376.0</v>
      </c>
      <c r="C7512" s="20" t="s">
        <v>9265</v>
      </c>
      <c r="D7512" s="21"/>
    </row>
    <row r="7513">
      <c r="A7513" s="19">
        <v>7512.0</v>
      </c>
      <c r="B7513" s="19">
        <v>20364.0</v>
      </c>
      <c r="C7513" s="22" t="s">
        <v>9266</v>
      </c>
      <c r="D7513" s="21"/>
    </row>
    <row r="7514">
      <c r="A7514" s="19">
        <v>7513.0</v>
      </c>
      <c r="B7514" s="19">
        <v>20359.0</v>
      </c>
      <c r="C7514" s="20" t="s">
        <v>9267</v>
      </c>
      <c r="D7514" s="21"/>
    </row>
    <row r="7515">
      <c r="A7515" s="19">
        <v>7514.0</v>
      </c>
      <c r="B7515" s="19">
        <v>20354.0</v>
      </c>
      <c r="C7515" s="20" t="s">
        <v>9268</v>
      </c>
      <c r="D7515" s="21"/>
    </row>
    <row r="7516">
      <c r="A7516" s="19">
        <v>7515.0</v>
      </c>
      <c r="B7516" s="19">
        <v>20353.0</v>
      </c>
      <c r="C7516" s="20" t="s">
        <v>9269</v>
      </c>
      <c r="D7516" s="21"/>
    </row>
    <row r="7517">
      <c r="A7517" s="19">
        <v>7516.0</v>
      </c>
      <c r="B7517" s="19">
        <v>20350.0</v>
      </c>
      <c r="C7517" s="20" t="s">
        <v>9270</v>
      </c>
      <c r="D7517" s="21"/>
    </row>
    <row r="7518">
      <c r="A7518" s="19">
        <v>7517.0</v>
      </c>
      <c r="B7518" s="19">
        <v>20347.0</v>
      </c>
      <c r="C7518" s="20" t="s">
        <v>9271</v>
      </c>
      <c r="D7518" s="21"/>
    </row>
    <row r="7519">
      <c r="A7519" s="19">
        <v>7518.0</v>
      </c>
      <c r="B7519" s="19">
        <v>20343.0</v>
      </c>
      <c r="C7519" s="20" t="s">
        <v>9272</v>
      </c>
      <c r="D7519" s="21"/>
    </row>
    <row r="7520">
      <c r="A7520" s="19">
        <v>7519.0</v>
      </c>
      <c r="B7520" s="19">
        <v>20342.0</v>
      </c>
      <c r="C7520" s="20" t="s">
        <v>9273</v>
      </c>
      <c r="D7520" s="21"/>
    </row>
    <row r="7521">
      <c r="A7521" s="19">
        <v>7520.0</v>
      </c>
      <c r="B7521" s="19">
        <v>20338.0</v>
      </c>
      <c r="C7521" s="20" t="s">
        <v>9274</v>
      </c>
      <c r="D7521" s="21"/>
    </row>
    <row r="7522">
      <c r="A7522" s="19">
        <v>7521.0</v>
      </c>
      <c r="B7522" s="19">
        <v>20332.0</v>
      </c>
      <c r="C7522" s="20" t="s">
        <v>9275</v>
      </c>
      <c r="D7522" s="21"/>
    </row>
    <row r="7523">
      <c r="A7523" s="19">
        <v>7522.0</v>
      </c>
      <c r="B7523" s="19">
        <v>20331.0</v>
      </c>
      <c r="C7523" s="20" t="s">
        <v>9276</v>
      </c>
      <c r="D7523" s="21"/>
    </row>
    <row r="7524">
      <c r="A7524" s="19">
        <v>7523.0</v>
      </c>
      <c r="B7524" s="19">
        <v>20325.0</v>
      </c>
      <c r="C7524" s="20" t="s">
        <v>9277</v>
      </c>
      <c r="D7524" s="21"/>
    </row>
    <row r="7525">
      <c r="A7525" s="19">
        <v>7524.0</v>
      </c>
      <c r="B7525" s="19">
        <v>20310.0</v>
      </c>
      <c r="C7525" s="20" t="s">
        <v>9278</v>
      </c>
      <c r="D7525" s="21"/>
    </row>
    <row r="7526">
      <c r="A7526" s="19">
        <v>7525.0</v>
      </c>
      <c r="B7526" s="19">
        <v>20310.0</v>
      </c>
      <c r="C7526" s="20" t="s">
        <v>9279</v>
      </c>
      <c r="D7526" s="21"/>
    </row>
    <row r="7527">
      <c r="A7527" s="19">
        <v>7526.0</v>
      </c>
      <c r="B7527" s="19">
        <v>20309.0</v>
      </c>
      <c r="C7527" s="22" t="s">
        <v>9280</v>
      </c>
      <c r="D7527" s="21"/>
    </row>
    <row r="7528">
      <c r="A7528" s="19">
        <v>7527.0</v>
      </c>
      <c r="B7528" s="19">
        <v>20300.0</v>
      </c>
      <c r="C7528" s="20" t="s">
        <v>9281</v>
      </c>
      <c r="D7528" s="21"/>
    </row>
    <row r="7529">
      <c r="A7529" s="19">
        <v>7528.0</v>
      </c>
      <c r="B7529" s="19">
        <v>20297.0</v>
      </c>
      <c r="C7529" s="20" t="s">
        <v>9282</v>
      </c>
      <c r="D7529" s="21"/>
    </row>
    <row r="7530">
      <c r="A7530" s="19">
        <v>7529.0</v>
      </c>
      <c r="B7530" s="19">
        <v>20291.0</v>
      </c>
      <c r="C7530" s="20" t="s">
        <v>9283</v>
      </c>
      <c r="D7530" s="21"/>
    </row>
    <row r="7531">
      <c r="A7531" s="19">
        <v>7530.0</v>
      </c>
      <c r="B7531" s="19">
        <v>20284.0</v>
      </c>
      <c r="C7531" s="20" t="s">
        <v>9284</v>
      </c>
      <c r="D7531" s="21"/>
    </row>
    <row r="7532">
      <c r="A7532" s="19">
        <v>7531.0</v>
      </c>
      <c r="B7532" s="19">
        <v>20282.0</v>
      </c>
      <c r="C7532" s="20" t="s">
        <v>9285</v>
      </c>
      <c r="D7532" s="21"/>
    </row>
    <row r="7533">
      <c r="A7533" s="19">
        <v>7532.0</v>
      </c>
      <c r="B7533" s="19">
        <v>20282.0</v>
      </c>
      <c r="C7533" s="20" t="s">
        <v>9286</v>
      </c>
      <c r="D7533" s="21"/>
    </row>
    <row r="7534">
      <c r="A7534" s="19">
        <v>7533.0</v>
      </c>
      <c r="B7534" s="19">
        <v>20274.0</v>
      </c>
      <c r="C7534" s="20" t="s">
        <v>9287</v>
      </c>
      <c r="D7534" s="21"/>
    </row>
    <row r="7535">
      <c r="A7535" s="19">
        <v>7534.0</v>
      </c>
      <c r="B7535" s="19">
        <v>20274.0</v>
      </c>
      <c r="C7535" s="20" t="s">
        <v>9288</v>
      </c>
      <c r="D7535" s="21"/>
    </row>
    <row r="7536">
      <c r="A7536" s="19">
        <v>7535.0</v>
      </c>
      <c r="B7536" s="19">
        <v>20271.0</v>
      </c>
      <c r="C7536" s="20" t="s">
        <v>9289</v>
      </c>
      <c r="D7536" s="21"/>
    </row>
    <row r="7537">
      <c r="A7537" s="19">
        <v>7536.0</v>
      </c>
      <c r="B7537" s="19">
        <v>20267.0</v>
      </c>
      <c r="C7537" s="20" t="s">
        <v>9290</v>
      </c>
      <c r="D7537" s="21"/>
    </row>
    <row r="7538">
      <c r="A7538" s="19">
        <v>7537.0</v>
      </c>
      <c r="B7538" s="19">
        <v>20265.0</v>
      </c>
      <c r="C7538" s="20" t="s">
        <v>9291</v>
      </c>
      <c r="D7538" s="21"/>
    </row>
    <row r="7539">
      <c r="A7539" s="19">
        <v>7538.0</v>
      </c>
      <c r="B7539" s="19">
        <v>20262.0</v>
      </c>
      <c r="C7539" s="20" t="s">
        <v>9292</v>
      </c>
      <c r="D7539" s="21"/>
    </row>
    <row r="7540">
      <c r="A7540" s="19">
        <v>7539.0</v>
      </c>
      <c r="B7540" s="19">
        <v>20261.0</v>
      </c>
      <c r="C7540" s="20" t="s">
        <v>9293</v>
      </c>
      <c r="D7540" s="21"/>
    </row>
    <row r="7541">
      <c r="A7541" s="19">
        <v>7540.0</v>
      </c>
      <c r="B7541" s="19">
        <v>20260.0</v>
      </c>
      <c r="C7541" s="20" t="s">
        <v>9294</v>
      </c>
      <c r="D7541" s="21"/>
    </row>
    <row r="7542">
      <c r="A7542" s="19">
        <v>7541.0</v>
      </c>
      <c r="B7542" s="19">
        <v>20260.0</v>
      </c>
      <c r="C7542" s="20" t="s">
        <v>9295</v>
      </c>
      <c r="D7542" s="21"/>
    </row>
    <row r="7543">
      <c r="A7543" s="19">
        <v>7542.0</v>
      </c>
      <c r="B7543" s="19">
        <v>20258.0</v>
      </c>
      <c r="C7543" s="20" t="s">
        <v>9296</v>
      </c>
      <c r="D7543" s="21"/>
    </row>
    <row r="7544">
      <c r="A7544" s="19">
        <v>7543.0</v>
      </c>
      <c r="B7544" s="19">
        <v>20255.0</v>
      </c>
      <c r="C7544" s="20" t="s">
        <v>9297</v>
      </c>
      <c r="D7544" s="21"/>
    </row>
    <row r="7545">
      <c r="A7545" s="19">
        <v>7544.0</v>
      </c>
      <c r="B7545" s="19">
        <v>20254.0</v>
      </c>
      <c r="C7545" s="20" t="s">
        <v>9298</v>
      </c>
      <c r="D7545" s="21"/>
    </row>
    <row r="7546">
      <c r="A7546" s="19">
        <v>7545.0</v>
      </c>
      <c r="B7546" s="19">
        <v>20253.0</v>
      </c>
      <c r="C7546" s="20" t="s">
        <v>9299</v>
      </c>
      <c r="D7546" s="21"/>
    </row>
    <row r="7547">
      <c r="A7547" s="19">
        <v>7546.0</v>
      </c>
      <c r="B7547" s="19">
        <v>20253.0</v>
      </c>
      <c r="C7547" s="20" t="s">
        <v>9300</v>
      </c>
      <c r="D7547" s="21"/>
    </row>
    <row r="7548">
      <c r="A7548" s="19">
        <v>7547.0</v>
      </c>
      <c r="B7548" s="19">
        <v>20246.0</v>
      </c>
      <c r="C7548" s="20" t="s">
        <v>9301</v>
      </c>
      <c r="D7548" s="21"/>
    </row>
    <row r="7549">
      <c r="A7549" s="19">
        <v>7548.0</v>
      </c>
      <c r="B7549" s="19">
        <v>20237.0</v>
      </c>
      <c r="C7549" s="20" t="s">
        <v>9302</v>
      </c>
      <c r="D7549" s="21"/>
    </row>
    <row r="7550">
      <c r="A7550" s="19">
        <v>7549.0</v>
      </c>
      <c r="B7550" s="19">
        <v>20229.0</v>
      </c>
      <c r="C7550" s="20" t="s">
        <v>9303</v>
      </c>
      <c r="D7550" s="21"/>
    </row>
    <row r="7551">
      <c r="A7551" s="19">
        <v>7550.0</v>
      </c>
      <c r="B7551" s="19">
        <v>20222.0</v>
      </c>
      <c r="C7551" s="20" t="s">
        <v>9304</v>
      </c>
      <c r="D7551" s="21"/>
    </row>
    <row r="7552">
      <c r="A7552" s="19">
        <v>7551.0</v>
      </c>
      <c r="B7552" s="19">
        <v>20221.0</v>
      </c>
      <c r="C7552" s="20" t="s">
        <v>9305</v>
      </c>
      <c r="D7552" s="21"/>
    </row>
    <row r="7553">
      <c r="A7553" s="19">
        <v>7552.0</v>
      </c>
      <c r="B7553" s="19">
        <v>20214.0</v>
      </c>
      <c r="C7553" s="20" t="s">
        <v>9306</v>
      </c>
      <c r="D7553" s="21"/>
    </row>
    <row r="7554">
      <c r="A7554" s="19">
        <v>7553.0</v>
      </c>
      <c r="B7554" s="19">
        <v>20214.0</v>
      </c>
      <c r="C7554" s="20" t="s">
        <v>9307</v>
      </c>
      <c r="D7554" s="21"/>
    </row>
    <row r="7555">
      <c r="A7555" s="19">
        <v>7554.0</v>
      </c>
      <c r="B7555" s="19">
        <v>20212.0</v>
      </c>
      <c r="C7555" s="20" t="s">
        <v>9308</v>
      </c>
      <c r="D7555" s="21"/>
    </row>
    <row r="7556">
      <c r="A7556" s="19">
        <v>7555.0</v>
      </c>
      <c r="B7556" s="19">
        <v>20211.0</v>
      </c>
      <c r="C7556" s="20" t="s">
        <v>9309</v>
      </c>
      <c r="D7556" s="21"/>
    </row>
    <row r="7557">
      <c r="A7557" s="19">
        <v>7556.0</v>
      </c>
      <c r="B7557" s="19">
        <v>20206.0</v>
      </c>
      <c r="C7557" s="20" t="s">
        <v>9310</v>
      </c>
      <c r="D7557" s="21"/>
    </row>
    <row r="7558">
      <c r="A7558" s="19">
        <v>7557.0</v>
      </c>
      <c r="B7558" s="19">
        <v>20205.0</v>
      </c>
      <c r="C7558" s="20" t="s">
        <v>9311</v>
      </c>
      <c r="D7558" s="21"/>
    </row>
    <row r="7559">
      <c r="A7559" s="19">
        <v>7558.0</v>
      </c>
      <c r="B7559" s="19">
        <v>20205.0</v>
      </c>
      <c r="C7559" s="20" t="s">
        <v>9312</v>
      </c>
      <c r="D7559" s="21"/>
    </row>
    <row r="7560">
      <c r="A7560" s="19">
        <v>7559.0</v>
      </c>
      <c r="B7560" s="19">
        <v>20203.0</v>
      </c>
      <c r="C7560" s="20" t="s">
        <v>9313</v>
      </c>
      <c r="D7560" s="21"/>
    </row>
    <row r="7561">
      <c r="A7561" s="19">
        <v>7560.0</v>
      </c>
      <c r="B7561" s="19">
        <v>20188.0</v>
      </c>
      <c r="C7561" s="20" t="s">
        <v>9314</v>
      </c>
      <c r="D7561" s="21"/>
    </row>
    <row r="7562">
      <c r="A7562" s="19">
        <v>7561.0</v>
      </c>
      <c r="B7562" s="19">
        <v>20180.0</v>
      </c>
      <c r="C7562" s="20" t="s">
        <v>9315</v>
      </c>
      <c r="D7562" s="21"/>
    </row>
    <row r="7563">
      <c r="A7563" s="19">
        <v>7562.0</v>
      </c>
      <c r="B7563" s="19">
        <v>20179.0</v>
      </c>
      <c r="C7563" s="20" t="s">
        <v>9316</v>
      </c>
      <c r="D7563" s="21"/>
    </row>
    <row r="7564">
      <c r="A7564" s="19">
        <v>7563.0</v>
      </c>
      <c r="B7564" s="19">
        <v>20178.0</v>
      </c>
      <c r="C7564" s="20" t="s">
        <v>9317</v>
      </c>
      <c r="D7564" s="21"/>
    </row>
    <row r="7565">
      <c r="A7565" s="19">
        <v>7564.0</v>
      </c>
      <c r="B7565" s="19">
        <v>20177.0</v>
      </c>
      <c r="C7565" s="20" t="s">
        <v>9318</v>
      </c>
      <c r="D7565" s="21"/>
    </row>
    <row r="7566">
      <c r="A7566" s="19">
        <v>7565.0</v>
      </c>
      <c r="B7566" s="19">
        <v>20177.0</v>
      </c>
      <c r="C7566" s="20" t="s">
        <v>9319</v>
      </c>
      <c r="D7566" s="21"/>
    </row>
    <row r="7567">
      <c r="A7567" s="19">
        <v>7566.0</v>
      </c>
      <c r="B7567" s="19">
        <v>20176.0</v>
      </c>
      <c r="C7567" s="20" t="s">
        <v>9320</v>
      </c>
      <c r="D7567" s="21"/>
    </row>
    <row r="7568">
      <c r="A7568" s="19">
        <v>7567.0</v>
      </c>
      <c r="B7568" s="19">
        <v>20169.0</v>
      </c>
      <c r="C7568" s="22" t="s">
        <v>9321</v>
      </c>
      <c r="D7568" s="21"/>
    </row>
    <row r="7569">
      <c r="A7569" s="19">
        <v>7568.0</v>
      </c>
      <c r="B7569" s="19">
        <v>20167.0</v>
      </c>
      <c r="C7569" s="20" t="s">
        <v>9322</v>
      </c>
      <c r="D7569" s="21"/>
    </row>
    <row r="7570">
      <c r="A7570" s="19">
        <v>7569.0</v>
      </c>
      <c r="B7570" s="19">
        <v>20164.0</v>
      </c>
      <c r="C7570" s="20" t="s">
        <v>9323</v>
      </c>
      <c r="D7570" s="21"/>
    </row>
    <row r="7571">
      <c r="A7571" s="19">
        <v>7570.0</v>
      </c>
      <c r="B7571" s="19">
        <v>20158.0</v>
      </c>
      <c r="C7571" s="20" t="s">
        <v>9324</v>
      </c>
      <c r="D7571" s="21"/>
    </row>
    <row r="7572">
      <c r="A7572" s="19">
        <v>7571.0</v>
      </c>
      <c r="B7572" s="19">
        <v>20158.0</v>
      </c>
      <c r="C7572" s="20" t="s">
        <v>9325</v>
      </c>
      <c r="D7572" s="21"/>
    </row>
    <row r="7573">
      <c r="A7573" s="19">
        <v>7572.0</v>
      </c>
      <c r="B7573" s="19">
        <v>20153.0</v>
      </c>
      <c r="C7573" s="20" t="s">
        <v>9326</v>
      </c>
      <c r="D7573" s="21"/>
    </row>
    <row r="7574">
      <c r="A7574" s="19">
        <v>7573.0</v>
      </c>
      <c r="B7574" s="19">
        <v>20151.0</v>
      </c>
      <c r="C7574" s="20" t="s">
        <v>9327</v>
      </c>
      <c r="D7574" s="21"/>
    </row>
    <row r="7575">
      <c r="A7575" s="19">
        <v>7574.0</v>
      </c>
      <c r="B7575" s="19">
        <v>20149.0</v>
      </c>
      <c r="C7575" s="20" t="s">
        <v>9328</v>
      </c>
      <c r="D7575" s="21"/>
    </row>
    <row r="7576">
      <c r="A7576" s="19">
        <v>7575.0</v>
      </c>
      <c r="B7576" s="19">
        <v>20149.0</v>
      </c>
      <c r="C7576" s="20" t="s">
        <v>9329</v>
      </c>
      <c r="D7576" s="21"/>
    </row>
    <row r="7577">
      <c r="A7577" s="19">
        <v>7576.0</v>
      </c>
      <c r="B7577" s="19">
        <v>20146.0</v>
      </c>
      <c r="C7577" s="20" t="s">
        <v>9330</v>
      </c>
      <c r="D7577" s="21"/>
    </row>
    <row r="7578">
      <c r="A7578" s="19">
        <v>7577.0</v>
      </c>
      <c r="B7578" s="19">
        <v>20146.0</v>
      </c>
      <c r="C7578" s="22" t="s">
        <v>9331</v>
      </c>
      <c r="D7578" s="21"/>
    </row>
    <row r="7579">
      <c r="A7579" s="19">
        <v>7578.0</v>
      </c>
      <c r="B7579" s="19">
        <v>20142.0</v>
      </c>
      <c r="C7579" s="20" t="s">
        <v>9332</v>
      </c>
      <c r="D7579" s="21"/>
    </row>
    <row r="7580">
      <c r="A7580" s="19">
        <v>7579.0</v>
      </c>
      <c r="B7580" s="19">
        <v>20141.0</v>
      </c>
      <c r="C7580" s="20" t="s">
        <v>9333</v>
      </c>
      <c r="D7580" s="21"/>
    </row>
    <row r="7581">
      <c r="A7581" s="19">
        <v>7580.0</v>
      </c>
      <c r="B7581" s="19">
        <v>20138.0</v>
      </c>
      <c r="C7581" s="20" t="s">
        <v>9334</v>
      </c>
      <c r="D7581" s="21"/>
    </row>
    <row r="7582">
      <c r="A7582" s="19">
        <v>7581.0</v>
      </c>
      <c r="B7582" s="19">
        <v>20136.0</v>
      </c>
      <c r="C7582" s="20" t="s">
        <v>9335</v>
      </c>
      <c r="D7582" s="21"/>
    </row>
    <row r="7583">
      <c r="A7583" s="19">
        <v>7582.0</v>
      </c>
      <c r="B7583" s="19">
        <v>20134.0</v>
      </c>
      <c r="C7583" s="20" t="s">
        <v>9336</v>
      </c>
      <c r="D7583" s="21"/>
    </row>
    <row r="7584">
      <c r="A7584" s="19">
        <v>7583.0</v>
      </c>
      <c r="B7584" s="19">
        <v>20130.0</v>
      </c>
      <c r="C7584" s="22" t="s">
        <v>9337</v>
      </c>
      <c r="D7584" s="21"/>
    </row>
    <row r="7585">
      <c r="A7585" s="19">
        <v>7584.0</v>
      </c>
      <c r="B7585" s="19">
        <v>20130.0</v>
      </c>
      <c r="C7585" s="20" t="s">
        <v>9338</v>
      </c>
      <c r="D7585" s="21"/>
    </row>
    <row r="7586">
      <c r="A7586" s="19">
        <v>7585.0</v>
      </c>
      <c r="B7586" s="19">
        <v>20129.0</v>
      </c>
      <c r="C7586" s="20" t="s">
        <v>9339</v>
      </c>
      <c r="D7586" s="21"/>
    </row>
    <row r="7587">
      <c r="A7587" s="19">
        <v>7586.0</v>
      </c>
      <c r="B7587" s="19">
        <v>20128.0</v>
      </c>
      <c r="C7587" s="20" t="s">
        <v>9340</v>
      </c>
      <c r="D7587" s="21"/>
    </row>
    <row r="7588">
      <c r="A7588" s="19">
        <v>7587.0</v>
      </c>
      <c r="B7588" s="19">
        <v>20126.0</v>
      </c>
      <c r="C7588" s="20" t="s">
        <v>9341</v>
      </c>
      <c r="D7588" s="21"/>
    </row>
    <row r="7589">
      <c r="A7589" s="19">
        <v>7588.0</v>
      </c>
      <c r="B7589" s="19">
        <v>20125.0</v>
      </c>
      <c r="C7589" s="20" t="s">
        <v>9342</v>
      </c>
      <c r="D7589" s="21"/>
    </row>
    <row r="7590">
      <c r="A7590" s="19">
        <v>7589.0</v>
      </c>
      <c r="B7590" s="19">
        <v>20123.0</v>
      </c>
      <c r="C7590" s="20" t="s">
        <v>9343</v>
      </c>
      <c r="D7590" s="21"/>
    </row>
    <row r="7591">
      <c r="A7591" s="19">
        <v>7590.0</v>
      </c>
      <c r="B7591" s="19">
        <v>20121.0</v>
      </c>
      <c r="C7591" s="20" t="s">
        <v>9344</v>
      </c>
      <c r="D7591" s="21"/>
    </row>
    <row r="7592">
      <c r="A7592" s="19">
        <v>7591.0</v>
      </c>
      <c r="B7592" s="19">
        <v>20114.0</v>
      </c>
      <c r="C7592" s="20" t="s">
        <v>9345</v>
      </c>
      <c r="D7592" s="21"/>
    </row>
    <row r="7593">
      <c r="A7593" s="19">
        <v>7592.0</v>
      </c>
      <c r="B7593" s="19">
        <v>20106.0</v>
      </c>
      <c r="C7593" s="22" t="s">
        <v>9346</v>
      </c>
      <c r="D7593" s="21"/>
    </row>
    <row r="7594">
      <c r="A7594" s="19">
        <v>7593.0</v>
      </c>
      <c r="B7594" s="19">
        <v>20105.0</v>
      </c>
      <c r="C7594" s="22" t="s">
        <v>9347</v>
      </c>
      <c r="D7594" s="21"/>
    </row>
    <row r="7595">
      <c r="A7595" s="19">
        <v>7594.0</v>
      </c>
      <c r="B7595" s="19">
        <v>20099.0</v>
      </c>
      <c r="C7595" s="20" t="s">
        <v>9348</v>
      </c>
      <c r="D7595" s="21"/>
    </row>
    <row r="7596">
      <c r="A7596" s="19">
        <v>7595.0</v>
      </c>
      <c r="B7596" s="19">
        <v>20096.0</v>
      </c>
      <c r="C7596" s="20" t="s">
        <v>9349</v>
      </c>
      <c r="D7596" s="21"/>
    </row>
    <row r="7597">
      <c r="A7597" s="19">
        <v>7596.0</v>
      </c>
      <c r="B7597" s="19">
        <v>20093.0</v>
      </c>
      <c r="C7597" s="20" t="s">
        <v>9350</v>
      </c>
      <c r="D7597" s="21"/>
    </row>
    <row r="7598">
      <c r="A7598" s="19">
        <v>7597.0</v>
      </c>
      <c r="B7598" s="19">
        <v>20081.0</v>
      </c>
      <c r="C7598" s="20" t="s">
        <v>9351</v>
      </c>
      <c r="D7598" s="21"/>
    </row>
    <row r="7599">
      <c r="A7599" s="19">
        <v>7598.0</v>
      </c>
      <c r="B7599" s="19">
        <v>20079.0</v>
      </c>
      <c r="C7599" s="20" t="s">
        <v>9352</v>
      </c>
      <c r="D7599" s="21"/>
    </row>
    <row r="7600">
      <c r="A7600" s="19">
        <v>7599.0</v>
      </c>
      <c r="B7600" s="19">
        <v>20078.0</v>
      </c>
      <c r="C7600" s="20" t="s">
        <v>9353</v>
      </c>
      <c r="D7600" s="21"/>
    </row>
    <row r="7601">
      <c r="A7601" s="19">
        <v>7600.0</v>
      </c>
      <c r="B7601" s="19">
        <v>20074.0</v>
      </c>
      <c r="C7601" s="20" t="s">
        <v>9354</v>
      </c>
      <c r="D7601" s="21"/>
    </row>
    <row r="7602">
      <c r="A7602" s="19">
        <v>7601.0</v>
      </c>
      <c r="B7602" s="19">
        <v>20074.0</v>
      </c>
      <c r="C7602" s="20" t="s">
        <v>9355</v>
      </c>
      <c r="D7602" s="21"/>
    </row>
    <row r="7603">
      <c r="A7603" s="19">
        <v>7602.0</v>
      </c>
      <c r="B7603" s="19">
        <v>20070.0</v>
      </c>
      <c r="C7603" s="20" t="s">
        <v>9356</v>
      </c>
      <c r="D7603" s="21"/>
    </row>
    <row r="7604">
      <c r="A7604" s="19">
        <v>7603.0</v>
      </c>
      <c r="B7604" s="19">
        <v>20069.0</v>
      </c>
      <c r="C7604" s="22" t="s">
        <v>9357</v>
      </c>
      <c r="D7604" s="21"/>
    </row>
    <row r="7605">
      <c r="A7605" s="19">
        <v>7604.0</v>
      </c>
      <c r="B7605" s="19">
        <v>20068.0</v>
      </c>
      <c r="C7605" s="20" t="s">
        <v>9358</v>
      </c>
      <c r="D7605" s="21"/>
    </row>
    <row r="7606">
      <c r="A7606" s="19">
        <v>7605.0</v>
      </c>
      <c r="B7606" s="19">
        <v>20065.0</v>
      </c>
      <c r="C7606" s="20" t="s">
        <v>9359</v>
      </c>
      <c r="D7606" s="21"/>
    </row>
    <row r="7607">
      <c r="A7607" s="19">
        <v>7606.0</v>
      </c>
      <c r="B7607" s="19">
        <v>20063.0</v>
      </c>
      <c r="C7607" s="20" t="s">
        <v>9360</v>
      </c>
      <c r="D7607" s="21"/>
    </row>
    <row r="7608">
      <c r="A7608" s="19">
        <v>7607.0</v>
      </c>
      <c r="B7608" s="19">
        <v>20062.0</v>
      </c>
      <c r="C7608" s="22" t="s">
        <v>9361</v>
      </c>
      <c r="D7608" s="21"/>
    </row>
    <row r="7609">
      <c r="A7609" s="19">
        <v>7608.0</v>
      </c>
      <c r="B7609" s="19">
        <v>20061.0</v>
      </c>
      <c r="C7609" s="20" t="s">
        <v>9362</v>
      </c>
      <c r="D7609" s="21"/>
    </row>
    <row r="7610">
      <c r="A7610" s="19">
        <v>7609.0</v>
      </c>
      <c r="B7610" s="19">
        <v>20054.0</v>
      </c>
      <c r="C7610" s="22" t="s">
        <v>9363</v>
      </c>
      <c r="D7610" s="21"/>
    </row>
    <row r="7611">
      <c r="A7611" s="19">
        <v>7610.0</v>
      </c>
      <c r="B7611" s="19">
        <v>20053.0</v>
      </c>
      <c r="C7611" s="20" t="s">
        <v>9364</v>
      </c>
      <c r="D7611" s="21"/>
    </row>
    <row r="7612">
      <c r="A7612" s="19">
        <v>7611.0</v>
      </c>
      <c r="B7612" s="19">
        <v>20047.0</v>
      </c>
      <c r="C7612" s="20" t="s">
        <v>9365</v>
      </c>
      <c r="D7612" s="21"/>
    </row>
    <row r="7613">
      <c r="A7613" s="19">
        <v>7612.0</v>
      </c>
      <c r="B7613" s="19">
        <v>20039.0</v>
      </c>
      <c r="C7613" s="20" t="s">
        <v>9366</v>
      </c>
      <c r="D7613" s="21"/>
    </row>
    <row r="7614">
      <c r="A7614" s="19">
        <v>7613.0</v>
      </c>
      <c r="B7614" s="19">
        <v>20035.0</v>
      </c>
      <c r="C7614" s="20" t="s">
        <v>9367</v>
      </c>
      <c r="D7614" s="21"/>
    </row>
    <row r="7615">
      <c r="A7615" s="19">
        <v>7614.0</v>
      </c>
      <c r="B7615" s="19">
        <v>20030.0</v>
      </c>
      <c r="C7615" s="20" t="s">
        <v>9368</v>
      </c>
      <c r="D7615" s="21"/>
    </row>
    <row r="7616">
      <c r="A7616" s="19">
        <v>7615.0</v>
      </c>
      <c r="B7616" s="19">
        <v>20030.0</v>
      </c>
      <c r="C7616" s="20" t="s">
        <v>9369</v>
      </c>
      <c r="D7616" s="21"/>
    </row>
    <row r="7617">
      <c r="A7617" s="19">
        <v>7616.0</v>
      </c>
      <c r="B7617" s="19">
        <v>20025.0</v>
      </c>
      <c r="C7617" s="20" t="s">
        <v>9370</v>
      </c>
      <c r="D7617" s="21"/>
    </row>
    <row r="7618">
      <c r="A7618" s="19">
        <v>7617.0</v>
      </c>
      <c r="B7618" s="19">
        <v>20023.0</v>
      </c>
      <c r="C7618" s="22" t="s">
        <v>9371</v>
      </c>
      <c r="D7618" s="21"/>
    </row>
    <row r="7619">
      <c r="A7619" s="19">
        <v>7618.0</v>
      </c>
      <c r="B7619" s="19">
        <v>20022.0</v>
      </c>
      <c r="C7619" s="20" t="s">
        <v>9372</v>
      </c>
      <c r="D7619" s="21"/>
    </row>
    <row r="7620">
      <c r="A7620" s="19">
        <v>7619.0</v>
      </c>
      <c r="B7620" s="19">
        <v>20019.0</v>
      </c>
      <c r="C7620" s="20" t="s">
        <v>9373</v>
      </c>
      <c r="D7620" s="21"/>
    </row>
    <row r="7621">
      <c r="A7621" s="19">
        <v>7620.0</v>
      </c>
      <c r="B7621" s="19">
        <v>20017.0</v>
      </c>
      <c r="C7621" s="20" t="s">
        <v>9374</v>
      </c>
      <c r="D7621" s="21"/>
    </row>
    <row r="7622">
      <c r="A7622" s="19">
        <v>7621.0</v>
      </c>
      <c r="B7622" s="19">
        <v>20004.0</v>
      </c>
      <c r="C7622" s="20" t="s">
        <v>9375</v>
      </c>
      <c r="D7622" s="21"/>
    </row>
    <row r="7623">
      <c r="A7623" s="19">
        <v>7622.0</v>
      </c>
      <c r="B7623" s="19">
        <v>20002.0</v>
      </c>
      <c r="C7623" s="20" t="s">
        <v>9376</v>
      </c>
      <c r="D7623" s="21"/>
    </row>
    <row r="7624">
      <c r="A7624" s="19">
        <v>7623.0</v>
      </c>
      <c r="B7624" s="19">
        <v>20001.0</v>
      </c>
      <c r="C7624" s="20" t="s">
        <v>9377</v>
      </c>
      <c r="D7624" s="21"/>
    </row>
    <row r="7625">
      <c r="A7625" s="19">
        <v>7624.0</v>
      </c>
      <c r="B7625" s="19">
        <v>19991.0</v>
      </c>
      <c r="C7625" s="20" t="s">
        <v>9378</v>
      </c>
      <c r="D7625" s="21"/>
    </row>
    <row r="7626">
      <c r="A7626" s="19">
        <v>7625.0</v>
      </c>
      <c r="B7626" s="19">
        <v>19988.0</v>
      </c>
      <c r="C7626" s="20" t="s">
        <v>9379</v>
      </c>
      <c r="D7626" s="21"/>
    </row>
    <row r="7627">
      <c r="A7627" s="19">
        <v>7626.0</v>
      </c>
      <c r="B7627" s="19">
        <v>19987.0</v>
      </c>
      <c r="C7627" s="20" t="s">
        <v>9380</v>
      </c>
      <c r="D7627" s="21"/>
    </row>
    <row r="7628">
      <c r="A7628" s="19">
        <v>7627.0</v>
      </c>
      <c r="B7628" s="19">
        <v>19987.0</v>
      </c>
      <c r="C7628" s="20" t="s">
        <v>9381</v>
      </c>
      <c r="D7628" s="21"/>
    </row>
    <row r="7629">
      <c r="A7629" s="19">
        <v>7628.0</v>
      </c>
      <c r="B7629" s="19">
        <v>19984.0</v>
      </c>
      <c r="C7629" s="20" t="s">
        <v>9382</v>
      </c>
      <c r="D7629" s="21"/>
    </row>
    <row r="7630">
      <c r="A7630" s="19">
        <v>7629.0</v>
      </c>
      <c r="B7630" s="19">
        <v>19978.0</v>
      </c>
      <c r="C7630" s="20" t="s">
        <v>9383</v>
      </c>
      <c r="D7630" s="21"/>
    </row>
    <row r="7631">
      <c r="A7631" s="19">
        <v>7630.0</v>
      </c>
      <c r="B7631" s="19">
        <v>19973.0</v>
      </c>
      <c r="C7631" s="20" t="s">
        <v>9384</v>
      </c>
      <c r="D7631" s="21"/>
    </row>
    <row r="7632">
      <c r="A7632" s="19">
        <v>7631.0</v>
      </c>
      <c r="B7632" s="19">
        <v>19972.0</v>
      </c>
      <c r="C7632" s="20" t="s">
        <v>9385</v>
      </c>
      <c r="D7632" s="21"/>
    </row>
    <row r="7633">
      <c r="A7633" s="19">
        <v>7632.0</v>
      </c>
      <c r="B7633" s="19">
        <v>19969.0</v>
      </c>
      <c r="C7633" s="20" t="s">
        <v>9386</v>
      </c>
      <c r="D7633" s="21"/>
    </row>
    <row r="7634">
      <c r="A7634" s="19">
        <v>7633.0</v>
      </c>
      <c r="B7634" s="19">
        <v>19965.0</v>
      </c>
      <c r="C7634" s="20" t="s">
        <v>9387</v>
      </c>
      <c r="D7634" s="21"/>
    </row>
    <row r="7635">
      <c r="A7635" s="19">
        <v>7634.0</v>
      </c>
      <c r="B7635" s="19">
        <v>19964.0</v>
      </c>
      <c r="C7635" s="20" t="s">
        <v>9388</v>
      </c>
      <c r="D7635" s="21"/>
    </row>
    <row r="7636">
      <c r="A7636" s="19">
        <v>7635.0</v>
      </c>
      <c r="B7636" s="19">
        <v>19962.0</v>
      </c>
      <c r="C7636" s="20" t="s">
        <v>9389</v>
      </c>
      <c r="D7636" s="21"/>
    </row>
    <row r="7637">
      <c r="A7637" s="19">
        <v>7636.0</v>
      </c>
      <c r="B7637" s="19">
        <v>19961.0</v>
      </c>
      <c r="C7637" s="20" t="s">
        <v>9390</v>
      </c>
      <c r="D7637" s="21"/>
    </row>
    <row r="7638">
      <c r="A7638" s="19">
        <v>7637.0</v>
      </c>
      <c r="B7638" s="19">
        <v>19959.0</v>
      </c>
      <c r="C7638" s="20" t="s">
        <v>9391</v>
      </c>
      <c r="D7638" s="21"/>
    </row>
    <row r="7639">
      <c r="A7639" s="19">
        <v>7638.0</v>
      </c>
      <c r="B7639" s="19">
        <v>19957.0</v>
      </c>
      <c r="C7639" s="20" t="s">
        <v>9392</v>
      </c>
      <c r="D7639" s="21"/>
    </row>
    <row r="7640">
      <c r="A7640" s="19">
        <v>7639.0</v>
      </c>
      <c r="B7640" s="19">
        <v>19955.0</v>
      </c>
      <c r="C7640" s="20" t="s">
        <v>9393</v>
      </c>
      <c r="D7640" s="21"/>
    </row>
    <row r="7641">
      <c r="A7641" s="19">
        <v>7640.0</v>
      </c>
      <c r="B7641" s="19">
        <v>19952.0</v>
      </c>
      <c r="C7641" s="20" t="s">
        <v>9394</v>
      </c>
      <c r="D7641" s="21"/>
    </row>
    <row r="7642">
      <c r="A7642" s="19">
        <v>7641.0</v>
      </c>
      <c r="B7642" s="19">
        <v>19944.0</v>
      </c>
      <c r="C7642" s="22" t="s">
        <v>9395</v>
      </c>
      <c r="D7642" s="21"/>
    </row>
    <row r="7643">
      <c r="A7643" s="19">
        <v>7642.0</v>
      </c>
      <c r="B7643" s="19">
        <v>19940.0</v>
      </c>
      <c r="C7643" s="20" t="s">
        <v>9396</v>
      </c>
      <c r="D7643" s="21"/>
    </row>
    <row r="7644">
      <c r="A7644" s="19">
        <v>7643.0</v>
      </c>
      <c r="B7644" s="19">
        <v>19939.0</v>
      </c>
      <c r="C7644" s="20" t="s">
        <v>9397</v>
      </c>
      <c r="D7644" s="21"/>
    </row>
    <row r="7645">
      <c r="A7645" s="19">
        <v>7644.0</v>
      </c>
      <c r="B7645" s="19">
        <v>19936.0</v>
      </c>
      <c r="C7645" s="20" t="s">
        <v>9398</v>
      </c>
      <c r="D7645" s="21"/>
    </row>
    <row r="7646">
      <c r="A7646" s="19">
        <v>7645.0</v>
      </c>
      <c r="B7646" s="19">
        <v>19928.0</v>
      </c>
      <c r="C7646" s="20" t="s">
        <v>9399</v>
      </c>
      <c r="D7646" s="21"/>
    </row>
    <row r="7647">
      <c r="A7647" s="19">
        <v>7646.0</v>
      </c>
      <c r="B7647" s="19">
        <v>19922.0</v>
      </c>
      <c r="C7647" s="20" t="s">
        <v>9400</v>
      </c>
      <c r="D7647" s="21"/>
    </row>
    <row r="7648">
      <c r="A7648" s="19">
        <v>7647.0</v>
      </c>
      <c r="B7648" s="19">
        <v>19918.0</v>
      </c>
      <c r="C7648" s="22" t="s">
        <v>9401</v>
      </c>
      <c r="D7648" s="21"/>
    </row>
    <row r="7649">
      <c r="A7649" s="19">
        <v>7648.0</v>
      </c>
      <c r="B7649" s="19">
        <v>19909.0</v>
      </c>
      <c r="C7649" s="20" t="s">
        <v>9402</v>
      </c>
      <c r="D7649" s="21"/>
    </row>
    <row r="7650">
      <c r="A7650" s="19">
        <v>7649.0</v>
      </c>
      <c r="B7650" s="19">
        <v>19909.0</v>
      </c>
      <c r="C7650" s="20" t="s">
        <v>9403</v>
      </c>
      <c r="D7650" s="21"/>
    </row>
    <row r="7651">
      <c r="A7651" s="19">
        <v>7650.0</v>
      </c>
      <c r="B7651" s="19">
        <v>19908.0</v>
      </c>
      <c r="C7651" s="20" t="s">
        <v>9404</v>
      </c>
      <c r="D7651" s="21"/>
    </row>
    <row r="7652">
      <c r="A7652" s="19">
        <v>7651.0</v>
      </c>
      <c r="B7652" s="19">
        <v>19906.0</v>
      </c>
      <c r="C7652" s="22" t="s">
        <v>9405</v>
      </c>
      <c r="D7652" s="21"/>
    </row>
    <row r="7653">
      <c r="A7653" s="19">
        <v>7652.0</v>
      </c>
      <c r="B7653" s="19">
        <v>19902.0</v>
      </c>
      <c r="C7653" s="20" t="s">
        <v>9406</v>
      </c>
      <c r="D7653" s="21"/>
    </row>
    <row r="7654">
      <c r="A7654" s="19">
        <v>7653.0</v>
      </c>
      <c r="B7654" s="19">
        <v>19900.0</v>
      </c>
      <c r="C7654" s="20" t="s">
        <v>9407</v>
      </c>
      <c r="D7654" s="21"/>
    </row>
    <row r="7655">
      <c r="A7655" s="19">
        <v>7654.0</v>
      </c>
      <c r="B7655" s="19">
        <v>19898.0</v>
      </c>
      <c r="C7655" s="20" t="s">
        <v>9408</v>
      </c>
      <c r="D7655" s="21"/>
    </row>
    <row r="7656">
      <c r="A7656" s="19">
        <v>7655.0</v>
      </c>
      <c r="B7656" s="19">
        <v>19864.0</v>
      </c>
      <c r="C7656" s="20" t="s">
        <v>9409</v>
      </c>
      <c r="D7656" s="21"/>
    </row>
    <row r="7657">
      <c r="A7657" s="19">
        <v>7656.0</v>
      </c>
      <c r="B7657" s="19">
        <v>19862.0</v>
      </c>
      <c r="C7657" s="20" t="s">
        <v>9410</v>
      </c>
      <c r="D7657" s="21"/>
    </row>
    <row r="7658">
      <c r="A7658" s="19">
        <v>7657.0</v>
      </c>
      <c r="B7658" s="19">
        <v>19859.0</v>
      </c>
      <c r="C7658" s="20" t="s">
        <v>9411</v>
      </c>
      <c r="D7658" s="21"/>
    </row>
    <row r="7659">
      <c r="A7659" s="19">
        <v>7658.0</v>
      </c>
      <c r="B7659" s="19">
        <v>19850.0</v>
      </c>
      <c r="C7659" s="20" t="s">
        <v>9412</v>
      </c>
      <c r="D7659" s="21"/>
    </row>
    <row r="7660">
      <c r="A7660" s="19">
        <v>7659.0</v>
      </c>
      <c r="B7660" s="19">
        <v>19848.0</v>
      </c>
      <c r="C7660" s="22" t="s">
        <v>9413</v>
      </c>
      <c r="D7660" s="21"/>
    </row>
    <row r="7661">
      <c r="A7661" s="19">
        <v>7660.0</v>
      </c>
      <c r="B7661" s="19">
        <v>19842.0</v>
      </c>
      <c r="C7661" s="20" t="s">
        <v>9414</v>
      </c>
      <c r="D7661" s="21"/>
    </row>
    <row r="7662">
      <c r="A7662" s="19">
        <v>7661.0</v>
      </c>
      <c r="B7662" s="19">
        <v>19837.0</v>
      </c>
      <c r="C7662" s="22" t="s">
        <v>9415</v>
      </c>
      <c r="D7662" s="21"/>
    </row>
    <row r="7663">
      <c r="A7663" s="19">
        <v>7662.0</v>
      </c>
      <c r="B7663" s="19">
        <v>19836.0</v>
      </c>
      <c r="C7663" s="20" t="s">
        <v>9416</v>
      </c>
      <c r="D7663" s="21"/>
    </row>
    <row r="7664">
      <c r="A7664" s="19">
        <v>7663.0</v>
      </c>
      <c r="B7664" s="19">
        <v>19826.0</v>
      </c>
      <c r="C7664" s="20" t="s">
        <v>9417</v>
      </c>
      <c r="D7664" s="21"/>
    </row>
    <row r="7665">
      <c r="A7665" s="19">
        <v>7664.0</v>
      </c>
      <c r="B7665" s="19">
        <v>19818.0</v>
      </c>
      <c r="C7665" s="20" t="s">
        <v>9418</v>
      </c>
      <c r="D7665" s="21"/>
    </row>
    <row r="7666">
      <c r="A7666" s="19">
        <v>7665.0</v>
      </c>
      <c r="B7666" s="19">
        <v>19814.0</v>
      </c>
      <c r="C7666" s="20" t="s">
        <v>9419</v>
      </c>
      <c r="D7666" s="21"/>
    </row>
    <row r="7667">
      <c r="A7667" s="19">
        <v>7666.0</v>
      </c>
      <c r="B7667" s="19">
        <v>19806.0</v>
      </c>
      <c r="C7667" s="20" t="s">
        <v>9420</v>
      </c>
      <c r="D7667" s="21"/>
    </row>
    <row r="7668">
      <c r="A7668" s="19">
        <v>7667.0</v>
      </c>
      <c r="B7668" s="19">
        <v>19801.0</v>
      </c>
      <c r="C7668" s="20" t="s">
        <v>9421</v>
      </c>
      <c r="D7668" s="21"/>
    </row>
    <row r="7669">
      <c r="A7669" s="19">
        <v>7668.0</v>
      </c>
      <c r="B7669" s="19">
        <v>19800.0</v>
      </c>
      <c r="C7669" s="20" t="s">
        <v>9422</v>
      </c>
      <c r="D7669" s="21"/>
    </row>
    <row r="7670">
      <c r="A7670" s="19">
        <v>7669.0</v>
      </c>
      <c r="B7670" s="19">
        <v>19792.0</v>
      </c>
      <c r="C7670" s="20" t="s">
        <v>9423</v>
      </c>
      <c r="D7670" s="21"/>
    </row>
    <row r="7671">
      <c r="A7671" s="19">
        <v>7670.0</v>
      </c>
      <c r="B7671" s="19">
        <v>19792.0</v>
      </c>
      <c r="C7671" s="22" t="s">
        <v>9424</v>
      </c>
      <c r="D7671" s="21"/>
    </row>
    <row r="7672">
      <c r="A7672" s="19">
        <v>7671.0</v>
      </c>
      <c r="B7672" s="19">
        <v>19791.0</v>
      </c>
      <c r="C7672" s="20" t="s">
        <v>9425</v>
      </c>
      <c r="D7672" s="21"/>
    </row>
    <row r="7673">
      <c r="A7673" s="19">
        <v>7672.0</v>
      </c>
      <c r="B7673" s="19">
        <v>19788.0</v>
      </c>
      <c r="C7673" s="20" t="s">
        <v>9426</v>
      </c>
      <c r="D7673" s="21"/>
    </row>
    <row r="7674">
      <c r="A7674" s="19">
        <v>7673.0</v>
      </c>
      <c r="B7674" s="19">
        <v>19773.0</v>
      </c>
      <c r="C7674" s="20" t="s">
        <v>9427</v>
      </c>
      <c r="D7674" s="21"/>
    </row>
    <row r="7675">
      <c r="A7675" s="19">
        <v>7674.0</v>
      </c>
      <c r="B7675" s="19">
        <v>19771.0</v>
      </c>
      <c r="C7675" s="20" t="s">
        <v>9428</v>
      </c>
      <c r="D7675" s="21"/>
    </row>
    <row r="7676">
      <c r="A7676" s="19">
        <v>7675.0</v>
      </c>
      <c r="B7676" s="19">
        <v>19765.0</v>
      </c>
      <c r="C7676" s="20" t="s">
        <v>9429</v>
      </c>
      <c r="D7676" s="21"/>
    </row>
    <row r="7677">
      <c r="A7677" s="19">
        <v>7676.0</v>
      </c>
      <c r="B7677" s="19">
        <v>19763.0</v>
      </c>
      <c r="C7677" s="20" t="s">
        <v>9430</v>
      </c>
      <c r="D7677" s="21"/>
    </row>
    <row r="7678">
      <c r="A7678" s="19">
        <v>7677.0</v>
      </c>
      <c r="B7678" s="19">
        <v>19761.0</v>
      </c>
      <c r="C7678" s="20" t="s">
        <v>9431</v>
      </c>
      <c r="D7678" s="21"/>
    </row>
    <row r="7679">
      <c r="A7679" s="19">
        <v>7678.0</v>
      </c>
      <c r="B7679" s="19">
        <v>19760.0</v>
      </c>
      <c r="C7679" s="20" t="s">
        <v>9432</v>
      </c>
      <c r="D7679" s="21"/>
    </row>
    <row r="7680">
      <c r="A7680" s="19">
        <v>7679.0</v>
      </c>
      <c r="B7680" s="19">
        <v>19757.0</v>
      </c>
      <c r="C7680" s="20" t="s">
        <v>9433</v>
      </c>
      <c r="D7680" s="21"/>
    </row>
    <row r="7681">
      <c r="A7681" s="19">
        <v>7680.0</v>
      </c>
      <c r="B7681" s="19">
        <v>19755.0</v>
      </c>
      <c r="C7681" s="22" t="s">
        <v>9434</v>
      </c>
      <c r="D7681" s="21"/>
    </row>
    <row r="7682">
      <c r="A7682" s="19">
        <v>7681.0</v>
      </c>
      <c r="B7682" s="19">
        <v>19754.0</v>
      </c>
      <c r="C7682" s="20" t="s">
        <v>9435</v>
      </c>
      <c r="D7682" s="21"/>
    </row>
    <row r="7683">
      <c r="A7683" s="19">
        <v>7682.0</v>
      </c>
      <c r="B7683" s="19">
        <v>19746.0</v>
      </c>
      <c r="C7683" s="20" t="s">
        <v>9436</v>
      </c>
      <c r="D7683" s="21"/>
    </row>
    <row r="7684">
      <c r="A7684" s="19">
        <v>7683.0</v>
      </c>
      <c r="B7684" s="19">
        <v>19745.0</v>
      </c>
      <c r="C7684" s="20" t="s">
        <v>9437</v>
      </c>
      <c r="D7684" s="21"/>
    </row>
    <row r="7685">
      <c r="A7685" s="19">
        <v>7684.0</v>
      </c>
      <c r="B7685" s="19">
        <v>19744.0</v>
      </c>
      <c r="C7685" s="20" t="s">
        <v>9438</v>
      </c>
      <c r="D7685" s="21"/>
    </row>
    <row r="7686">
      <c r="A7686" s="19">
        <v>7685.0</v>
      </c>
      <c r="B7686" s="19">
        <v>19739.0</v>
      </c>
      <c r="C7686" s="20" t="s">
        <v>9439</v>
      </c>
      <c r="D7686" s="21"/>
    </row>
    <row r="7687">
      <c r="A7687" s="19">
        <v>7686.0</v>
      </c>
      <c r="B7687" s="19">
        <v>19735.0</v>
      </c>
      <c r="C7687" s="20" t="s">
        <v>9440</v>
      </c>
      <c r="D7687" s="21"/>
    </row>
    <row r="7688">
      <c r="A7688" s="19">
        <v>7687.0</v>
      </c>
      <c r="B7688" s="19">
        <v>19731.0</v>
      </c>
      <c r="C7688" s="20" t="s">
        <v>9441</v>
      </c>
      <c r="D7688" s="21"/>
    </row>
    <row r="7689">
      <c r="A7689" s="19">
        <v>7688.0</v>
      </c>
      <c r="B7689" s="19">
        <v>19730.0</v>
      </c>
      <c r="C7689" s="20" t="s">
        <v>9442</v>
      </c>
      <c r="D7689" s="21"/>
    </row>
    <row r="7690">
      <c r="A7690" s="19">
        <v>7689.0</v>
      </c>
      <c r="B7690" s="19">
        <v>19729.0</v>
      </c>
      <c r="C7690" s="20" t="s">
        <v>9443</v>
      </c>
      <c r="D7690" s="21"/>
    </row>
    <row r="7691">
      <c r="A7691" s="19">
        <v>7690.0</v>
      </c>
      <c r="B7691" s="19">
        <v>19728.0</v>
      </c>
      <c r="C7691" s="20" t="s">
        <v>9444</v>
      </c>
      <c r="D7691" s="21"/>
    </row>
    <row r="7692">
      <c r="A7692" s="19">
        <v>7691.0</v>
      </c>
      <c r="B7692" s="19">
        <v>19724.0</v>
      </c>
      <c r="C7692" s="20" t="s">
        <v>9445</v>
      </c>
      <c r="D7692" s="21"/>
    </row>
    <row r="7693">
      <c r="A7693" s="19">
        <v>7692.0</v>
      </c>
      <c r="B7693" s="19">
        <v>19715.0</v>
      </c>
      <c r="C7693" s="20" t="s">
        <v>9446</v>
      </c>
      <c r="D7693" s="21"/>
    </row>
    <row r="7694">
      <c r="A7694" s="19">
        <v>7693.0</v>
      </c>
      <c r="B7694" s="19">
        <v>19714.0</v>
      </c>
      <c r="C7694" s="22" t="s">
        <v>9447</v>
      </c>
      <c r="D7694" s="21"/>
    </row>
    <row r="7695">
      <c r="A7695" s="19">
        <v>7694.0</v>
      </c>
      <c r="B7695" s="19">
        <v>19711.0</v>
      </c>
      <c r="C7695" s="20" t="s">
        <v>9448</v>
      </c>
      <c r="D7695" s="21"/>
    </row>
    <row r="7696">
      <c r="A7696" s="19">
        <v>7695.0</v>
      </c>
      <c r="B7696" s="19">
        <v>19701.0</v>
      </c>
      <c r="C7696" s="20" t="s">
        <v>9449</v>
      </c>
      <c r="D7696" s="21"/>
    </row>
    <row r="7697">
      <c r="A7697" s="19">
        <v>7696.0</v>
      </c>
      <c r="B7697" s="19">
        <v>19701.0</v>
      </c>
      <c r="C7697" s="20" t="s">
        <v>9450</v>
      </c>
      <c r="D7697" s="21"/>
    </row>
    <row r="7698">
      <c r="A7698" s="19">
        <v>7697.0</v>
      </c>
      <c r="B7698" s="19">
        <v>19701.0</v>
      </c>
      <c r="C7698" s="20" t="s">
        <v>9451</v>
      </c>
      <c r="D7698" s="21"/>
    </row>
    <row r="7699">
      <c r="A7699" s="19">
        <v>7698.0</v>
      </c>
      <c r="B7699" s="19">
        <v>19695.0</v>
      </c>
      <c r="C7699" s="20" t="s">
        <v>9452</v>
      </c>
      <c r="D7699" s="21"/>
    </row>
    <row r="7700">
      <c r="A7700" s="19">
        <v>7699.0</v>
      </c>
      <c r="B7700" s="19">
        <v>19692.0</v>
      </c>
      <c r="C7700" s="20" t="s">
        <v>9453</v>
      </c>
      <c r="D7700" s="21"/>
    </row>
    <row r="7701">
      <c r="A7701" s="19">
        <v>7700.0</v>
      </c>
      <c r="B7701" s="19">
        <v>19687.0</v>
      </c>
      <c r="C7701" s="20" t="s">
        <v>9454</v>
      </c>
      <c r="D7701" s="21"/>
    </row>
    <row r="7702">
      <c r="A7702" s="19">
        <v>7701.0</v>
      </c>
      <c r="B7702" s="19">
        <v>19677.0</v>
      </c>
      <c r="C7702" s="20" t="s">
        <v>9455</v>
      </c>
      <c r="D7702" s="21"/>
    </row>
    <row r="7703">
      <c r="A7703" s="19">
        <v>7702.0</v>
      </c>
      <c r="B7703" s="19">
        <v>19672.0</v>
      </c>
      <c r="C7703" s="22" t="s">
        <v>9456</v>
      </c>
      <c r="D7703" s="21"/>
    </row>
    <row r="7704">
      <c r="A7704" s="19">
        <v>7703.0</v>
      </c>
      <c r="B7704" s="19">
        <v>19670.0</v>
      </c>
      <c r="C7704" s="20" t="s">
        <v>9457</v>
      </c>
      <c r="D7704" s="21"/>
    </row>
    <row r="7705">
      <c r="A7705" s="19">
        <v>7704.0</v>
      </c>
      <c r="B7705" s="19">
        <v>19669.0</v>
      </c>
      <c r="C7705" s="22" t="s">
        <v>9458</v>
      </c>
      <c r="D7705" s="21"/>
    </row>
    <row r="7706">
      <c r="A7706" s="19">
        <v>7705.0</v>
      </c>
      <c r="B7706" s="19">
        <v>19665.0</v>
      </c>
      <c r="C7706" s="20" t="s">
        <v>9459</v>
      </c>
      <c r="D7706" s="21"/>
    </row>
    <row r="7707">
      <c r="A7707" s="19">
        <v>7706.0</v>
      </c>
      <c r="B7707" s="19">
        <v>19656.0</v>
      </c>
      <c r="C7707" s="20" t="s">
        <v>9460</v>
      </c>
      <c r="D7707" s="21"/>
    </row>
    <row r="7708">
      <c r="A7708" s="19">
        <v>7707.0</v>
      </c>
      <c r="B7708" s="19">
        <v>19646.0</v>
      </c>
      <c r="C7708" s="20" t="s">
        <v>9461</v>
      </c>
      <c r="D7708" s="21"/>
    </row>
    <row r="7709">
      <c r="A7709" s="19">
        <v>7708.0</v>
      </c>
      <c r="B7709" s="19">
        <v>19645.0</v>
      </c>
      <c r="C7709" s="20" t="s">
        <v>9462</v>
      </c>
      <c r="D7709" s="21"/>
    </row>
    <row r="7710">
      <c r="A7710" s="19">
        <v>7709.0</v>
      </c>
      <c r="B7710" s="19">
        <v>19641.0</v>
      </c>
      <c r="C7710" s="20" t="s">
        <v>9463</v>
      </c>
      <c r="D7710" s="21"/>
    </row>
    <row r="7711">
      <c r="A7711" s="19">
        <v>7710.0</v>
      </c>
      <c r="B7711" s="19">
        <v>19635.0</v>
      </c>
      <c r="C7711" s="22" t="s">
        <v>9464</v>
      </c>
      <c r="D7711" s="21"/>
    </row>
    <row r="7712">
      <c r="A7712" s="19">
        <v>7711.0</v>
      </c>
      <c r="B7712" s="19">
        <v>19624.0</v>
      </c>
      <c r="C7712" s="20" t="s">
        <v>9465</v>
      </c>
      <c r="D7712" s="21"/>
    </row>
    <row r="7713">
      <c r="A7713" s="19">
        <v>7712.0</v>
      </c>
      <c r="B7713" s="19">
        <v>19611.0</v>
      </c>
      <c r="C7713" s="20" t="s">
        <v>9466</v>
      </c>
      <c r="D7713" s="21"/>
    </row>
    <row r="7714">
      <c r="A7714" s="19">
        <v>7713.0</v>
      </c>
      <c r="B7714" s="19">
        <v>19608.0</v>
      </c>
      <c r="C7714" s="20" t="s">
        <v>9467</v>
      </c>
      <c r="D7714" s="21"/>
    </row>
    <row r="7715">
      <c r="A7715" s="19">
        <v>7714.0</v>
      </c>
      <c r="B7715" s="19">
        <v>19604.0</v>
      </c>
      <c r="C7715" s="22" t="s">
        <v>9468</v>
      </c>
      <c r="D7715" s="21"/>
    </row>
    <row r="7716">
      <c r="A7716" s="19">
        <v>7715.0</v>
      </c>
      <c r="B7716" s="19">
        <v>19603.0</v>
      </c>
      <c r="C7716" s="20" t="s">
        <v>9469</v>
      </c>
      <c r="D7716" s="21"/>
    </row>
    <row r="7717">
      <c r="A7717" s="19">
        <v>7716.0</v>
      </c>
      <c r="B7717" s="19">
        <v>19602.0</v>
      </c>
      <c r="C7717" s="20" t="s">
        <v>9470</v>
      </c>
      <c r="D7717" s="21"/>
    </row>
    <row r="7718">
      <c r="A7718" s="19">
        <v>7717.0</v>
      </c>
      <c r="B7718" s="19">
        <v>19596.0</v>
      </c>
      <c r="C7718" s="20" t="s">
        <v>9471</v>
      </c>
      <c r="D7718" s="21"/>
    </row>
    <row r="7719">
      <c r="A7719" s="19">
        <v>7718.0</v>
      </c>
      <c r="B7719" s="19">
        <v>19595.0</v>
      </c>
      <c r="C7719" s="22" t="s">
        <v>9472</v>
      </c>
      <c r="D7719" s="21"/>
    </row>
    <row r="7720">
      <c r="A7720" s="19">
        <v>7719.0</v>
      </c>
      <c r="B7720" s="19">
        <v>19592.0</v>
      </c>
      <c r="C7720" s="20" t="s">
        <v>9473</v>
      </c>
      <c r="D7720" s="21"/>
    </row>
    <row r="7721">
      <c r="A7721" s="19">
        <v>7720.0</v>
      </c>
      <c r="B7721" s="19">
        <v>19585.0</v>
      </c>
      <c r="C7721" s="20" t="s">
        <v>9474</v>
      </c>
      <c r="D7721" s="21"/>
    </row>
    <row r="7722">
      <c r="A7722" s="19">
        <v>7721.0</v>
      </c>
      <c r="B7722" s="19">
        <v>19580.0</v>
      </c>
      <c r="C7722" s="20" t="s">
        <v>9475</v>
      </c>
      <c r="D7722" s="21"/>
    </row>
    <row r="7723">
      <c r="A7723" s="19">
        <v>7722.0</v>
      </c>
      <c r="B7723" s="19">
        <v>19572.0</v>
      </c>
      <c r="C7723" s="20" t="s">
        <v>9476</v>
      </c>
      <c r="D7723" s="21"/>
    </row>
    <row r="7724">
      <c r="A7724" s="19">
        <v>7723.0</v>
      </c>
      <c r="B7724" s="19">
        <v>19571.0</v>
      </c>
      <c r="C7724" s="20" t="s">
        <v>9477</v>
      </c>
      <c r="D7724" s="21"/>
    </row>
    <row r="7725">
      <c r="A7725" s="19">
        <v>7724.0</v>
      </c>
      <c r="B7725" s="19">
        <v>19561.0</v>
      </c>
      <c r="C7725" s="22" t="s">
        <v>9478</v>
      </c>
      <c r="D7725" s="21"/>
    </row>
    <row r="7726">
      <c r="A7726" s="19">
        <v>7725.0</v>
      </c>
      <c r="B7726" s="19">
        <v>19560.0</v>
      </c>
      <c r="C7726" s="20" t="s">
        <v>9479</v>
      </c>
      <c r="D7726" s="21"/>
    </row>
    <row r="7727">
      <c r="A7727" s="19">
        <v>7726.0</v>
      </c>
      <c r="B7727" s="19">
        <v>19559.0</v>
      </c>
      <c r="C7727" s="20" t="s">
        <v>9480</v>
      </c>
      <c r="D7727" s="21"/>
    </row>
    <row r="7728">
      <c r="A7728" s="19">
        <v>7727.0</v>
      </c>
      <c r="B7728" s="19">
        <v>19555.0</v>
      </c>
      <c r="C7728" s="22" t="s">
        <v>9481</v>
      </c>
      <c r="D7728" s="21"/>
    </row>
    <row r="7729">
      <c r="A7729" s="19">
        <v>7728.0</v>
      </c>
      <c r="B7729" s="19">
        <v>19555.0</v>
      </c>
      <c r="C7729" s="20" t="s">
        <v>9482</v>
      </c>
      <c r="D7729" s="21"/>
    </row>
    <row r="7730">
      <c r="A7730" s="19">
        <v>7729.0</v>
      </c>
      <c r="B7730" s="19">
        <v>19554.0</v>
      </c>
      <c r="C7730" s="20" t="s">
        <v>9483</v>
      </c>
      <c r="D7730" s="21"/>
    </row>
    <row r="7731">
      <c r="A7731" s="19">
        <v>7730.0</v>
      </c>
      <c r="B7731" s="19">
        <v>19553.0</v>
      </c>
      <c r="C7731" s="20" t="s">
        <v>9484</v>
      </c>
      <c r="D7731" s="21"/>
    </row>
    <row r="7732">
      <c r="A7732" s="19">
        <v>7731.0</v>
      </c>
      <c r="B7732" s="19">
        <v>19553.0</v>
      </c>
      <c r="C7732" s="20" t="s">
        <v>9485</v>
      </c>
      <c r="D7732" s="21"/>
    </row>
    <row r="7733">
      <c r="A7733" s="19">
        <v>7732.0</v>
      </c>
      <c r="B7733" s="19">
        <v>19550.0</v>
      </c>
      <c r="C7733" s="20" t="s">
        <v>9486</v>
      </c>
      <c r="D7733" s="21"/>
    </row>
    <row r="7734">
      <c r="A7734" s="19">
        <v>7733.0</v>
      </c>
      <c r="B7734" s="19">
        <v>19549.0</v>
      </c>
      <c r="C7734" s="20" t="s">
        <v>9487</v>
      </c>
      <c r="D7734" s="21"/>
    </row>
    <row r="7735">
      <c r="A7735" s="19">
        <v>7734.0</v>
      </c>
      <c r="B7735" s="19">
        <v>19546.0</v>
      </c>
      <c r="C7735" s="20" t="s">
        <v>9488</v>
      </c>
      <c r="D7735" s="21"/>
    </row>
    <row r="7736">
      <c r="A7736" s="19">
        <v>7735.0</v>
      </c>
      <c r="B7736" s="19">
        <v>19546.0</v>
      </c>
      <c r="C7736" s="20" t="s">
        <v>9489</v>
      </c>
      <c r="D7736" s="21"/>
    </row>
    <row r="7737">
      <c r="A7737" s="19">
        <v>7736.0</v>
      </c>
      <c r="B7737" s="19">
        <v>19539.0</v>
      </c>
      <c r="C7737" s="20" t="s">
        <v>9490</v>
      </c>
      <c r="D7737" s="21"/>
    </row>
    <row r="7738">
      <c r="A7738" s="19">
        <v>7737.0</v>
      </c>
      <c r="B7738" s="19">
        <v>19537.0</v>
      </c>
      <c r="C7738" s="20" t="s">
        <v>9491</v>
      </c>
      <c r="D7738" s="21"/>
    </row>
    <row r="7739">
      <c r="A7739" s="19">
        <v>7738.0</v>
      </c>
      <c r="B7739" s="19">
        <v>19536.0</v>
      </c>
      <c r="C7739" s="20" t="s">
        <v>9492</v>
      </c>
      <c r="D7739" s="21"/>
    </row>
    <row r="7740">
      <c r="A7740" s="19">
        <v>7739.0</v>
      </c>
      <c r="B7740" s="19">
        <v>19529.0</v>
      </c>
      <c r="C7740" s="20" t="s">
        <v>9493</v>
      </c>
      <c r="D7740" s="21"/>
    </row>
    <row r="7741">
      <c r="A7741" s="19">
        <v>7740.0</v>
      </c>
      <c r="B7741" s="19">
        <v>19526.0</v>
      </c>
      <c r="C7741" s="20" t="s">
        <v>9494</v>
      </c>
      <c r="D7741" s="21"/>
    </row>
    <row r="7742">
      <c r="A7742" s="19">
        <v>7741.0</v>
      </c>
      <c r="B7742" s="19">
        <v>19521.0</v>
      </c>
      <c r="C7742" s="20" t="s">
        <v>9495</v>
      </c>
      <c r="D7742" s="21"/>
    </row>
    <row r="7743">
      <c r="A7743" s="19">
        <v>7742.0</v>
      </c>
      <c r="B7743" s="19">
        <v>19516.0</v>
      </c>
      <c r="C7743" s="20" t="s">
        <v>9496</v>
      </c>
      <c r="D7743" s="21"/>
    </row>
    <row r="7744">
      <c r="A7744" s="19">
        <v>7743.0</v>
      </c>
      <c r="B7744" s="19">
        <v>19508.0</v>
      </c>
      <c r="C7744" s="20" t="s">
        <v>9497</v>
      </c>
      <c r="D7744" s="21"/>
    </row>
    <row r="7745">
      <c r="A7745" s="19">
        <v>7744.0</v>
      </c>
      <c r="B7745" s="19">
        <v>19506.0</v>
      </c>
      <c r="C7745" s="20" t="s">
        <v>9498</v>
      </c>
      <c r="D7745" s="21"/>
    </row>
    <row r="7746">
      <c r="A7746" s="19">
        <v>7745.0</v>
      </c>
      <c r="B7746" s="19">
        <v>19504.0</v>
      </c>
      <c r="C7746" s="20" t="s">
        <v>9499</v>
      </c>
      <c r="D7746" s="21"/>
    </row>
    <row r="7747">
      <c r="A7747" s="19">
        <v>7746.0</v>
      </c>
      <c r="B7747" s="19">
        <v>19499.0</v>
      </c>
      <c r="C7747" s="20" t="s">
        <v>9500</v>
      </c>
      <c r="D7747" s="21"/>
    </row>
    <row r="7748">
      <c r="A7748" s="19">
        <v>7747.0</v>
      </c>
      <c r="B7748" s="19">
        <v>19497.0</v>
      </c>
      <c r="C7748" s="22" t="s">
        <v>9501</v>
      </c>
      <c r="D7748" s="21"/>
    </row>
    <row r="7749">
      <c r="A7749" s="19">
        <v>7748.0</v>
      </c>
      <c r="B7749" s="19">
        <v>19496.0</v>
      </c>
      <c r="C7749" s="20" t="s">
        <v>9502</v>
      </c>
      <c r="D7749" s="21"/>
    </row>
    <row r="7750">
      <c r="A7750" s="19">
        <v>7749.0</v>
      </c>
      <c r="B7750" s="19">
        <v>19494.0</v>
      </c>
      <c r="C7750" s="20" t="s">
        <v>9503</v>
      </c>
      <c r="D7750" s="21"/>
    </row>
    <row r="7751">
      <c r="A7751" s="19">
        <v>7750.0</v>
      </c>
      <c r="B7751" s="19">
        <v>19494.0</v>
      </c>
      <c r="C7751" s="20" t="s">
        <v>9504</v>
      </c>
      <c r="D7751" s="21"/>
    </row>
    <row r="7752">
      <c r="A7752" s="19">
        <v>7751.0</v>
      </c>
      <c r="B7752" s="19">
        <v>19494.0</v>
      </c>
      <c r="C7752" s="20" t="s">
        <v>9505</v>
      </c>
      <c r="D7752" s="21"/>
    </row>
    <row r="7753">
      <c r="A7753" s="19">
        <v>7752.0</v>
      </c>
      <c r="B7753" s="19">
        <v>19479.0</v>
      </c>
      <c r="C7753" s="20" t="s">
        <v>9506</v>
      </c>
      <c r="D7753" s="21"/>
    </row>
    <row r="7754">
      <c r="A7754" s="19">
        <v>7753.0</v>
      </c>
      <c r="B7754" s="19">
        <v>19476.0</v>
      </c>
      <c r="C7754" s="20" t="s">
        <v>9507</v>
      </c>
      <c r="D7754" s="21"/>
    </row>
    <row r="7755">
      <c r="A7755" s="19">
        <v>7754.0</v>
      </c>
      <c r="B7755" s="19">
        <v>19475.0</v>
      </c>
      <c r="C7755" s="20" t="s">
        <v>9508</v>
      </c>
      <c r="D7755" s="21"/>
    </row>
    <row r="7756">
      <c r="A7756" s="19">
        <v>7755.0</v>
      </c>
      <c r="B7756" s="19">
        <v>19474.0</v>
      </c>
      <c r="C7756" s="20" t="s">
        <v>9509</v>
      </c>
      <c r="D7756" s="21"/>
    </row>
    <row r="7757">
      <c r="A7757" s="19">
        <v>7756.0</v>
      </c>
      <c r="B7757" s="19">
        <v>19471.0</v>
      </c>
      <c r="C7757" s="20" t="s">
        <v>9510</v>
      </c>
      <c r="D7757" s="21"/>
    </row>
    <row r="7758">
      <c r="A7758" s="19">
        <v>7757.0</v>
      </c>
      <c r="B7758" s="19">
        <v>19468.0</v>
      </c>
      <c r="C7758" s="20" t="s">
        <v>9511</v>
      </c>
      <c r="D7758" s="21"/>
    </row>
    <row r="7759">
      <c r="A7759" s="19">
        <v>7758.0</v>
      </c>
      <c r="B7759" s="19">
        <v>19465.0</v>
      </c>
      <c r="C7759" s="22" t="s">
        <v>9512</v>
      </c>
      <c r="D7759" s="21"/>
    </row>
    <row r="7760">
      <c r="A7760" s="19">
        <v>7759.0</v>
      </c>
      <c r="B7760" s="19">
        <v>19462.0</v>
      </c>
      <c r="C7760" s="22" t="s">
        <v>9513</v>
      </c>
      <c r="D7760" s="21"/>
    </row>
    <row r="7761">
      <c r="A7761" s="19">
        <v>7760.0</v>
      </c>
      <c r="B7761" s="19">
        <v>19458.0</v>
      </c>
      <c r="C7761" s="20" t="s">
        <v>9514</v>
      </c>
      <c r="D7761" s="21"/>
    </row>
    <row r="7762">
      <c r="A7762" s="19">
        <v>7761.0</v>
      </c>
      <c r="B7762" s="19">
        <v>19458.0</v>
      </c>
      <c r="C7762" s="20" t="s">
        <v>9515</v>
      </c>
      <c r="D7762" s="21"/>
    </row>
    <row r="7763">
      <c r="A7763" s="19">
        <v>7762.0</v>
      </c>
      <c r="B7763" s="19">
        <v>19455.0</v>
      </c>
      <c r="C7763" s="20" t="s">
        <v>9516</v>
      </c>
      <c r="D7763" s="21"/>
    </row>
    <row r="7764">
      <c r="A7764" s="19">
        <v>7763.0</v>
      </c>
      <c r="B7764" s="19">
        <v>19450.0</v>
      </c>
      <c r="C7764" s="20" t="s">
        <v>9517</v>
      </c>
      <c r="D7764" s="21"/>
    </row>
    <row r="7765">
      <c r="A7765" s="19">
        <v>7764.0</v>
      </c>
      <c r="B7765" s="19">
        <v>19450.0</v>
      </c>
      <c r="C7765" s="20" t="s">
        <v>9518</v>
      </c>
      <c r="D7765" s="21"/>
    </row>
    <row r="7766">
      <c r="A7766" s="19">
        <v>7765.0</v>
      </c>
      <c r="B7766" s="19">
        <v>19446.0</v>
      </c>
      <c r="C7766" s="20" t="s">
        <v>9519</v>
      </c>
      <c r="D7766" s="21"/>
    </row>
    <row r="7767">
      <c r="A7767" s="19">
        <v>7766.0</v>
      </c>
      <c r="B7767" s="19">
        <v>19445.0</v>
      </c>
      <c r="C7767" s="20" t="s">
        <v>9520</v>
      </c>
      <c r="D7767" s="21"/>
    </row>
    <row r="7768">
      <c r="A7768" s="19">
        <v>7767.0</v>
      </c>
      <c r="B7768" s="19">
        <v>19445.0</v>
      </c>
      <c r="C7768" s="20" t="s">
        <v>9521</v>
      </c>
      <c r="D7768" s="21"/>
    </row>
    <row r="7769">
      <c r="A7769" s="19">
        <v>7768.0</v>
      </c>
      <c r="B7769" s="19">
        <v>19441.0</v>
      </c>
      <c r="C7769" s="20" t="s">
        <v>9522</v>
      </c>
      <c r="D7769" s="21"/>
    </row>
    <row r="7770">
      <c r="A7770" s="19">
        <v>7769.0</v>
      </c>
      <c r="B7770" s="19">
        <v>19436.0</v>
      </c>
      <c r="C7770" s="20" t="s">
        <v>9523</v>
      </c>
      <c r="D7770" s="21"/>
    </row>
    <row r="7771">
      <c r="A7771" s="19">
        <v>7770.0</v>
      </c>
      <c r="B7771" s="19">
        <v>19430.0</v>
      </c>
      <c r="C7771" s="20" t="s">
        <v>9524</v>
      </c>
      <c r="D7771" s="21"/>
    </row>
    <row r="7772">
      <c r="A7772" s="19">
        <v>7771.0</v>
      </c>
      <c r="B7772" s="19">
        <v>19428.0</v>
      </c>
      <c r="C7772" s="20" t="s">
        <v>9525</v>
      </c>
      <c r="D7772" s="21"/>
    </row>
    <row r="7773">
      <c r="A7773" s="19">
        <v>7772.0</v>
      </c>
      <c r="B7773" s="19">
        <v>19425.0</v>
      </c>
      <c r="C7773" s="20" t="s">
        <v>9526</v>
      </c>
      <c r="D7773" s="21"/>
    </row>
    <row r="7774">
      <c r="A7774" s="19">
        <v>7773.0</v>
      </c>
      <c r="B7774" s="19">
        <v>19423.0</v>
      </c>
      <c r="C7774" s="20" t="s">
        <v>9527</v>
      </c>
      <c r="D7774" s="21"/>
    </row>
    <row r="7775">
      <c r="A7775" s="19">
        <v>7774.0</v>
      </c>
      <c r="B7775" s="19">
        <v>19422.0</v>
      </c>
      <c r="C7775" s="20" t="s">
        <v>9528</v>
      </c>
      <c r="D7775" s="21"/>
    </row>
    <row r="7776">
      <c r="A7776" s="19">
        <v>7775.0</v>
      </c>
      <c r="B7776" s="19">
        <v>19409.0</v>
      </c>
      <c r="C7776" s="20" t="s">
        <v>9529</v>
      </c>
      <c r="D7776" s="21"/>
    </row>
    <row r="7777">
      <c r="A7777" s="19">
        <v>7776.0</v>
      </c>
      <c r="B7777" s="19">
        <v>19405.0</v>
      </c>
      <c r="C7777" s="22" t="s">
        <v>9530</v>
      </c>
      <c r="D7777" s="21"/>
    </row>
    <row r="7778">
      <c r="A7778" s="19">
        <v>7777.0</v>
      </c>
      <c r="B7778" s="19">
        <v>19401.0</v>
      </c>
      <c r="C7778" s="20" t="s">
        <v>9531</v>
      </c>
      <c r="D7778" s="21"/>
    </row>
    <row r="7779">
      <c r="A7779" s="19">
        <v>7778.0</v>
      </c>
      <c r="B7779" s="19">
        <v>19400.0</v>
      </c>
      <c r="C7779" s="22" t="s">
        <v>9532</v>
      </c>
      <c r="D7779" s="21"/>
    </row>
    <row r="7780">
      <c r="A7780" s="19">
        <v>7779.0</v>
      </c>
      <c r="B7780" s="19">
        <v>19400.0</v>
      </c>
      <c r="C7780" s="20" t="s">
        <v>9533</v>
      </c>
      <c r="D7780" s="21"/>
    </row>
    <row r="7781">
      <c r="A7781" s="19">
        <v>7780.0</v>
      </c>
      <c r="B7781" s="19">
        <v>19392.0</v>
      </c>
      <c r="C7781" s="20" t="s">
        <v>9534</v>
      </c>
      <c r="D7781" s="21"/>
    </row>
    <row r="7782">
      <c r="A7782" s="19">
        <v>7781.0</v>
      </c>
      <c r="B7782" s="19">
        <v>19386.0</v>
      </c>
      <c r="C7782" s="20" t="s">
        <v>9535</v>
      </c>
      <c r="D7782" s="21"/>
    </row>
    <row r="7783">
      <c r="A7783" s="19">
        <v>7782.0</v>
      </c>
      <c r="B7783" s="19">
        <v>19376.0</v>
      </c>
      <c r="C7783" s="20" t="s">
        <v>9536</v>
      </c>
      <c r="D7783" s="21"/>
    </row>
    <row r="7784">
      <c r="A7784" s="19">
        <v>7783.0</v>
      </c>
      <c r="B7784" s="19">
        <v>19376.0</v>
      </c>
      <c r="C7784" s="20" t="s">
        <v>9537</v>
      </c>
      <c r="D7784" s="21"/>
    </row>
    <row r="7785">
      <c r="A7785" s="19">
        <v>7784.0</v>
      </c>
      <c r="B7785" s="19">
        <v>19369.0</v>
      </c>
      <c r="C7785" s="20" t="s">
        <v>9538</v>
      </c>
      <c r="D7785" s="21"/>
    </row>
    <row r="7786">
      <c r="A7786" s="19">
        <v>7785.0</v>
      </c>
      <c r="B7786" s="19">
        <v>19368.0</v>
      </c>
      <c r="C7786" s="20" t="s">
        <v>9539</v>
      </c>
      <c r="D7786" s="21"/>
    </row>
    <row r="7787">
      <c r="A7787" s="19">
        <v>7786.0</v>
      </c>
      <c r="B7787" s="19">
        <v>19367.0</v>
      </c>
      <c r="C7787" s="20" t="s">
        <v>9540</v>
      </c>
      <c r="D7787" s="21"/>
    </row>
    <row r="7788">
      <c r="A7788" s="19">
        <v>7787.0</v>
      </c>
      <c r="B7788" s="19">
        <v>19365.0</v>
      </c>
      <c r="C7788" s="20" t="s">
        <v>9541</v>
      </c>
      <c r="D7788" s="21"/>
    </row>
    <row r="7789">
      <c r="A7789" s="19">
        <v>7788.0</v>
      </c>
      <c r="B7789" s="19">
        <v>19363.0</v>
      </c>
      <c r="C7789" s="20" t="s">
        <v>9542</v>
      </c>
      <c r="D7789" s="21"/>
    </row>
    <row r="7790">
      <c r="A7790" s="19">
        <v>7789.0</v>
      </c>
      <c r="B7790" s="19">
        <v>19361.0</v>
      </c>
      <c r="C7790" s="20" t="s">
        <v>9543</v>
      </c>
      <c r="D7790" s="21"/>
    </row>
    <row r="7791">
      <c r="A7791" s="19">
        <v>7790.0</v>
      </c>
      <c r="B7791" s="19">
        <v>19353.0</v>
      </c>
      <c r="C7791" s="20" t="s">
        <v>9544</v>
      </c>
      <c r="D7791" s="21"/>
    </row>
    <row r="7792">
      <c r="A7792" s="19">
        <v>7791.0</v>
      </c>
      <c r="B7792" s="19">
        <v>19351.0</v>
      </c>
      <c r="C7792" s="22" t="s">
        <v>9545</v>
      </c>
      <c r="D7792" s="21"/>
    </row>
    <row r="7793">
      <c r="A7793" s="19">
        <v>7792.0</v>
      </c>
      <c r="B7793" s="19">
        <v>19338.0</v>
      </c>
      <c r="C7793" s="20" t="s">
        <v>9546</v>
      </c>
      <c r="D7793" s="21"/>
    </row>
    <row r="7794">
      <c r="A7794" s="19">
        <v>7793.0</v>
      </c>
      <c r="B7794" s="19">
        <v>19335.0</v>
      </c>
      <c r="C7794" s="20" t="s">
        <v>9547</v>
      </c>
      <c r="D7794" s="21"/>
    </row>
    <row r="7795">
      <c r="A7795" s="19">
        <v>7794.0</v>
      </c>
      <c r="B7795" s="19">
        <v>19324.0</v>
      </c>
      <c r="C7795" s="20" t="s">
        <v>9548</v>
      </c>
      <c r="D7795" s="21"/>
    </row>
    <row r="7796">
      <c r="A7796" s="19">
        <v>7795.0</v>
      </c>
      <c r="B7796" s="19">
        <v>19324.0</v>
      </c>
      <c r="C7796" s="20" t="s">
        <v>9549</v>
      </c>
      <c r="D7796" s="21"/>
    </row>
    <row r="7797">
      <c r="A7797" s="19">
        <v>7796.0</v>
      </c>
      <c r="B7797" s="19">
        <v>19323.0</v>
      </c>
      <c r="C7797" s="20" t="s">
        <v>9550</v>
      </c>
      <c r="D7797" s="21"/>
    </row>
    <row r="7798">
      <c r="A7798" s="19">
        <v>7797.0</v>
      </c>
      <c r="B7798" s="19">
        <v>19314.0</v>
      </c>
      <c r="C7798" s="20" t="s">
        <v>9551</v>
      </c>
      <c r="D7798" s="21"/>
    </row>
    <row r="7799">
      <c r="A7799" s="19">
        <v>7798.0</v>
      </c>
      <c r="B7799" s="19">
        <v>19308.0</v>
      </c>
      <c r="C7799" s="20" t="s">
        <v>9552</v>
      </c>
      <c r="D7799" s="21"/>
    </row>
    <row r="7800">
      <c r="A7800" s="19">
        <v>7799.0</v>
      </c>
      <c r="B7800" s="19">
        <v>19300.0</v>
      </c>
      <c r="C7800" s="20" t="s">
        <v>9553</v>
      </c>
      <c r="D7800" s="21"/>
    </row>
    <row r="7801">
      <c r="A7801" s="19">
        <v>7800.0</v>
      </c>
      <c r="B7801" s="19">
        <v>19293.0</v>
      </c>
      <c r="C7801" s="20" t="s">
        <v>9554</v>
      </c>
      <c r="D7801" s="21"/>
    </row>
    <row r="7802">
      <c r="A7802" s="19">
        <v>7801.0</v>
      </c>
      <c r="B7802" s="19">
        <v>19276.0</v>
      </c>
      <c r="C7802" s="22" t="s">
        <v>9555</v>
      </c>
      <c r="D7802" s="21"/>
    </row>
    <row r="7803">
      <c r="A7803" s="19">
        <v>7802.0</v>
      </c>
      <c r="B7803" s="19">
        <v>19270.0</v>
      </c>
      <c r="C7803" s="20" t="s">
        <v>9556</v>
      </c>
      <c r="D7803" s="21"/>
    </row>
    <row r="7804">
      <c r="A7804" s="19">
        <v>7803.0</v>
      </c>
      <c r="B7804" s="19">
        <v>19270.0</v>
      </c>
      <c r="C7804" s="20" t="s">
        <v>9557</v>
      </c>
      <c r="D7804" s="21"/>
    </row>
    <row r="7805">
      <c r="A7805" s="19">
        <v>7804.0</v>
      </c>
      <c r="B7805" s="19">
        <v>19269.0</v>
      </c>
      <c r="C7805" s="20" t="s">
        <v>9558</v>
      </c>
      <c r="D7805" s="21"/>
    </row>
    <row r="7806">
      <c r="A7806" s="19">
        <v>7805.0</v>
      </c>
      <c r="B7806" s="19">
        <v>19267.0</v>
      </c>
      <c r="C7806" s="20" t="s">
        <v>9559</v>
      </c>
      <c r="D7806" s="21"/>
    </row>
    <row r="7807">
      <c r="A7807" s="19">
        <v>7806.0</v>
      </c>
      <c r="B7807" s="19">
        <v>19266.0</v>
      </c>
      <c r="C7807" s="20" t="s">
        <v>9560</v>
      </c>
      <c r="D7807" s="21"/>
    </row>
    <row r="7808">
      <c r="A7808" s="19">
        <v>7807.0</v>
      </c>
      <c r="B7808" s="19">
        <v>19262.0</v>
      </c>
      <c r="C7808" s="20" t="s">
        <v>9561</v>
      </c>
      <c r="D7808" s="21"/>
    </row>
    <row r="7809">
      <c r="A7809" s="19">
        <v>7808.0</v>
      </c>
      <c r="B7809" s="19">
        <v>19259.0</v>
      </c>
      <c r="C7809" s="20" t="s">
        <v>9562</v>
      </c>
      <c r="D7809" s="21"/>
    </row>
    <row r="7810">
      <c r="A7810" s="19">
        <v>7809.0</v>
      </c>
      <c r="B7810" s="19">
        <v>19257.0</v>
      </c>
      <c r="C7810" s="20" t="s">
        <v>9563</v>
      </c>
      <c r="D7810" s="21"/>
    </row>
    <row r="7811">
      <c r="A7811" s="19">
        <v>7810.0</v>
      </c>
      <c r="B7811" s="19">
        <v>19249.0</v>
      </c>
      <c r="C7811" s="20" t="s">
        <v>9564</v>
      </c>
      <c r="D7811" s="21"/>
    </row>
    <row r="7812">
      <c r="A7812" s="19">
        <v>7811.0</v>
      </c>
      <c r="B7812" s="19">
        <v>19247.0</v>
      </c>
      <c r="C7812" s="20" t="s">
        <v>9565</v>
      </c>
      <c r="D7812" s="21"/>
    </row>
    <row r="7813">
      <c r="A7813" s="19">
        <v>7812.0</v>
      </c>
      <c r="B7813" s="19">
        <v>19244.0</v>
      </c>
      <c r="C7813" s="20" t="s">
        <v>9566</v>
      </c>
      <c r="D7813" s="21"/>
    </row>
    <row r="7814">
      <c r="A7814" s="19">
        <v>7813.0</v>
      </c>
      <c r="B7814" s="19">
        <v>19235.0</v>
      </c>
      <c r="C7814" s="20" t="s">
        <v>9567</v>
      </c>
      <c r="D7814" s="21"/>
    </row>
    <row r="7815">
      <c r="A7815" s="19">
        <v>7814.0</v>
      </c>
      <c r="B7815" s="19">
        <v>19235.0</v>
      </c>
      <c r="C7815" s="20" t="s">
        <v>9568</v>
      </c>
      <c r="D7815" s="21"/>
    </row>
    <row r="7816">
      <c r="A7816" s="19">
        <v>7815.0</v>
      </c>
      <c r="B7816" s="19">
        <v>19234.0</v>
      </c>
      <c r="C7816" s="20" t="s">
        <v>9569</v>
      </c>
      <c r="D7816" s="21"/>
    </row>
    <row r="7817">
      <c r="A7817" s="19">
        <v>7816.0</v>
      </c>
      <c r="B7817" s="19">
        <v>19225.0</v>
      </c>
      <c r="C7817" s="22" t="s">
        <v>9570</v>
      </c>
      <c r="D7817" s="21"/>
    </row>
    <row r="7818">
      <c r="A7818" s="19">
        <v>7817.0</v>
      </c>
      <c r="B7818" s="19">
        <v>19220.0</v>
      </c>
      <c r="C7818" s="20" t="s">
        <v>9571</v>
      </c>
      <c r="D7818" s="21"/>
    </row>
    <row r="7819">
      <c r="A7819" s="19">
        <v>7818.0</v>
      </c>
      <c r="B7819" s="19">
        <v>19219.0</v>
      </c>
      <c r="C7819" s="20" t="s">
        <v>9572</v>
      </c>
      <c r="D7819" s="21"/>
    </row>
    <row r="7820">
      <c r="A7820" s="19">
        <v>7819.0</v>
      </c>
      <c r="B7820" s="19">
        <v>19219.0</v>
      </c>
      <c r="C7820" s="20" t="s">
        <v>9573</v>
      </c>
      <c r="D7820" s="21"/>
    </row>
    <row r="7821">
      <c r="A7821" s="19">
        <v>7820.0</v>
      </c>
      <c r="B7821" s="19">
        <v>19207.0</v>
      </c>
      <c r="C7821" s="20" t="s">
        <v>9574</v>
      </c>
      <c r="D7821" s="21"/>
    </row>
    <row r="7822">
      <c r="A7822" s="19">
        <v>7821.0</v>
      </c>
      <c r="B7822" s="19">
        <v>19206.0</v>
      </c>
      <c r="C7822" s="20" t="s">
        <v>9575</v>
      </c>
      <c r="D7822" s="21"/>
    </row>
    <row r="7823">
      <c r="A7823" s="19">
        <v>7822.0</v>
      </c>
      <c r="B7823" s="19">
        <v>19197.0</v>
      </c>
      <c r="C7823" s="20" t="s">
        <v>9576</v>
      </c>
      <c r="D7823" s="21"/>
    </row>
    <row r="7824">
      <c r="A7824" s="19">
        <v>7823.0</v>
      </c>
      <c r="B7824" s="19">
        <v>19196.0</v>
      </c>
      <c r="C7824" s="20" t="s">
        <v>9577</v>
      </c>
      <c r="D7824" s="21"/>
    </row>
    <row r="7825">
      <c r="A7825" s="19">
        <v>7824.0</v>
      </c>
      <c r="B7825" s="19">
        <v>19194.0</v>
      </c>
      <c r="C7825" s="20" t="s">
        <v>9578</v>
      </c>
      <c r="D7825" s="21"/>
    </row>
    <row r="7826">
      <c r="A7826" s="19">
        <v>7825.0</v>
      </c>
      <c r="B7826" s="19">
        <v>19193.0</v>
      </c>
      <c r="C7826" s="20" t="s">
        <v>9579</v>
      </c>
      <c r="D7826" s="21"/>
    </row>
    <row r="7827">
      <c r="A7827" s="19">
        <v>7826.0</v>
      </c>
      <c r="B7827" s="19">
        <v>19193.0</v>
      </c>
      <c r="C7827" s="20" t="s">
        <v>9580</v>
      </c>
      <c r="D7827" s="21"/>
    </row>
    <row r="7828">
      <c r="A7828" s="19">
        <v>7827.0</v>
      </c>
      <c r="B7828" s="19">
        <v>19185.0</v>
      </c>
      <c r="C7828" s="20" t="s">
        <v>9581</v>
      </c>
      <c r="D7828" s="21"/>
    </row>
    <row r="7829">
      <c r="A7829" s="19">
        <v>7828.0</v>
      </c>
      <c r="B7829" s="19">
        <v>19184.0</v>
      </c>
      <c r="C7829" s="20" t="s">
        <v>9582</v>
      </c>
      <c r="D7829" s="21"/>
    </row>
    <row r="7830">
      <c r="A7830" s="19">
        <v>7829.0</v>
      </c>
      <c r="B7830" s="19">
        <v>19183.0</v>
      </c>
      <c r="C7830" s="20" t="s">
        <v>9583</v>
      </c>
      <c r="D7830" s="21"/>
    </row>
    <row r="7831">
      <c r="A7831" s="19">
        <v>7830.0</v>
      </c>
      <c r="B7831" s="19">
        <v>19179.0</v>
      </c>
      <c r="C7831" s="20" t="s">
        <v>9584</v>
      </c>
      <c r="D7831" s="21"/>
    </row>
    <row r="7832">
      <c r="A7832" s="19">
        <v>7831.0</v>
      </c>
      <c r="B7832" s="19">
        <v>19179.0</v>
      </c>
      <c r="C7832" s="20" t="s">
        <v>9585</v>
      </c>
      <c r="D7832" s="21"/>
    </row>
    <row r="7833">
      <c r="A7833" s="19">
        <v>7832.0</v>
      </c>
      <c r="B7833" s="19">
        <v>19175.0</v>
      </c>
      <c r="C7833" s="22" t="s">
        <v>9586</v>
      </c>
      <c r="D7833" s="21"/>
    </row>
    <row r="7834">
      <c r="A7834" s="19">
        <v>7833.0</v>
      </c>
      <c r="B7834" s="19">
        <v>19173.0</v>
      </c>
      <c r="C7834" s="20" t="s">
        <v>9587</v>
      </c>
      <c r="D7834" s="21"/>
    </row>
    <row r="7835">
      <c r="A7835" s="19">
        <v>7834.0</v>
      </c>
      <c r="B7835" s="19">
        <v>19166.0</v>
      </c>
      <c r="C7835" s="20" t="s">
        <v>9588</v>
      </c>
      <c r="D7835" s="21"/>
    </row>
    <row r="7836">
      <c r="A7836" s="19">
        <v>7835.0</v>
      </c>
      <c r="B7836" s="19">
        <v>19161.0</v>
      </c>
      <c r="C7836" s="20" t="s">
        <v>9589</v>
      </c>
      <c r="D7836" s="21"/>
    </row>
    <row r="7837">
      <c r="A7837" s="19">
        <v>7836.0</v>
      </c>
      <c r="B7837" s="19">
        <v>19156.0</v>
      </c>
      <c r="C7837" s="20" t="s">
        <v>9590</v>
      </c>
      <c r="D7837" s="21"/>
    </row>
    <row r="7838">
      <c r="A7838" s="19">
        <v>7837.0</v>
      </c>
      <c r="B7838" s="19">
        <v>19152.0</v>
      </c>
      <c r="C7838" s="20" t="s">
        <v>9591</v>
      </c>
      <c r="D7838" s="21"/>
    </row>
    <row r="7839">
      <c r="A7839" s="19">
        <v>7838.0</v>
      </c>
      <c r="B7839" s="19">
        <v>19148.0</v>
      </c>
      <c r="C7839" s="20" t="s">
        <v>9592</v>
      </c>
      <c r="D7839" s="21"/>
    </row>
    <row r="7840">
      <c r="A7840" s="19">
        <v>7839.0</v>
      </c>
      <c r="B7840" s="19">
        <v>19147.0</v>
      </c>
      <c r="C7840" s="20" t="s">
        <v>9593</v>
      </c>
      <c r="D7840" s="21"/>
    </row>
    <row r="7841">
      <c r="A7841" s="19">
        <v>7840.0</v>
      </c>
      <c r="B7841" s="19">
        <v>19145.0</v>
      </c>
      <c r="C7841" s="20" t="s">
        <v>9594</v>
      </c>
      <c r="D7841" s="21"/>
    </row>
    <row r="7842">
      <c r="A7842" s="19">
        <v>7841.0</v>
      </c>
      <c r="B7842" s="19">
        <v>19145.0</v>
      </c>
      <c r="C7842" s="20" t="s">
        <v>9595</v>
      </c>
      <c r="D7842" s="21"/>
    </row>
    <row r="7843">
      <c r="A7843" s="19">
        <v>7842.0</v>
      </c>
      <c r="B7843" s="19">
        <v>19145.0</v>
      </c>
      <c r="C7843" s="20" t="s">
        <v>9596</v>
      </c>
      <c r="D7843" s="21"/>
    </row>
    <row r="7844">
      <c r="A7844" s="19">
        <v>7843.0</v>
      </c>
      <c r="B7844" s="19">
        <v>19130.0</v>
      </c>
      <c r="C7844" s="20" t="s">
        <v>9597</v>
      </c>
      <c r="D7844" s="21"/>
    </row>
    <row r="7845">
      <c r="A7845" s="19">
        <v>7844.0</v>
      </c>
      <c r="B7845" s="19">
        <v>19125.0</v>
      </c>
      <c r="C7845" s="20" t="s">
        <v>9598</v>
      </c>
      <c r="D7845" s="21"/>
    </row>
    <row r="7846">
      <c r="A7846" s="19">
        <v>7845.0</v>
      </c>
      <c r="B7846" s="19">
        <v>19118.0</v>
      </c>
      <c r="C7846" s="20" t="s">
        <v>9599</v>
      </c>
      <c r="D7846" s="21"/>
    </row>
    <row r="7847">
      <c r="A7847" s="19">
        <v>7846.0</v>
      </c>
      <c r="B7847" s="19">
        <v>19118.0</v>
      </c>
      <c r="C7847" s="22" t="s">
        <v>9600</v>
      </c>
      <c r="D7847" s="21"/>
    </row>
    <row r="7848">
      <c r="A7848" s="19">
        <v>7847.0</v>
      </c>
      <c r="B7848" s="19">
        <v>19117.0</v>
      </c>
      <c r="C7848" s="20" t="s">
        <v>9601</v>
      </c>
      <c r="D7848" s="21"/>
    </row>
    <row r="7849">
      <c r="A7849" s="19">
        <v>7848.0</v>
      </c>
      <c r="B7849" s="19">
        <v>19115.0</v>
      </c>
      <c r="C7849" s="20" t="s">
        <v>9602</v>
      </c>
      <c r="D7849" s="21"/>
    </row>
    <row r="7850">
      <c r="A7850" s="19">
        <v>7849.0</v>
      </c>
      <c r="B7850" s="19">
        <v>19101.0</v>
      </c>
      <c r="C7850" s="22" t="s">
        <v>9603</v>
      </c>
      <c r="D7850" s="21"/>
    </row>
    <row r="7851">
      <c r="A7851" s="19">
        <v>7850.0</v>
      </c>
      <c r="B7851" s="19">
        <v>19095.0</v>
      </c>
      <c r="C7851" s="20" t="s">
        <v>9604</v>
      </c>
      <c r="D7851" s="21"/>
    </row>
    <row r="7852">
      <c r="A7852" s="19">
        <v>7851.0</v>
      </c>
      <c r="B7852" s="19">
        <v>19092.0</v>
      </c>
      <c r="C7852" s="20" t="s">
        <v>9605</v>
      </c>
      <c r="D7852" s="21"/>
    </row>
    <row r="7853">
      <c r="A7853" s="19">
        <v>7852.0</v>
      </c>
      <c r="B7853" s="19">
        <v>19092.0</v>
      </c>
      <c r="C7853" s="20" t="s">
        <v>9606</v>
      </c>
      <c r="D7853" s="21"/>
    </row>
    <row r="7854">
      <c r="A7854" s="19">
        <v>7853.0</v>
      </c>
      <c r="B7854" s="19">
        <v>19087.0</v>
      </c>
      <c r="C7854" s="22" t="s">
        <v>9607</v>
      </c>
      <c r="D7854" s="21"/>
    </row>
    <row r="7855">
      <c r="A7855" s="19">
        <v>7854.0</v>
      </c>
      <c r="B7855" s="19">
        <v>19082.0</v>
      </c>
      <c r="C7855" s="20" t="s">
        <v>9608</v>
      </c>
      <c r="D7855" s="21"/>
    </row>
    <row r="7856">
      <c r="A7856" s="19">
        <v>7855.0</v>
      </c>
      <c r="B7856" s="19">
        <v>19079.0</v>
      </c>
      <c r="C7856" s="20" t="s">
        <v>9609</v>
      </c>
      <c r="D7856" s="21"/>
    </row>
    <row r="7857">
      <c r="A7857" s="19">
        <v>7856.0</v>
      </c>
      <c r="B7857" s="19">
        <v>19078.0</v>
      </c>
      <c r="C7857" s="20" t="s">
        <v>9610</v>
      </c>
      <c r="D7857" s="21"/>
    </row>
    <row r="7858">
      <c r="A7858" s="19">
        <v>7857.0</v>
      </c>
      <c r="B7858" s="19">
        <v>19078.0</v>
      </c>
      <c r="C7858" s="20" t="s">
        <v>9611</v>
      </c>
      <c r="D7858" s="21"/>
    </row>
    <row r="7859">
      <c r="A7859" s="19">
        <v>7858.0</v>
      </c>
      <c r="B7859" s="19">
        <v>19076.0</v>
      </c>
      <c r="C7859" s="22" t="s">
        <v>9612</v>
      </c>
      <c r="D7859" s="21"/>
    </row>
    <row r="7860">
      <c r="A7860" s="19">
        <v>7859.0</v>
      </c>
      <c r="B7860" s="19">
        <v>19072.0</v>
      </c>
      <c r="C7860" s="20" t="s">
        <v>9613</v>
      </c>
      <c r="D7860" s="21"/>
    </row>
    <row r="7861">
      <c r="A7861" s="19">
        <v>7860.0</v>
      </c>
      <c r="B7861" s="19">
        <v>19072.0</v>
      </c>
      <c r="C7861" s="20" t="s">
        <v>9614</v>
      </c>
      <c r="D7861" s="21"/>
    </row>
    <row r="7862">
      <c r="A7862" s="19">
        <v>7861.0</v>
      </c>
      <c r="B7862" s="19">
        <v>19072.0</v>
      </c>
      <c r="C7862" s="20" t="s">
        <v>9615</v>
      </c>
      <c r="D7862" s="21"/>
    </row>
    <row r="7863">
      <c r="A7863" s="19">
        <v>7862.0</v>
      </c>
      <c r="B7863" s="19">
        <v>19067.0</v>
      </c>
      <c r="C7863" s="20" t="s">
        <v>9616</v>
      </c>
      <c r="D7863" s="21"/>
    </row>
    <row r="7864">
      <c r="A7864" s="19">
        <v>7863.0</v>
      </c>
      <c r="B7864" s="19">
        <v>19061.0</v>
      </c>
      <c r="C7864" s="20" t="s">
        <v>9617</v>
      </c>
      <c r="D7864" s="21"/>
    </row>
    <row r="7865">
      <c r="A7865" s="19">
        <v>7864.0</v>
      </c>
      <c r="B7865" s="19">
        <v>19059.0</v>
      </c>
      <c r="C7865" s="20" t="s">
        <v>9618</v>
      </c>
      <c r="D7865" s="21"/>
    </row>
    <row r="7866">
      <c r="A7866" s="19">
        <v>7865.0</v>
      </c>
      <c r="B7866" s="19">
        <v>19057.0</v>
      </c>
      <c r="C7866" s="20" t="s">
        <v>9619</v>
      </c>
      <c r="D7866" s="21"/>
    </row>
    <row r="7867">
      <c r="A7867" s="19">
        <v>7866.0</v>
      </c>
      <c r="B7867" s="19">
        <v>19051.0</v>
      </c>
      <c r="C7867" s="20" t="s">
        <v>9620</v>
      </c>
      <c r="D7867" s="21"/>
    </row>
    <row r="7868">
      <c r="A7868" s="19">
        <v>7867.0</v>
      </c>
      <c r="B7868" s="19">
        <v>19042.0</v>
      </c>
      <c r="C7868" s="20" t="s">
        <v>9621</v>
      </c>
      <c r="D7868" s="21"/>
    </row>
    <row r="7869">
      <c r="A7869" s="19">
        <v>7868.0</v>
      </c>
      <c r="B7869" s="19">
        <v>19039.0</v>
      </c>
      <c r="C7869" s="20" t="s">
        <v>9622</v>
      </c>
      <c r="D7869" s="21"/>
    </row>
    <row r="7870">
      <c r="A7870" s="19">
        <v>7869.0</v>
      </c>
      <c r="B7870" s="19">
        <v>19037.0</v>
      </c>
      <c r="C7870" s="22" t="s">
        <v>9623</v>
      </c>
      <c r="D7870" s="21"/>
    </row>
    <row r="7871">
      <c r="A7871" s="19">
        <v>7870.0</v>
      </c>
      <c r="B7871" s="19">
        <v>19037.0</v>
      </c>
      <c r="C7871" s="20" t="s">
        <v>9624</v>
      </c>
      <c r="D7871" s="21"/>
    </row>
    <row r="7872">
      <c r="A7872" s="19">
        <v>7871.0</v>
      </c>
      <c r="B7872" s="19">
        <v>19032.0</v>
      </c>
      <c r="C7872" s="20" t="s">
        <v>9625</v>
      </c>
      <c r="D7872" s="21"/>
    </row>
    <row r="7873">
      <c r="A7873" s="19">
        <v>7872.0</v>
      </c>
      <c r="B7873" s="19">
        <v>19029.0</v>
      </c>
      <c r="C7873" s="20" t="s">
        <v>9626</v>
      </c>
      <c r="D7873" s="21"/>
    </row>
    <row r="7874">
      <c r="A7874" s="19">
        <v>7873.0</v>
      </c>
      <c r="B7874" s="19">
        <v>19024.0</v>
      </c>
      <c r="C7874" s="20" t="s">
        <v>9627</v>
      </c>
      <c r="D7874" s="21"/>
    </row>
    <row r="7875">
      <c r="A7875" s="19">
        <v>7874.0</v>
      </c>
      <c r="B7875" s="19">
        <v>19023.0</v>
      </c>
      <c r="C7875" s="20" t="s">
        <v>9628</v>
      </c>
      <c r="D7875" s="21"/>
    </row>
    <row r="7876">
      <c r="A7876" s="19">
        <v>7875.0</v>
      </c>
      <c r="B7876" s="19">
        <v>19012.0</v>
      </c>
      <c r="C7876" s="20" t="s">
        <v>9629</v>
      </c>
      <c r="D7876" s="21"/>
    </row>
    <row r="7877">
      <c r="A7877" s="19">
        <v>7876.0</v>
      </c>
      <c r="B7877" s="19">
        <v>19010.0</v>
      </c>
      <c r="C7877" s="20" t="s">
        <v>9630</v>
      </c>
      <c r="D7877" s="21"/>
    </row>
    <row r="7878">
      <c r="A7878" s="19">
        <v>7877.0</v>
      </c>
      <c r="B7878" s="19">
        <v>19007.0</v>
      </c>
      <c r="C7878" s="20" t="s">
        <v>9631</v>
      </c>
      <c r="D7878" s="21"/>
    </row>
    <row r="7879">
      <c r="A7879" s="19">
        <v>7878.0</v>
      </c>
      <c r="B7879" s="19">
        <v>19007.0</v>
      </c>
      <c r="C7879" s="20" t="s">
        <v>9632</v>
      </c>
      <c r="D7879" s="21"/>
    </row>
    <row r="7880">
      <c r="A7880" s="19">
        <v>7879.0</v>
      </c>
      <c r="B7880" s="19">
        <v>19004.0</v>
      </c>
      <c r="C7880" s="20" t="s">
        <v>9633</v>
      </c>
      <c r="D7880" s="21"/>
    </row>
    <row r="7881">
      <c r="A7881" s="19">
        <v>7880.0</v>
      </c>
      <c r="B7881" s="19">
        <v>19000.0</v>
      </c>
      <c r="C7881" s="20" t="s">
        <v>9634</v>
      </c>
      <c r="D7881" s="21"/>
    </row>
    <row r="7882">
      <c r="A7882" s="19">
        <v>7881.0</v>
      </c>
      <c r="B7882" s="19">
        <v>18999.0</v>
      </c>
      <c r="C7882" s="20" t="s">
        <v>9635</v>
      </c>
      <c r="D7882" s="21"/>
    </row>
    <row r="7883">
      <c r="A7883" s="19">
        <v>7882.0</v>
      </c>
      <c r="B7883" s="19">
        <v>18994.0</v>
      </c>
      <c r="C7883" s="20" t="s">
        <v>9636</v>
      </c>
      <c r="D7883" s="21"/>
    </row>
    <row r="7884">
      <c r="A7884" s="19">
        <v>7883.0</v>
      </c>
      <c r="B7884" s="19">
        <v>18993.0</v>
      </c>
      <c r="C7884" s="20" t="s">
        <v>9637</v>
      </c>
      <c r="D7884" s="21"/>
    </row>
    <row r="7885">
      <c r="A7885" s="19">
        <v>7884.0</v>
      </c>
      <c r="B7885" s="19">
        <v>18990.0</v>
      </c>
      <c r="C7885" s="20" t="s">
        <v>9638</v>
      </c>
      <c r="D7885" s="21"/>
    </row>
    <row r="7886">
      <c r="A7886" s="19">
        <v>7885.0</v>
      </c>
      <c r="B7886" s="19">
        <v>18987.0</v>
      </c>
      <c r="C7886" s="20" t="s">
        <v>9639</v>
      </c>
      <c r="D7886" s="21"/>
    </row>
    <row r="7887">
      <c r="A7887" s="19">
        <v>7886.0</v>
      </c>
      <c r="B7887" s="19">
        <v>18983.0</v>
      </c>
      <c r="C7887" s="20" t="s">
        <v>9640</v>
      </c>
      <c r="D7887" s="21"/>
    </row>
    <row r="7888">
      <c r="A7888" s="19">
        <v>7887.0</v>
      </c>
      <c r="B7888" s="19">
        <v>18983.0</v>
      </c>
      <c r="C7888" s="20" t="s">
        <v>9641</v>
      </c>
      <c r="D7888" s="21"/>
    </row>
    <row r="7889">
      <c r="A7889" s="19">
        <v>7888.0</v>
      </c>
      <c r="B7889" s="19">
        <v>18978.0</v>
      </c>
      <c r="C7889" s="20" t="s">
        <v>9642</v>
      </c>
      <c r="D7889" s="21"/>
    </row>
    <row r="7890">
      <c r="A7890" s="19">
        <v>7889.0</v>
      </c>
      <c r="B7890" s="19">
        <v>18975.0</v>
      </c>
      <c r="C7890" s="20" t="s">
        <v>9643</v>
      </c>
      <c r="D7890" s="21"/>
    </row>
    <row r="7891">
      <c r="A7891" s="19">
        <v>7890.0</v>
      </c>
      <c r="B7891" s="19">
        <v>18971.0</v>
      </c>
      <c r="C7891" s="20" t="s">
        <v>9644</v>
      </c>
      <c r="D7891" s="21"/>
    </row>
    <row r="7892">
      <c r="A7892" s="19">
        <v>7891.0</v>
      </c>
      <c r="B7892" s="19">
        <v>18967.0</v>
      </c>
      <c r="C7892" s="20" t="s">
        <v>9645</v>
      </c>
      <c r="D7892" s="21"/>
    </row>
    <row r="7893">
      <c r="A7893" s="19">
        <v>7892.0</v>
      </c>
      <c r="B7893" s="19">
        <v>18963.0</v>
      </c>
      <c r="C7893" s="20" t="s">
        <v>9646</v>
      </c>
      <c r="D7893" s="21"/>
    </row>
    <row r="7894">
      <c r="A7894" s="19">
        <v>7893.0</v>
      </c>
      <c r="B7894" s="19">
        <v>18959.0</v>
      </c>
      <c r="C7894" s="20" t="s">
        <v>9647</v>
      </c>
      <c r="D7894" s="21"/>
    </row>
    <row r="7895">
      <c r="A7895" s="19">
        <v>7894.0</v>
      </c>
      <c r="B7895" s="19">
        <v>18956.0</v>
      </c>
      <c r="C7895" s="20" t="s">
        <v>9648</v>
      </c>
      <c r="D7895" s="21"/>
    </row>
    <row r="7896">
      <c r="A7896" s="19">
        <v>7895.0</v>
      </c>
      <c r="B7896" s="19">
        <v>18952.0</v>
      </c>
      <c r="C7896" s="20" t="s">
        <v>9649</v>
      </c>
      <c r="D7896" s="21"/>
    </row>
    <row r="7897">
      <c r="A7897" s="19">
        <v>7896.0</v>
      </c>
      <c r="B7897" s="19">
        <v>18946.0</v>
      </c>
      <c r="C7897" s="20" t="s">
        <v>9650</v>
      </c>
      <c r="D7897" s="21"/>
    </row>
    <row r="7898">
      <c r="A7898" s="19">
        <v>7897.0</v>
      </c>
      <c r="B7898" s="19">
        <v>18941.0</v>
      </c>
      <c r="C7898" s="20" t="s">
        <v>9651</v>
      </c>
      <c r="D7898" s="21"/>
    </row>
    <row r="7899">
      <c r="A7899" s="19">
        <v>7898.0</v>
      </c>
      <c r="B7899" s="19">
        <v>18938.0</v>
      </c>
      <c r="C7899" s="22" t="s">
        <v>9652</v>
      </c>
      <c r="D7899" s="21"/>
    </row>
    <row r="7900">
      <c r="A7900" s="19">
        <v>7899.0</v>
      </c>
      <c r="B7900" s="19">
        <v>18935.0</v>
      </c>
      <c r="C7900" s="20" t="s">
        <v>9653</v>
      </c>
      <c r="D7900" s="21"/>
    </row>
    <row r="7901">
      <c r="A7901" s="19">
        <v>7900.0</v>
      </c>
      <c r="B7901" s="19">
        <v>18929.0</v>
      </c>
      <c r="C7901" s="22" t="s">
        <v>9654</v>
      </c>
      <c r="D7901" s="21"/>
    </row>
    <row r="7902">
      <c r="A7902" s="19">
        <v>7901.0</v>
      </c>
      <c r="B7902" s="19">
        <v>18927.0</v>
      </c>
      <c r="C7902" s="20" t="s">
        <v>9655</v>
      </c>
      <c r="D7902" s="21"/>
    </row>
    <row r="7903">
      <c r="A7903" s="19">
        <v>7902.0</v>
      </c>
      <c r="B7903" s="19">
        <v>18925.0</v>
      </c>
      <c r="C7903" s="20" t="s">
        <v>9656</v>
      </c>
      <c r="D7903" s="21"/>
    </row>
    <row r="7904">
      <c r="A7904" s="19">
        <v>7903.0</v>
      </c>
      <c r="B7904" s="19">
        <v>18921.0</v>
      </c>
      <c r="C7904" s="20" t="s">
        <v>9657</v>
      </c>
      <c r="D7904" s="21"/>
    </row>
    <row r="7905">
      <c r="A7905" s="19">
        <v>7904.0</v>
      </c>
      <c r="B7905" s="19">
        <v>18914.0</v>
      </c>
      <c r="C7905" s="20" t="s">
        <v>9658</v>
      </c>
      <c r="D7905" s="21"/>
    </row>
    <row r="7906">
      <c r="A7906" s="19">
        <v>7905.0</v>
      </c>
      <c r="B7906" s="19">
        <v>18906.0</v>
      </c>
      <c r="C7906" s="20" t="s">
        <v>9659</v>
      </c>
      <c r="D7906" s="21"/>
    </row>
    <row r="7907">
      <c r="A7907" s="19">
        <v>7906.0</v>
      </c>
      <c r="B7907" s="19">
        <v>18903.0</v>
      </c>
      <c r="C7907" s="20" t="s">
        <v>9660</v>
      </c>
      <c r="D7907" s="21"/>
    </row>
    <row r="7908">
      <c r="A7908" s="19">
        <v>7907.0</v>
      </c>
      <c r="B7908" s="19">
        <v>18898.0</v>
      </c>
      <c r="C7908" s="20" t="s">
        <v>9661</v>
      </c>
      <c r="D7908" s="21"/>
    </row>
    <row r="7909">
      <c r="A7909" s="19">
        <v>7908.0</v>
      </c>
      <c r="B7909" s="19">
        <v>18890.0</v>
      </c>
      <c r="C7909" s="20" t="s">
        <v>9662</v>
      </c>
      <c r="D7909" s="21"/>
    </row>
    <row r="7910">
      <c r="A7910" s="19">
        <v>7909.0</v>
      </c>
      <c r="B7910" s="19">
        <v>18886.0</v>
      </c>
      <c r="C7910" s="20" t="s">
        <v>9663</v>
      </c>
      <c r="D7910" s="21"/>
    </row>
    <row r="7911">
      <c r="A7911" s="19">
        <v>7910.0</v>
      </c>
      <c r="B7911" s="19">
        <v>18886.0</v>
      </c>
      <c r="C7911" s="20" t="s">
        <v>9664</v>
      </c>
      <c r="D7911" s="21"/>
    </row>
    <row r="7912">
      <c r="A7912" s="19">
        <v>7911.0</v>
      </c>
      <c r="B7912" s="19">
        <v>18885.0</v>
      </c>
      <c r="C7912" s="20" t="s">
        <v>9665</v>
      </c>
      <c r="D7912" s="21"/>
    </row>
    <row r="7913">
      <c r="A7913" s="19">
        <v>7912.0</v>
      </c>
      <c r="B7913" s="19">
        <v>18877.0</v>
      </c>
      <c r="C7913" s="20" t="s">
        <v>9666</v>
      </c>
      <c r="D7913" s="21"/>
    </row>
    <row r="7914">
      <c r="A7914" s="19">
        <v>7913.0</v>
      </c>
      <c r="B7914" s="19">
        <v>18874.0</v>
      </c>
      <c r="C7914" s="20" t="s">
        <v>9667</v>
      </c>
      <c r="D7914" s="21"/>
    </row>
    <row r="7915">
      <c r="A7915" s="19">
        <v>7914.0</v>
      </c>
      <c r="B7915" s="19">
        <v>18869.0</v>
      </c>
      <c r="C7915" s="20" t="s">
        <v>9668</v>
      </c>
      <c r="D7915" s="21"/>
    </row>
    <row r="7916">
      <c r="A7916" s="19">
        <v>7915.0</v>
      </c>
      <c r="B7916" s="19">
        <v>18869.0</v>
      </c>
      <c r="C7916" s="20" t="s">
        <v>9669</v>
      </c>
      <c r="D7916" s="21"/>
    </row>
    <row r="7917">
      <c r="A7917" s="19">
        <v>7916.0</v>
      </c>
      <c r="B7917" s="19">
        <v>18868.0</v>
      </c>
      <c r="C7917" s="20" t="s">
        <v>9670</v>
      </c>
      <c r="D7917" s="21"/>
    </row>
    <row r="7918">
      <c r="A7918" s="19">
        <v>7917.0</v>
      </c>
      <c r="B7918" s="19">
        <v>18867.0</v>
      </c>
      <c r="C7918" s="20" t="s">
        <v>9671</v>
      </c>
      <c r="D7918" s="21"/>
    </row>
    <row r="7919">
      <c r="A7919" s="19">
        <v>7918.0</v>
      </c>
      <c r="B7919" s="19">
        <v>18866.0</v>
      </c>
      <c r="C7919" s="20" t="s">
        <v>9672</v>
      </c>
      <c r="D7919" s="21"/>
    </row>
    <row r="7920">
      <c r="A7920" s="19">
        <v>7919.0</v>
      </c>
      <c r="B7920" s="19">
        <v>18866.0</v>
      </c>
      <c r="C7920" s="20" t="s">
        <v>9673</v>
      </c>
      <c r="D7920" s="21"/>
    </row>
    <row r="7921">
      <c r="A7921" s="19">
        <v>7920.0</v>
      </c>
      <c r="B7921" s="19">
        <v>18862.0</v>
      </c>
      <c r="C7921" s="22" t="s">
        <v>9674</v>
      </c>
      <c r="D7921" s="21"/>
    </row>
    <row r="7922">
      <c r="A7922" s="19">
        <v>7921.0</v>
      </c>
      <c r="B7922" s="19">
        <v>18854.0</v>
      </c>
      <c r="C7922" s="20" t="s">
        <v>9675</v>
      </c>
      <c r="D7922" s="21"/>
    </row>
    <row r="7923">
      <c r="A7923" s="19">
        <v>7922.0</v>
      </c>
      <c r="B7923" s="19">
        <v>18852.0</v>
      </c>
      <c r="C7923" s="20" t="s">
        <v>9676</v>
      </c>
      <c r="D7923" s="21"/>
    </row>
    <row r="7924">
      <c r="A7924" s="19">
        <v>7923.0</v>
      </c>
      <c r="B7924" s="19">
        <v>18852.0</v>
      </c>
      <c r="C7924" s="20" t="s">
        <v>9677</v>
      </c>
      <c r="D7924" s="21"/>
    </row>
    <row r="7925">
      <c r="A7925" s="19">
        <v>7924.0</v>
      </c>
      <c r="B7925" s="19">
        <v>18851.0</v>
      </c>
      <c r="C7925" s="20" t="s">
        <v>9678</v>
      </c>
      <c r="D7925" s="21"/>
    </row>
    <row r="7926">
      <c r="A7926" s="19">
        <v>7925.0</v>
      </c>
      <c r="B7926" s="19">
        <v>18849.0</v>
      </c>
      <c r="C7926" s="20" t="s">
        <v>9679</v>
      </c>
      <c r="D7926" s="21"/>
    </row>
    <row r="7927">
      <c r="A7927" s="19">
        <v>7926.0</v>
      </c>
      <c r="B7927" s="19">
        <v>18845.0</v>
      </c>
      <c r="C7927" s="20" t="s">
        <v>9680</v>
      </c>
      <c r="D7927" s="21"/>
    </row>
    <row r="7928">
      <c r="A7928" s="19">
        <v>7927.0</v>
      </c>
      <c r="B7928" s="19">
        <v>18844.0</v>
      </c>
      <c r="C7928" s="20" t="s">
        <v>9681</v>
      </c>
      <c r="D7928" s="21"/>
    </row>
    <row r="7929">
      <c r="A7929" s="19">
        <v>7928.0</v>
      </c>
      <c r="B7929" s="19">
        <v>18837.0</v>
      </c>
      <c r="C7929" s="20" t="s">
        <v>9682</v>
      </c>
      <c r="D7929" s="21"/>
    </row>
    <row r="7930">
      <c r="A7930" s="19">
        <v>7929.0</v>
      </c>
      <c r="B7930" s="19">
        <v>18833.0</v>
      </c>
      <c r="C7930" s="20" t="s">
        <v>9683</v>
      </c>
      <c r="D7930" s="21"/>
    </row>
    <row r="7931">
      <c r="A7931" s="19">
        <v>7930.0</v>
      </c>
      <c r="B7931" s="19">
        <v>18830.0</v>
      </c>
      <c r="C7931" s="20" t="s">
        <v>9684</v>
      </c>
      <c r="D7931" s="21"/>
    </row>
    <row r="7932">
      <c r="A7932" s="19">
        <v>7931.0</v>
      </c>
      <c r="B7932" s="19">
        <v>18827.0</v>
      </c>
      <c r="C7932" s="20" t="s">
        <v>9685</v>
      </c>
      <c r="D7932" s="21"/>
    </row>
    <row r="7933">
      <c r="A7933" s="19">
        <v>7932.0</v>
      </c>
      <c r="B7933" s="19">
        <v>18826.0</v>
      </c>
      <c r="C7933" s="20" t="s">
        <v>9686</v>
      </c>
      <c r="D7933" s="21"/>
    </row>
    <row r="7934">
      <c r="A7934" s="19">
        <v>7933.0</v>
      </c>
      <c r="B7934" s="19">
        <v>18819.0</v>
      </c>
      <c r="C7934" s="20" t="s">
        <v>9687</v>
      </c>
      <c r="D7934" s="21"/>
    </row>
    <row r="7935">
      <c r="A7935" s="19">
        <v>7934.0</v>
      </c>
      <c r="B7935" s="19">
        <v>18818.0</v>
      </c>
      <c r="C7935" s="20" t="s">
        <v>9688</v>
      </c>
      <c r="D7935" s="21"/>
    </row>
    <row r="7936">
      <c r="A7936" s="19">
        <v>7935.0</v>
      </c>
      <c r="B7936" s="19">
        <v>18817.0</v>
      </c>
      <c r="C7936" s="20" t="s">
        <v>9689</v>
      </c>
      <c r="D7936" s="21"/>
    </row>
    <row r="7937">
      <c r="A7937" s="19">
        <v>7936.0</v>
      </c>
      <c r="B7937" s="19">
        <v>18812.0</v>
      </c>
      <c r="C7937" s="22" t="s">
        <v>9690</v>
      </c>
      <c r="D7937" s="21"/>
    </row>
    <row r="7938">
      <c r="A7938" s="19">
        <v>7937.0</v>
      </c>
      <c r="B7938" s="19">
        <v>18812.0</v>
      </c>
      <c r="C7938" s="22" t="s">
        <v>9691</v>
      </c>
      <c r="D7938" s="21"/>
    </row>
    <row r="7939">
      <c r="A7939" s="19">
        <v>7938.0</v>
      </c>
      <c r="B7939" s="19">
        <v>18810.0</v>
      </c>
      <c r="C7939" s="22" t="s">
        <v>9692</v>
      </c>
      <c r="D7939" s="21"/>
    </row>
    <row r="7940">
      <c r="A7940" s="19">
        <v>7939.0</v>
      </c>
      <c r="B7940" s="19">
        <v>18808.0</v>
      </c>
      <c r="C7940" s="20" t="s">
        <v>9693</v>
      </c>
      <c r="D7940" s="21"/>
    </row>
    <row r="7941">
      <c r="A7941" s="19">
        <v>7940.0</v>
      </c>
      <c r="B7941" s="19">
        <v>18807.0</v>
      </c>
      <c r="C7941" s="20" t="s">
        <v>9694</v>
      </c>
      <c r="D7941" s="21"/>
    </row>
    <row r="7942">
      <c r="A7942" s="19">
        <v>7941.0</v>
      </c>
      <c r="B7942" s="19">
        <v>18804.0</v>
      </c>
      <c r="C7942" s="20" t="s">
        <v>9695</v>
      </c>
      <c r="D7942" s="21"/>
    </row>
    <row r="7943">
      <c r="A7943" s="19">
        <v>7942.0</v>
      </c>
      <c r="B7943" s="19">
        <v>18803.0</v>
      </c>
      <c r="C7943" s="20" t="s">
        <v>9696</v>
      </c>
      <c r="D7943" s="21"/>
    </row>
    <row r="7944">
      <c r="A7944" s="19">
        <v>7943.0</v>
      </c>
      <c r="B7944" s="19">
        <v>18803.0</v>
      </c>
      <c r="C7944" s="20" t="s">
        <v>9697</v>
      </c>
      <c r="D7944" s="21"/>
    </row>
    <row r="7945">
      <c r="A7945" s="19">
        <v>7944.0</v>
      </c>
      <c r="B7945" s="19">
        <v>18792.0</v>
      </c>
      <c r="C7945" s="20" t="s">
        <v>9698</v>
      </c>
      <c r="D7945" s="21"/>
    </row>
    <row r="7946">
      <c r="A7946" s="19">
        <v>7945.0</v>
      </c>
      <c r="B7946" s="19">
        <v>18789.0</v>
      </c>
      <c r="C7946" s="20" t="s">
        <v>9699</v>
      </c>
      <c r="D7946" s="21"/>
    </row>
    <row r="7947">
      <c r="A7947" s="19">
        <v>7946.0</v>
      </c>
      <c r="B7947" s="19">
        <v>18787.0</v>
      </c>
      <c r="C7947" s="22" t="s">
        <v>9700</v>
      </c>
      <c r="D7947" s="21"/>
    </row>
    <row r="7948">
      <c r="A7948" s="19">
        <v>7947.0</v>
      </c>
      <c r="B7948" s="19">
        <v>18786.0</v>
      </c>
      <c r="C7948" s="20" t="s">
        <v>9701</v>
      </c>
      <c r="D7948" s="21"/>
    </row>
    <row r="7949">
      <c r="A7949" s="19">
        <v>7948.0</v>
      </c>
      <c r="B7949" s="19">
        <v>18785.0</v>
      </c>
      <c r="C7949" s="20" t="s">
        <v>9702</v>
      </c>
      <c r="D7949" s="21"/>
    </row>
    <row r="7950">
      <c r="A7950" s="19">
        <v>7949.0</v>
      </c>
      <c r="B7950" s="19">
        <v>18785.0</v>
      </c>
      <c r="C7950" s="20" t="s">
        <v>9703</v>
      </c>
      <c r="D7950" s="21"/>
    </row>
    <row r="7951">
      <c r="A7951" s="19">
        <v>7950.0</v>
      </c>
      <c r="B7951" s="19">
        <v>18784.0</v>
      </c>
      <c r="C7951" s="20" t="s">
        <v>9704</v>
      </c>
      <c r="D7951" s="21"/>
    </row>
    <row r="7952">
      <c r="A7952" s="19">
        <v>7951.0</v>
      </c>
      <c r="B7952" s="19">
        <v>18781.0</v>
      </c>
      <c r="C7952" s="20" t="s">
        <v>9705</v>
      </c>
      <c r="D7952" s="21"/>
    </row>
    <row r="7953">
      <c r="A7953" s="19">
        <v>7952.0</v>
      </c>
      <c r="B7953" s="19">
        <v>18768.0</v>
      </c>
      <c r="C7953" s="20" t="s">
        <v>9706</v>
      </c>
      <c r="D7953" s="21"/>
    </row>
    <row r="7954">
      <c r="A7954" s="19">
        <v>7953.0</v>
      </c>
      <c r="B7954" s="19">
        <v>18766.0</v>
      </c>
      <c r="C7954" s="20" t="s">
        <v>9707</v>
      </c>
      <c r="D7954" s="21"/>
    </row>
    <row r="7955">
      <c r="A7955" s="19">
        <v>7954.0</v>
      </c>
      <c r="B7955" s="19">
        <v>18766.0</v>
      </c>
      <c r="C7955" s="20" t="s">
        <v>9708</v>
      </c>
      <c r="D7955" s="21"/>
    </row>
    <row r="7956">
      <c r="A7956" s="19">
        <v>7955.0</v>
      </c>
      <c r="B7956" s="19">
        <v>18763.0</v>
      </c>
      <c r="C7956" s="20" t="s">
        <v>9709</v>
      </c>
      <c r="D7956" s="21"/>
    </row>
    <row r="7957">
      <c r="A7957" s="19">
        <v>7956.0</v>
      </c>
      <c r="B7957" s="19">
        <v>18757.0</v>
      </c>
      <c r="C7957" s="20" t="s">
        <v>9710</v>
      </c>
      <c r="D7957" s="21"/>
    </row>
    <row r="7958">
      <c r="A7958" s="19">
        <v>7957.0</v>
      </c>
      <c r="B7958" s="19">
        <v>18749.0</v>
      </c>
      <c r="C7958" s="20" t="s">
        <v>9711</v>
      </c>
      <c r="D7958" s="21"/>
    </row>
    <row r="7959">
      <c r="A7959" s="19">
        <v>7958.0</v>
      </c>
      <c r="B7959" s="19">
        <v>18740.0</v>
      </c>
      <c r="C7959" s="20" t="s">
        <v>9712</v>
      </c>
      <c r="D7959" s="21"/>
    </row>
    <row r="7960">
      <c r="A7960" s="19">
        <v>7959.0</v>
      </c>
      <c r="B7960" s="19">
        <v>18737.0</v>
      </c>
      <c r="C7960" s="20" t="s">
        <v>9713</v>
      </c>
      <c r="D7960" s="21"/>
    </row>
    <row r="7961">
      <c r="A7961" s="19">
        <v>7960.0</v>
      </c>
      <c r="B7961" s="19">
        <v>18732.0</v>
      </c>
      <c r="C7961" s="20" t="s">
        <v>9714</v>
      </c>
      <c r="D7961" s="21"/>
    </row>
    <row r="7962">
      <c r="A7962" s="19">
        <v>7961.0</v>
      </c>
      <c r="B7962" s="19">
        <v>18731.0</v>
      </c>
      <c r="C7962" s="20" t="s">
        <v>9715</v>
      </c>
      <c r="D7962" s="21"/>
    </row>
    <row r="7963">
      <c r="A7963" s="19">
        <v>7962.0</v>
      </c>
      <c r="B7963" s="19">
        <v>18729.0</v>
      </c>
      <c r="C7963" s="20" t="s">
        <v>9716</v>
      </c>
      <c r="D7963" s="21"/>
    </row>
    <row r="7964">
      <c r="A7964" s="19">
        <v>7963.0</v>
      </c>
      <c r="B7964" s="19">
        <v>18724.0</v>
      </c>
      <c r="C7964" s="20" t="s">
        <v>9717</v>
      </c>
      <c r="D7964" s="21"/>
    </row>
    <row r="7965">
      <c r="A7965" s="19">
        <v>7964.0</v>
      </c>
      <c r="B7965" s="19">
        <v>18724.0</v>
      </c>
      <c r="C7965" s="20" t="s">
        <v>9718</v>
      </c>
      <c r="D7965" s="21"/>
    </row>
    <row r="7966">
      <c r="A7966" s="19">
        <v>7965.0</v>
      </c>
      <c r="B7966" s="19">
        <v>18716.0</v>
      </c>
      <c r="C7966" s="20" t="s">
        <v>9719</v>
      </c>
      <c r="D7966" s="21"/>
    </row>
    <row r="7967">
      <c r="A7967" s="19">
        <v>7966.0</v>
      </c>
      <c r="B7967" s="19">
        <v>18715.0</v>
      </c>
      <c r="C7967" s="20" t="s">
        <v>9720</v>
      </c>
      <c r="D7967" s="21"/>
    </row>
    <row r="7968">
      <c r="A7968" s="19">
        <v>7967.0</v>
      </c>
      <c r="B7968" s="19">
        <v>18715.0</v>
      </c>
      <c r="C7968" s="20" t="s">
        <v>9721</v>
      </c>
      <c r="D7968" s="21"/>
    </row>
    <row r="7969">
      <c r="A7969" s="19">
        <v>7968.0</v>
      </c>
      <c r="B7969" s="19">
        <v>18714.0</v>
      </c>
      <c r="C7969" s="20" t="s">
        <v>9722</v>
      </c>
      <c r="D7969" s="21"/>
    </row>
    <row r="7970">
      <c r="A7970" s="19">
        <v>7969.0</v>
      </c>
      <c r="B7970" s="19">
        <v>18713.0</v>
      </c>
      <c r="C7970" s="20" t="s">
        <v>9723</v>
      </c>
      <c r="D7970" s="21"/>
    </row>
    <row r="7971">
      <c r="A7971" s="19">
        <v>7970.0</v>
      </c>
      <c r="B7971" s="19">
        <v>18712.0</v>
      </c>
      <c r="C7971" s="20" t="s">
        <v>9724</v>
      </c>
      <c r="D7971" s="21"/>
    </row>
    <row r="7972">
      <c r="A7972" s="19">
        <v>7971.0</v>
      </c>
      <c r="B7972" s="19">
        <v>18707.0</v>
      </c>
      <c r="C7972" s="20" t="s">
        <v>9725</v>
      </c>
      <c r="D7972" s="21"/>
    </row>
    <row r="7973">
      <c r="A7973" s="19">
        <v>7972.0</v>
      </c>
      <c r="B7973" s="19">
        <v>18706.0</v>
      </c>
      <c r="C7973" s="20" t="s">
        <v>9726</v>
      </c>
      <c r="D7973" s="21"/>
    </row>
    <row r="7974">
      <c r="A7974" s="19">
        <v>7973.0</v>
      </c>
      <c r="B7974" s="19">
        <v>18699.0</v>
      </c>
      <c r="C7974" s="20" t="s">
        <v>9727</v>
      </c>
      <c r="D7974" s="21"/>
    </row>
    <row r="7975">
      <c r="A7975" s="19">
        <v>7974.0</v>
      </c>
      <c r="B7975" s="19">
        <v>18688.0</v>
      </c>
      <c r="C7975" s="20" t="s">
        <v>9728</v>
      </c>
      <c r="D7975" s="21"/>
    </row>
    <row r="7976">
      <c r="A7976" s="19">
        <v>7975.0</v>
      </c>
      <c r="B7976" s="19">
        <v>18687.0</v>
      </c>
      <c r="C7976" s="20" t="s">
        <v>9729</v>
      </c>
      <c r="D7976" s="21"/>
    </row>
    <row r="7977">
      <c r="A7977" s="19">
        <v>7976.0</v>
      </c>
      <c r="B7977" s="19">
        <v>18684.0</v>
      </c>
      <c r="C7977" s="20" t="s">
        <v>9730</v>
      </c>
      <c r="D7977" s="21"/>
    </row>
    <row r="7978">
      <c r="A7978" s="19">
        <v>7977.0</v>
      </c>
      <c r="B7978" s="19">
        <v>18683.0</v>
      </c>
      <c r="C7978" s="20" t="s">
        <v>9731</v>
      </c>
      <c r="D7978" s="21"/>
    </row>
    <row r="7979">
      <c r="A7979" s="19">
        <v>7978.0</v>
      </c>
      <c r="B7979" s="19">
        <v>18682.0</v>
      </c>
      <c r="C7979" s="20" t="s">
        <v>9732</v>
      </c>
      <c r="D7979" s="21"/>
    </row>
    <row r="7980">
      <c r="A7980" s="19">
        <v>7979.0</v>
      </c>
      <c r="B7980" s="19">
        <v>18681.0</v>
      </c>
      <c r="C7980" s="22" t="s">
        <v>9733</v>
      </c>
      <c r="D7980" s="21"/>
    </row>
    <row r="7981">
      <c r="A7981" s="19">
        <v>7980.0</v>
      </c>
      <c r="B7981" s="19">
        <v>18680.0</v>
      </c>
      <c r="C7981" s="20" t="s">
        <v>9734</v>
      </c>
      <c r="D7981" s="21"/>
    </row>
    <row r="7982">
      <c r="A7982" s="19">
        <v>7981.0</v>
      </c>
      <c r="B7982" s="19">
        <v>18678.0</v>
      </c>
      <c r="C7982" s="20" t="s">
        <v>9735</v>
      </c>
      <c r="D7982" s="21"/>
    </row>
    <row r="7983">
      <c r="A7983" s="19">
        <v>7982.0</v>
      </c>
      <c r="B7983" s="19">
        <v>18676.0</v>
      </c>
      <c r="C7983" s="22" t="s">
        <v>9736</v>
      </c>
      <c r="D7983" s="21"/>
    </row>
    <row r="7984">
      <c r="A7984" s="19">
        <v>7983.0</v>
      </c>
      <c r="B7984" s="19">
        <v>18675.0</v>
      </c>
      <c r="C7984" s="20" t="s">
        <v>9737</v>
      </c>
      <c r="D7984" s="21"/>
    </row>
    <row r="7985">
      <c r="A7985" s="19">
        <v>7984.0</v>
      </c>
      <c r="B7985" s="19">
        <v>18674.0</v>
      </c>
      <c r="C7985" s="20" t="s">
        <v>9738</v>
      </c>
      <c r="D7985" s="21"/>
    </row>
    <row r="7986">
      <c r="A7986" s="19">
        <v>7985.0</v>
      </c>
      <c r="B7986" s="19">
        <v>18673.0</v>
      </c>
      <c r="C7986" s="20" t="s">
        <v>9739</v>
      </c>
      <c r="D7986" s="21"/>
    </row>
    <row r="7987">
      <c r="A7987" s="19">
        <v>7986.0</v>
      </c>
      <c r="B7987" s="19">
        <v>18672.0</v>
      </c>
      <c r="C7987" s="20" t="s">
        <v>9740</v>
      </c>
      <c r="D7987" s="21"/>
    </row>
    <row r="7988">
      <c r="A7988" s="19">
        <v>7987.0</v>
      </c>
      <c r="B7988" s="19">
        <v>18671.0</v>
      </c>
      <c r="C7988" s="20" t="s">
        <v>9741</v>
      </c>
      <c r="D7988" s="21"/>
    </row>
    <row r="7989">
      <c r="A7989" s="19">
        <v>7988.0</v>
      </c>
      <c r="B7989" s="19">
        <v>18669.0</v>
      </c>
      <c r="C7989" s="20" t="s">
        <v>9742</v>
      </c>
      <c r="D7989" s="21"/>
    </row>
    <row r="7990">
      <c r="A7990" s="19">
        <v>7989.0</v>
      </c>
      <c r="B7990" s="19">
        <v>18666.0</v>
      </c>
      <c r="C7990" s="20" t="s">
        <v>9743</v>
      </c>
      <c r="D7990" s="21"/>
    </row>
    <row r="7991">
      <c r="A7991" s="19">
        <v>7990.0</v>
      </c>
      <c r="B7991" s="19">
        <v>18666.0</v>
      </c>
      <c r="C7991" s="20" t="s">
        <v>9744</v>
      </c>
      <c r="D7991" s="21"/>
    </row>
    <row r="7992">
      <c r="A7992" s="19">
        <v>7991.0</v>
      </c>
      <c r="B7992" s="19">
        <v>18666.0</v>
      </c>
      <c r="C7992" s="20" t="s">
        <v>9745</v>
      </c>
      <c r="D7992" s="21"/>
    </row>
    <row r="7993">
      <c r="A7993" s="19">
        <v>7992.0</v>
      </c>
      <c r="B7993" s="19">
        <v>18665.0</v>
      </c>
      <c r="C7993" s="20" t="s">
        <v>9746</v>
      </c>
      <c r="D7993" s="21"/>
    </row>
    <row r="7994">
      <c r="A7994" s="19">
        <v>7993.0</v>
      </c>
      <c r="B7994" s="19">
        <v>18662.0</v>
      </c>
      <c r="C7994" s="20" t="s">
        <v>9747</v>
      </c>
      <c r="D7994" s="21"/>
    </row>
    <row r="7995">
      <c r="A7995" s="19">
        <v>7994.0</v>
      </c>
      <c r="B7995" s="19">
        <v>18660.0</v>
      </c>
      <c r="C7995" s="20" t="s">
        <v>9748</v>
      </c>
      <c r="D7995" s="21"/>
    </row>
    <row r="7996">
      <c r="A7996" s="19">
        <v>7995.0</v>
      </c>
      <c r="B7996" s="19">
        <v>18659.0</v>
      </c>
      <c r="C7996" s="20" t="s">
        <v>9749</v>
      </c>
      <c r="D7996" s="21"/>
    </row>
    <row r="7997">
      <c r="A7997" s="19">
        <v>7996.0</v>
      </c>
      <c r="B7997" s="19">
        <v>18659.0</v>
      </c>
      <c r="C7997" s="20" t="s">
        <v>9750</v>
      </c>
      <c r="D7997" s="21"/>
    </row>
    <row r="7998">
      <c r="A7998" s="19">
        <v>7997.0</v>
      </c>
      <c r="B7998" s="19">
        <v>18651.0</v>
      </c>
      <c r="C7998" s="20" t="s">
        <v>9751</v>
      </c>
      <c r="D7998" s="21"/>
    </row>
    <row r="7999">
      <c r="A7999" s="19">
        <v>7998.0</v>
      </c>
      <c r="B7999" s="19">
        <v>18643.0</v>
      </c>
      <c r="C7999" s="20" t="s">
        <v>9752</v>
      </c>
      <c r="D7999" s="21"/>
    </row>
    <row r="8000">
      <c r="A8000" s="19">
        <v>7999.0</v>
      </c>
      <c r="B8000" s="19">
        <v>18635.0</v>
      </c>
      <c r="C8000" s="20" t="s">
        <v>9753</v>
      </c>
      <c r="D8000" s="21"/>
    </row>
    <row r="8001">
      <c r="A8001" s="19">
        <v>8000.0</v>
      </c>
      <c r="B8001" s="19">
        <v>18622.0</v>
      </c>
      <c r="C8001" s="20" t="s">
        <v>9754</v>
      </c>
      <c r="D8001" s="21"/>
    </row>
    <row r="8002">
      <c r="A8002" s="19">
        <v>8001.0</v>
      </c>
      <c r="B8002" s="19">
        <v>18621.0</v>
      </c>
      <c r="C8002" s="20" t="s">
        <v>9755</v>
      </c>
      <c r="D8002" s="21"/>
    </row>
    <row r="8003">
      <c r="A8003" s="19">
        <v>8002.0</v>
      </c>
      <c r="B8003" s="19">
        <v>18621.0</v>
      </c>
      <c r="C8003" s="20" t="s">
        <v>9756</v>
      </c>
      <c r="D8003" s="21"/>
    </row>
    <row r="8004">
      <c r="A8004" s="19">
        <v>8003.0</v>
      </c>
      <c r="B8004" s="19">
        <v>18619.0</v>
      </c>
      <c r="C8004" s="20" t="s">
        <v>9757</v>
      </c>
      <c r="D8004" s="21"/>
    </row>
    <row r="8005">
      <c r="A8005" s="19">
        <v>8004.0</v>
      </c>
      <c r="B8005" s="19">
        <v>18619.0</v>
      </c>
      <c r="C8005" s="20" t="s">
        <v>9758</v>
      </c>
      <c r="D8005" s="21"/>
    </row>
    <row r="8006">
      <c r="A8006" s="19">
        <v>8005.0</v>
      </c>
      <c r="B8006" s="19">
        <v>18619.0</v>
      </c>
      <c r="C8006" s="20" t="s">
        <v>9759</v>
      </c>
      <c r="D8006" s="21"/>
    </row>
    <row r="8007">
      <c r="A8007" s="19">
        <v>8006.0</v>
      </c>
      <c r="B8007" s="19">
        <v>18616.0</v>
      </c>
      <c r="C8007" s="20" t="s">
        <v>9760</v>
      </c>
      <c r="D8007" s="21"/>
    </row>
    <row r="8008">
      <c r="A8008" s="19">
        <v>8007.0</v>
      </c>
      <c r="B8008" s="19">
        <v>18612.0</v>
      </c>
      <c r="C8008" s="20" t="s">
        <v>9761</v>
      </c>
      <c r="D8008" s="21"/>
    </row>
    <row r="8009">
      <c r="A8009" s="19">
        <v>8008.0</v>
      </c>
      <c r="B8009" s="19">
        <v>18612.0</v>
      </c>
      <c r="C8009" s="20" t="s">
        <v>9762</v>
      </c>
      <c r="D8009" s="21"/>
    </row>
    <row r="8010">
      <c r="A8010" s="19">
        <v>8009.0</v>
      </c>
      <c r="B8010" s="19">
        <v>18611.0</v>
      </c>
      <c r="C8010" s="22" t="s">
        <v>9763</v>
      </c>
      <c r="D8010" s="21"/>
    </row>
    <row r="8011">
      <c r="A8011" s="19">
        <v>8010.0</v>
      </c>
      <c r="B8011" s="19">
        <v>18608.0</v>
      </c>
      <c r="C8011" s="20" t="s">
        <v>9764</v>
      </c>
      <c r="D8011" s="21"/>
    </row>
    <row r="8012">
      <c r="A8012" s="19">
        <v>8011.0</v>
      </c>
      <c r="B8012" s="19">
        <v>18604.0</v>
      </c>
      <c r="C8012" s="20" t="s">
        <v>9765</v>
      </c>
      <c r="D8012" s="21"/>
    </row>
    <row r="8013">
      <c r="A8013" s="19">
        <v>8012.0</v>
      </c>
      <c r="B8013" s="19">
        <v>18602.0</v>
      </c>
      <c r="C8013" s="20" t="s">
        <v>9766</v>
      </c>
      <c r="D8013" s="21"/>
    </row>
    <row r="8014">
      <c r="A8014" s="19">
        <v>8013.0</v>
      </c>
      <c r="B8014" s="19">
        <v>18601.0</v>
      </c>
      <c r="C8014" s="20" t="s">
        <v>9767</v>
      </c>
      <c r="D8014" s="21"/>
    </row>
    <row r="8015">
      <c r="A8015" s="19">
        <v>8014.0</v>
      </c>
      <c r="B8015" s="19">
        <v>18601.0</v>
      </c>
      <c r="C8015" s="20" t="s">
        <v>9768</v>
      </c>
      <c r="D8015" s="21"/>
    </row>
    <row r="8016">
      <c r="A8016" s="19">
        <v>8015.0</v>
      </c>
      <c r="B8016" s="19">
        <v>18600.0</v>
      </c>
      <c r="C8016" s="20" t="s">
        <v>9769</v>
      </c>
      <c r="D8016" s="21"/>
    </row>
    <row r="8017">
      <c r="A8017" s="19">
        <v>8016.0</v>
      </c>
      <c r="B8017" s="19">
        <v>18596.0</v>
      </c>
      <c r="C8017" s="20" t="s">
        <v>9770</v>
      </c>
      <c r="D8017" s="21"/>
    </row>
    <row r="8018">
      <c r="A8018" s="19">
        <v>8017.0</v>
      </c>
      <c r="B8018" s="19">
        <v>18588.0</v>
      </c>
      <c r="C8018" s="20" t="s">
        <v>9771</v>
      </c>
      <c r="D8018" s="21"/>
    </row>
    <row r="8019">
      <c r="A8019" s="19">
        <v>8018.0</v>
      </c>
      <c r="B8019" s="19">
        <v>18586.0</v>
      </c>
      <c r="C8019" s="20" t="s">
        <v>9772</v>
      </c>
      <c r="D8019" s="21"/>
    </row>
    <row r="8020">
      <c r="A8020" s="19">
        <v>8019.0</v>
      </c>
      <c r="B8020" s="19">
        <v>18581.0</v>
      </c>
      <c r="C8020" s="22" t="s">
        <v>9773</v>
      </c>
      <c r="D8020" s="21"/>
    </row>
    <row r="8021">
      <c r="A8021" s="19">
        <v>8020.0</v>
      </c>
      <c r="B8021" s="19">
        <v>18579.0</v>
      </c>
      <c r="C8021" s="20" t="s">
        <v>9774</v>
      </c>
      <c r="D8021" s="21"/>
    </row>
    <row r="8022">
      <c r="A8022" s="19">
        <v>8021.0</v>
      </c>
      <c r="B8022" s="19">
        <v>18578.0</v>
      </c>
      <c r="C8022" s="20" t="s">
        <v>9775</v>
      </c>
      <c r="D8022" s="21"/>
    </row>
    <row r="8023">
      <c r="A8023" s="19">
        <v>8022.0</v>
      </c>
      <c r="B8023" s="19">
        <v>18578.0</v>
      </c>
      <c r="C8023" s="20" t="s">
        <v>9776</v>
      </c>
      <c r="D8023" s="21"/>
    </row>
    <row r="8024">
      <c r="A8024" s="19">
        <v>8023.0</v>
      </c>
      <c r="B8024" s="19">
        <v>18568.0</v>
      </c>
      <c r="C8024" s="20" t="s">
        <v>9777</v>
      </c>
      <c r="D8024" s="21"/>
    </row>
    <row r="8025">
      <c r="A8025" s="19">
        <v>8024.0</v>
      </c>
      <c r="B8025" s="19">
        <v>18567.0</v>
      </c>
      <c r="C8025" s="20" t="s">
        <v>9778</v>
      </c>
      <c r="D8025" s="21"/>
    </row>
    <row r="8026">
      <c r="A8026" s="19">
        <v>8025.0</v>
      </c>
      <c r="B8026" s="19">
        <v>18560.0</v>
      </c>
      <c r="C8026" s="20" t="s">
        <v>9779</v>
      </c>
      <c r="D8026" s="21"/>
    </row>
    <row r="8027">
      <c r="A8027" s="19">
        <v>8026.0</v>
      </c>
      <c r="B8027" s="19">
        <v>18559.0</v>
      </c>
      <c r="C8027" s="20" t="s">
        <v>9780</v>
      </c>
      <c r="D8027" s="21"/>
    </row>
    <row r="8028">
      <c r="A8028" s="19">
        <v>8027.0</v>
      </c>
      <c r="B8028" s="19">
        <v>18544.0</v>
      </c>
      <c r="C8028" s="20" t="s">
        <v>9781</v>
      </c>
      <c r="D8028" s="21"/>
    </row>
    <row r="8029">
      <c r="A8029" s="19">
        <v>8028.0</v>
      </c>
      <c r="B8029" s="19">
        <v>18544.0</v>
      </c>
      <c r="C8029" s="22" t="s">
        <v>9782</v>
      </c>
      <c r="D8029" s="21"/>
    </row>
    <row r="8030">
      <c r="A8030" s="19">
        <v>8029.0</v>
      </c>
      <c r="B8030" s="19">
        <v>18543.0</v>
      </c>
      <c r="C8030" s="20" t="s">
        <v>9783</v>
      </c>
      <c r="D8030" s="21"/>
    </row>
    <row r="8031">
      <c r="A8031" s="19">
        <v>8030.0</v>
      </c>
      <c r="B8031" s="19">
        <v>18534.0</v>
      </c>
      <c r="C8031" s="20" t="s">
        <v>9784</v>
      </c>
      <c r="D8031" s="21"/>
    </row>
    <row r="8032">
      <c r="A8032" s="19">
        <v>8031.0</v>
      </c>
      <c r="B8032" s="19">
        <v>18529.0</v>
      </c>
      <c r="C8032" s="22" t="s">
        <v>9785</v>
      </c>
      <c r="D8032" s="21"/>
    </row>
    <row r="8033">
      <c r="A8033" s="19">
        <v>8032.0</v>
      </c>
      <c r="B8033" s="19">
        <v>18521.0</v>
      </c>
      <c r="C8033" s="20" t="s">
        <v>9786</v>
      </c>
      <c r="D8033" s="21"/>
    </row>
    <row r="8034">
      <c r="A8034" s="19">
        <v>8033.0</v>
      </c>
      <c r="B8034" s="19">
        <v>18520.0</v>
      </c>
      <c r="C8034" s="20" t="s">
        <v>9787</v>
      </c>
      <c r="D8034" s="21"/>
    </row>
    <row r="8035">
      <c r="A8035" s="19">
        <v>8034.0</v>
      </c>
      <c r="B8035" s="19">
        <v>18513.0</v>
      </c>
      <c r="C8035" s="20" t="s">
        <v>9788</v>
      </c>
      <c r="D8035" s="21"/>
    </row>
    <row r="8036">
      <c r="A8036" s="19">
        <v>8035.0</v>
      </c>
      <c r="B8036" s="19">
        <v>18513.0</v>
      </c>
      <c r="C8036" s="22" t="s">
        <v>9789</v>
      </c>
      <c r="D8036" s="21"/>
    </row>
    <row r="8037">
      <c r="A8037" s="19">
        <v>8036.0</v>
      </c>
      <c r="B8037" s="19">
        <v>18510.0</v>
      </c>
      <c r="C8037" s="20" t="s">
        <v>9790</v>
      </c>
      <c r="D8037" s="21"/>
    </row>
    <row r="8038">
      <c r="A8038" s="19">
        <v>8037.0</v>
      </c>
      <c r="B8038" s="19">
        <v>18507.0</v>
      </c>
      <c r="C8038" s="22" t="s">
        <v>9791</v>
      </c>
      <c r="D8038" s="21"/>
    </row>
    <row r="8039">
      <c r="A8039" s="19">
        <v>8038.0</v>
      </c>
      <c r="B8039" s="19">
        <v>18505.0</v>
      </c>
      <c r="C8039" s="20" t="s">
        <v>9792</v>
      </c>
      <c r="D8039" s="21"/>
    </row>
    <row r="8040">
      <c r="A8040" s="19">
        <v>8039.0</v>
      </c>
      <c r="B8040" s="19">
        <v>18500.0</v>
      </c>
      <c r="C8040" s="20" t="s">
        <v>9793</v>
      </c>
      <c r="D8040" s="21"/>
    </row>
    <row r="8041">
      <c r="A8041" s="19">
        <v>8040.0</v>
      </c>
      <c r="B8041" s="19">
        <v>18491.0</v>
      </c>
      <c r="C8041" s="20" t="s">
        <v>9794</v>
      </c>
      <c r="D8041" s="21"/>
    </row>
    <row r="8042">
      <c r="A8042" s="19">
        <v>8041.0</v>
      </c>
      <c r="B8042" s="19">
        <v>18489.0</v>
      </c>
      <c r="C8042" s="20" t="s">
        <v>9795</v>
      </c>
      <c r="D8042" s="21"/>
    </row>
    <row r="8043">
      <c r="A8043" s="19">
        <v>8042.0</v>
      </c>
      <c r="B8043" s="19">
        <v>18489.0</v>
      </c>
      <c r="C8043" s="22" t="s">
        <v>9796</v>
      </c>
      <c r="D8043" s="21"/>
    </row>
    <row r="8044">
      <c r="A8044" s="19">
        <v>8043.0</v>
      </c>
      <c r="B8044" s="19">
        <v>18488.0</v>
      </c>
      <c r="C8044" s="20" t="s">
        <v>9797</v>
      </c>
      <c r="D8044" s="21"/>
    </row>
    <row r="8045">
      <c r="A8045" s="19">
        <v>8044.0</v>
      </c>
      <c r="B8045" s="19">
        <v>18486.0</v>
      </c>
      <c r="C8045" s="20" t="s">
        <v>9798</v>
      </c>
      <c r="D8045" s="21"/>
    </row>
    <row r="8046">
      <c r="A8046" s="19">
        <v>8045.0</v>
      </c>
      <c r="B8046" s="19">
        <v>18483.0</v>
      </c>
      <c r="C8046" s="20" t="s">
        <v>9799</v>
      </c>
      <c r="D8046" s="21"/>
    </row>
    <row r="8047">
      <c r="A8047" s="19">
        <v>8046.0</v>
      </c>
      <c r="B8047" s="19">
        <v>18482.0</v>
      </c>
      <c r="C8047" s="20" t="s">
        <v>9800</v>
      </c>
      <c r="D8047" s="21"/>
    </row>
    <row r="8048">
      <c r="A8048" s="19">
        <v>8047.0</v>
      </c>
      <c r="B8048" s="19">
        <v>18478.0</v>
      </c>
      <c r="C8048" s="22" t="s">
        <v>9801</v>
      </c>
      <c r="D8048" s="21"/>
    </row>
    <row r="8049">
      <c r="A8049" s="19">
        <v>8048.0</v>
      </c>
      <c r="B8049" s="19">
        <v>18475.0</v>
      </c>
      <c r="C8049" s="20" t="s">
        <v>9802</v>
      </c>
      <c r="D8049" s="21"/>
    </row>
    <row r="8050">
      <c r="A8050" s="19">
        <v>8049.0</v>
      </c>
      <c r="B8050" s="19">
        <v>18475.0</v>
      </c>
      <c r="C8050" s="20" t="s">
        <v>9803</v>
      </c>
      <c r="D8050" s="21"/>
    </row>
    <row r="8051">
      <c r="A8051" s="19">
        <v>8050.0</v>
      </c>
      <c r="B8051" s="19">
        <v>18468.0</v>
      </c>
      <c r="C8051" s="20" t="s">
        <v>9804</v>
      </c>
      <c r="D8051" s="21"/>
    </row>
    <row r="8052">
      <c r="A8052" s="19">
        <v>8051.0</v>
      </c>
      <c r="B8052" s="19">
        <v>18463.0</v>
      </c>
      <c r="C8052" s="20" t="s">
        <v>9805</v>
      </c>
      <c r="D8052" s="21"/>
    </row>
    <row r="8053">
      <c r="A8053" s="19">
        <v>8052.0</v>
      </c>
      <c r="B8053" s="19">
        <v>18455.0</v>
      </c>
      <c r="C8053" s="20" t="s">
        <v>9806</v>
      </c>
      <c r="D8053" s="21"/>
    </row>
    <row r="8054">
      <c r="A8054" s="19">
        <v>8053.0</v>
      </c>
      <c r="B8054" s="19">
        <v>18452.0</v>
      </c>
      <c r="C8054" s="20" t="s">
        <v>9807</v>
      </c>
      <c r="D8054" s="21"/>
    </row>
    <row r="8055">
      <c r="A8055" s="19">
        <v>8054.0</v>
      </c>
      <c r="B8055" s="19">
        <v>18451.0</v>
      </c>
      <c r="C8055" s="20" t="s">
        <v>9808</v>
      </c>
      <c r="D8055" s="21"/>
    </row>
    <row r="8056">
      <c r="A8056" s="19">
        <v>8055.0</v>
      </c>
      <c r="B8056" s="19">
        <v>18438.0</v>
      </c>
      <c r="C8056" s="20" t="s">
        <v>9809</v>
      </c>
      <c r="D8056" s="21"/>
    </row>
    <row r="8057">
      <c r="A8057" s="19">
        <v>8056.0</v>
      </c>
      <c r="B8057" s="19">
        <v>18437.0</v>
      </c>
      <c r="C8057" s="20" t="s">
        <v>9810</v>
      </c>
      <c r="D8057" s="21"/>
    </row>
    <row r="8058">
      <c r="A8058" s="19">
        <v>8057.0</v>
      </c>
      <c r="B8058" s="19">
        <v>18435.0</v>
      </c>
      <c r="C8058" s="20" t="s">
        <v>9811</v>
      </c>
      <c r="D8058" s="21"/>
    </row>
    <row r="8059">
      <c r="A8059" s="19">
        <v>8058.0</v>
      </c>
      <c r="B8059" s="19">
        <v>18433.0</v>
      </c>
      <c r="C8059" s="20" t="s">
        <v>9812</v>
      </c>
      <c r="D8059" s="21"/>
    </row>
    <row r="8060">
      <c r="A8060" s="19">
        <v>8059.0</v>
      </c>
      <c r="B8060" s="19">
        <v>18433.0</v>
      </c>
      <c r="C8060" s="20" t="s">
        <v>9813</v>
      </c>
      <c r="D8060" s="21"/>
    </row>
    <row r="8061">
      <c r="A8061" s="19">
        <v>8060.0</v>
      </c>
      <c r="B8061" s="19">
        <v>18432.0</v>
      </c>
      <c r="C8061" s="20" t="s">
        <v>9814</v>
      </c>
      <c r="D8061" s="21"/>
    </row>
    <row r="8062">
      <c r="A8062" s="19">
        <v>8061.0</v>
      </c>
      <c r="B8062" s="19">
        <v>18431.0</v>
      </c>
      <c r="C8062" s="22" t="s">
        <v>9815</v>
      </c>
      <c r="D8062" s="21"/>
    </row>
    <row r="8063">
      <c r="A8063" s="19">
        <v>8062.0</v>
      </c>
      <c r="B8063" s="19">
        <v>18429.0</v>
      </c>
      <c r="C8063" s="20" t="s">
        <v>9816</v>
      </c>
      <c r="D8063" s="21"/>
    </row>
    <row r="8064">
      <c r="A8064" s="19">
        <v>8063.0</v>
      </c>
      <c r="B8064" s="19">
        <v>18429.0</v>
      </c>
      <c r="C8064" s="22" t="s">
        <v>9817</v>
      </c>
      <c r="D8064" s="21"/>
    </row>
    <row r="8065">
      <c r="A8065" s="19">
        <v>8064.0</v>
      </c>
      <c r="B8065" s="19">
        <v>18428.0</v>
      </c>
      <c r="C8065" s="20" t="s">
        <v>9818</v>
      </c>
      <c r="D8065" s="21"/>
    </row>
    <row r="8066">
      <c r="A8066" s="19">
        <v>8065.0</v>
      </c>
      <c r="B8066" s="19">
        <v>18427.0</v>
      </c>
      <c r="C8066" s="20" t="s">
        <v>9819</v>
      </c>
      <c r="D8066" s="21"/>
    </row>
    <row r="8067">
      <c r="A8067" s="19">
        <v>8066.0</v>
      </c>
      <c r="B8067" s="19">
        <v>18423.0</v>
      </c>
      <c r="C8067" s="20" t="s">
        <v>9820</v>
      </c>
      <c r="D8067" s="21"/>
    </row>
    <row r="8068">
      <c r="A8068" s="19">
        <v>8067.0</v>
      </c>
      <c r="B8068" s="19">
        <v>18419.0</v>
      </c>
      <c r="C8068" s="20" t="s">
        <v>9821</v>
      </c>
      <c r="D8068" s="21"/>
    </row>
    <row r="8069">
      <c r="A8069" s="19">
        <v>8068.0</v>
      </c>
      <c r="B8069" s="19">
        <v>18418.0</v>
      </c>
      <c r="C8069" s="22" t="s">
        <v>9822</v>
      </c>
      <c r="D8069" s="21"/>
    </row>
    <row r="8070">
      <c r="A8070" s="19">
        <v>8069.0</v>
      </c>
      <c r="B8070" s="19">
        <v>18418.0</v>
      </c>
      <c r="C8070" s="22" t="s">
        <v>9823</v>
      </c>
      <c r="D8070" s="21"/>
    </row>
    <row r="8071">
      <c r="A8071" s="19">
        <v>8070.0</v>
      </c>
      <c r="B8071" s="19">
        <v>18409.0</v>
      </c>
      <c r="C8071" s="20" t="s">
        <v>9824</v>
      </c>
      <c r="D8071" s="21"/>
    </row>
    <row r="8072">
      <c r="A8072" s="19">
        <v>8071.0</v>
      </c>
      <c r="B8072" s="19">
        <v>18409.0</v>
      </c>
      <c r="C8072" s="22" t="s">
        <v>9825</v>
      </c>
      <c r="D8072" s="21"/>
    </row>
    <row r="8073">
      <c r="A8073" s="19">
        <v>8072.0</v>
      </c>
      <c r="B8073" s="19">
        <v>18407.0</v>
      </c>
      <c r="C8073" s="20" t="s">
        <v>9826</v>
      </c>
      <c r="D8073" s="21"/>
    </row>
    <row r="8074">
      <c r="A8074" s="19">
        <v>8073.0</v>
      </c>
      <c r="B8074" s="19">
        <v>18406.0</v>
      </c>
      <c r="C8074" s="22" t="s">
        <v>9827</v>
      </c>
      <c r="D8074" s="21"/>
    </row>
    <row r="8075">
      <c r="A8075" s="19">
        <v>8074.0</v>
      </c>
      <c r="B8075" s="19">
        <v>18405.0</v>
      </c>
      <c r="C8075" s="20" t="s">
        <v>9828</v>
      </c>
      <c r="D8075" s="21"/>
    </row>
    <row r="8076">
      <c r="A8076" s="19">
        <v>8075.0</v>
      </c>
      <c r="B8076" s="19">
        <v>18391.0</v>
      </c>
      <c r="C8076" s="20" t="s">
        <v>9829</v>
      </c>
      <c r="D8076" s="21"/>
    </row>
    <row r="8077">
      <c r="A8077" s="19">
        <v>8076.0</v>
      </c>
      <c r="B8077" s="19">
        <v>18380.0</v>
      </c>
      <c r="C8077" s="20" t="s">
        <v>9830</v>
      </c>
      <c r="D8077" s="21"/>
    </row>
    <row r="8078">
      <c r="A8078" s="19">
        <v>8077.0</v>
      </c>
      <c r="B8078" s="19">
        <v>18376.0</v>
      </c>
      <c r="C8078" s="20" t="s">
        <v>9831</v>
      </c>
      <c r="D8078" s="21"/>
    </row>
    <row r="8079">
      <c r="A8079" s="19">
        <v>8078.0</v>
      </c>
      <c r="B8079" s="19">
        <v>18374.0</v>
      </c>
      <c r="C8079" s="20" t="s">
        <v>9832</v>
      </c>
      <c r="D8079" s="21"/>
    </row>
    <row r="8080">
      <c r="A8080" s="19">
        <v>8079.0</v>
      </c>
      <c r="B8080" s="19">
        <v>18373.0</v>
      </c>
      <c r="C8080" s="20" t="s">
        <v>9833</v>
      </c>
      <c r="D8080" s="21"/>
    </row>
    <row r="8081">
      <c r="A8081" s="19">
        <v>8080.0</v>
      </c>
      <c r="B8081" s="19">
        <v>18367.0</v>
      </c>
      <c r="C8081" s="20" t="s">
        <v>9834</v>
      </c>
      <c r="D8081" s="21"/>
    </row>
    <row r="8082">
      <c r="A8082" s="19">
        <v>8081.0</v>
      </c>
      <c r="B8082" s="19">
        <v>18366.0</v>
      </c>
      <c r="C8082" s="20" t="s">
        <v>9835</v>
      </c>
      <c r="D8082" s="21"/>
    </row>
    <row r="8083">
      <c r="A8083" s="19">
        <v>8082.0</v>
      </c>
      <c r="B8083" s="19">
        <v>18359.0</v>
      </c>
      <c r="C8083" s="22" t="s">
        <v>9836</v>
      </c>
      <c r="D8083" s="21"/>
    </row>
    <row r="8084">
      <c r="A8084" s="19">
        <v>8083.0</v>
      </c>
      <c r="B8084" s="19">
        <v>18359.0</v>
      </c>
      <c r="C8084" s="20" t="s">
        <v>9837</v>
      </c>
      <c r="D8084" s="21"/>
    </row>
    <row r="8085">
      <c r="A8085" s="19">
        <v>8084.0</v>
      </c>
      <c r="B8085" s="19">
        <v>18357.0</v>
      </c>
      <c r="C8085" s="20" t="s">
        <v>9838</v>
      </c>
      <c r="D8085" s="21"/>
    </row>
    <row r="8086">
      <c r="A8086" s="19">
        <v>8085.0</v>
      </c>
      <c r="B8086" s="19">
        <v>18357.0</v>
      </c>
      <c r="C8086" s="20" t="s">
        <v>9839</v>
      </c>
      <c r="D8086" s="21"/>
    </row>
    <row r="8087">
      <c r="A8087" s="19">
        <v>8086.0</v>
      </c>
      <c r="B8087" s="19">
        <v>18353.0</v>
      </c>
      <c r="C8087" s="20" t="s">
        <v>9840</v>
      </c>
      <c r="D8087" s="21"/>
    </row>
    <row r="8088">
      <c r="A8088" s="19">
        <v>8087.0</v>
      </c>
      <c r="B8088" s="19">
        <v>18341.0</v>
      </c>
      <c r="C8088" s="22" t="s">
        <v>9841</v>
      </c>
      <c r="D8088" s="21"/>
    </row>
    <row r="8089">
      <c r="A8089" s="19">
        <v>8088.0</v>
      </c>
      <c r="B8089" s="19">
        <v>18338.0</v>
      </c>
      <c r="C8089" s="20" t="s">
        <v>9842</v>
      </c>
      <c r="D8089" s="21"/>
    </row>
    <row r="8090">
      <c r="A8090" s="19">
        <v>8089.0</v>
      </c>
      <c r="B8090" s="19">
        <v>18334.0</v>
      </c>
      <c r="C8090" s="20" t="s">
        <v>9843</v>
      </c>
      <c r="D8090" s="21"/>
    </row>
    <row r="8091">
      <c r="A8091" s="19">
        <v>8090.0</v>
      </c>
      <c r="B8091" s="19">
        <v>18334.0</v>
      </c>
      <c r="C8091" s="20" t="s">
        <v>9844</v>
      </c>
      <c r="D8091" s="21"/>
    </row>
    <row r="8092">
      <c r="A8092" s="19">
        <v>8091.0</v>
      </c>
      <c r="B8092" s="19">
        <v>18330.0</v>
      </c>
      <c r="C8092" s="20" t="s">
        <v>9845</v>
      </c>
      <c r="D8092" s="21"/>
    </row>
    <row r="8093">
      <c r="A8093" s="19">
        <v>8092.0</v>
      </c>
      <c r="B8093" s="19">
        <v>18327.0</v>
      </c>
      <c r="C8093" s="20" t="s">
        <v>9846</v>
      </c>
      <c r="D8093" s="21"/>
    </row>
    <row r="8094">
      <c r="A8094" s="19">
        <v>8093.0</v>
      </c>
      <c r="B8094" s="19">
        <v>18327.0</v>
      </c>
      <c r="C8094" s="20" t="s">
        <v>9847</v>
      </c>
      <c r="D8094" s="21"/>
    </row>
    <row r="8095">
      <c r="A8095" s="19">
        <v>8094.0</v>
      </c>
      <c r="B8095" s="19">
        <v>18326.0</v>
      </c>
      <c r="C8095" s="20" t="s">
        <v>9848</v>
      </c>
      <c r="D8095" s="21"/>
    </row>
    <row r="8096">
      <c r="A8096" s="19">
        <v>8095.0</v>
      </c>
      <c r="B8096" s="19">
        <v>18326.0</v>
      </c>
      <c r="C8096" s="20" t="s">
        <v>9849</v>
      </c>
      <c r="D8096" s="21"/>
    </row>
    <row r="8097">
      <c r="A8097" s="19">
        <v>8096.0</v>
      </c>
      <c r="B8097" s="19">
        <v>18324.0</v>
      </c>
      <c r="C8097" s="20" t="s">
        <v>9850</v>
      </c>
      <c r="D8097" s="21"/>
    </row>
    <row r="8098">
      <c r="A8098" s="19">
        <v>8097.0</v>
      </c>
      <c r="B8098" s="19">
        <v>18323.0</v>
      </c>
      <c r="C8098" s="20" t="s">
        <v>9851</v>
      </c>
      <c r="D8098" s="21"/>
    </row>
    <row r="8099">
      <c r="A8099" s="19">
        <v>8098.0</v>
      </c>
      <c r="B8099" s="19">
        <v>18322.0</v>
      </c>
      <c r="C8099" s="20" t="s">
        <v>9852</v>
      </c>
      <c r="D8099" s="21"/>
    </row>
    <row r="8100">
      <c r="A8100" s="19">
        <v>8099.0</v>
      </c>
      <c r="B8100" s="19">
        <v>18322.0</v>
      </c>
      <c r="C8100" s="20" t="s">
        <v>9853</v>
      </c>
      <c r="D8100" s="21"/>
    </row>
    <row r="8101">
      <c r="A8101" s="19">
        <v>8100.0</v>
      </c>
      <c r="B8101" s="19">
        <v>18320.0</v>
      </c>
      <c r="C8101" s="20" t="s">
        <v>9854</v>
      </c>
      <c r="D8101" s="21"/>
    </row>
    <row r="8102">
      <c r="A8102" s="19">
        <v>8101.0</v>
      </c>
      <c r="B8102" s="19">
        <v>18319.0</v>
      </c>
      <c r="C8102" s="22" t="s">
        <v>9855</v>
      </c>
      <c r="D8102" s="21"/>
    </row>
    <row r="8103">
      <c r="A8103" s="19">
        <v>8102.0</v>
      </c>
      <c r="B8103" s="19">
        <v>18318.0</v>
      </c>
      <c r="C8103" s="20" t="s">
        <v>9856</v>
      </c>
      <c r="D8103" s="21"/>
    </row>
    <row r="8104">
      <c r="A8104" s="19">
        <v>8103.0</v>
      </c>
      <c r="B8104" s="19">
        <v>18314.0</v>
      </c>
      <c r="C8104" s="20" t="s">
        <v>9857</v>
      </c>
      <c r="D8104" s="21"/>
    </row>
    <row r="8105">
      <c r="A8105" s="19">
        <v>8104.0</v>
      </c>
      <c r="B8105" s="19">
        <v>18313.0</v>
      </c>
      <c r="C8105" s="22" t="s">
        <v>9858</v>
      </c>
      <c r="D8105" s="21"/>
    </row>
    <row r="8106">
      <c r="A8106" s="19">
        <v>8105.0</v>
      </c>
      <c r="B8106" s="19">
        <v>18312.0</v>
      </c>
      <c r="C8106" s="20" t="s">
        <v>9859</v>
      </c>
      <c r="D8106" s="21"/>
    </row>
    <row r="8107">
      <c r="A8107" s="19">
        <v>8106.0</v>
      </c>
      <c r="B8107" s="19">
        <v>18311.0</v>
      </c>
      <c r="C8107" s="20" t="s">
        <v>9860</v>
      </c>
      <c r="D8107" s="21"/>
    </row>
    <row r="8108">
      <c r="A8108" s="19">
        <v>8107.0</v>
      </c>
      <c r="B8108" s="19">
        <v>18301.0</v>
      </c>
      <c r="C8108" s="20" t="s">
        <v>9861</v>
      </c>
      <c r="D8108" s="21"/>
    </row>
    <row r="8109">
      <c r="A8109" s="19">
        <v>8108.0</v>
      </c>
      <c r="B8109" s="19">
        <v>18296.0</v>
      </c>
      <c r="C8109" s="20" t="s">
        <v>9862</v>
      </c>
      <c r="D8109" s="21"/>
    </row>
    <row r="8110">
      <c r="A8110" s="19">
        <v>8109.0</v>
      </c>
      <c r="B8110" s="19">
        <v>18296.0</v>
      </c>
      <c r="C8110" s="20" t="s">
        <v>9863</v>
      </c>
      <c r="D8110" s="21"/>
    </row>
    <row r="8111">
      <c r="A8111" s="19">
        <v>8110.0</v>
      </c>
      <c r="B8111" s="19">
        <v>18291.0</v>
      </c>
      <c r="C8111" s="20" t="s">
        <v>9864</v>
      </c>
      <c r="D8111" s="21"/>
    </row>
    <row r="8112">
      <c r="A8112" s="19">
        <v>8111.0</v>
      </c>
      <c r="B8112" s="19">
        <v>18291.0</v>
      </c>
      <c r="C8112" s="20" t="s">
        <v>9865</v>
      </c>
      <c r="D8112" s="21"/>
    </row>
    <row r="8113">
      <c r="A8113" s="19">
        <v>8112.0</v>
      </c>
      <c r="B8113" s="19">
        <v>18285.0</v>
      </c>
      <c r="C8113" s="20" t="s">
        <v>9866</v>
      </c>
      <c r="D8113" s="21"/>
    </row>
    <row r="8114">
      <c r="A8114" s="19">
        <v>8113.0</v>
      </c>
      <c r="B8114" s="19">
        <v>18275.0</v>
      </c>
      <c r="C8114" s="20" t="s">
        <v>9867</v>
      </c>
      <c r="D8114" s="21"/>
    </row>
    <row r="8115">
      <c r="A8115" s="19">
        <v>8114.0</v>
      </c>
      <c r="B8115" s="19">
        <v>18272.0</v>
      </c>
      <c r="C8115" s="22" t="s">
        <v>9868</v>
      </c>
      <c r="D8115" s="21"/>
    </row>
    <row r="8116">
      <c r="A8116" s="19">
        <v>8115.0</v>
      </c>
      <c r="B8116" s="19">
        <v>18258.0</v>
      </c>
      <c r="C8116" s="20" t="s">
        <v>9869</v>
      </c>
      <c r="D8116" s="21"/>
    </row>
    <row r="8117">
      <c r="A8117" s="19">
        <v>8116.0</v>
      </c>
      <c r="B8117" s="19">
        <v>18257.0</v>
      </c>
      <c r="C8117" s="22" t="s">
        <v>9870</v>
      </c>
      <c r="D8117" s="21"/>
    </row>
    <row r="8118">
      <c r="A8118" s="19">
        <v>8117.0</v>
      </c>
      <c r="B8118" s="19">
        <v>18254.0</v>
      </c>
      <c r="C8118" s="22" t="s">
        <v>9871</v>
      </c>
      <c r="D8118" s="21"/>
    </row>
    <row r="8119">
      <c r="A8119" s="19">
        <v>8118.0</v>
      </c>
      <c r="B8119" s="19">
        <v>18253.0</v>
      </c>
      <c r="C8119" s="22" t="s">
        <v>9872</v>
      </c>
      <c r="D8119" s="21"/>
    </row>
    <row r="8120">
      <c r="A8120" s="19">
        <v>8119.0</v>
      </c>
      <c r="B8120" s="19">
        <v>18247.0</v>
      </c>
      <c r="C8120" s="20" t="s">
        <v>9873</v>
      </c>
      <c r="D8120" s="21"/>
    </row>
    <row r="8121">
      <c r="A8121" s="19">
        <v>8120.0</v>
      </c>
      <c r="B8121" s="19">
        <v>18247.0</v>
      </c>
      <c r="C8121" s="20" t="s">
        <v>9874</v>
      </c>
      <c r="D8121" s="21"/>
    </row>
    <row r="8122">
      <c r="A8122" s="19">
        <v>8121.0</v>
      </c>
      <c r="B8122" s="19">
        <v>18245.0</v>
      </c>
      <c r="C8122" s="20" t="s">
        <v>9875</v>
      </c>
      <c r="D8122" s="21"/>
    </row>
    <row r="8123">
      <c r="A8123" s="19">
        <v>8122.0</v>
      </c>
      <c r="B8123" s="19">
        <v>18243.0</v>
      </c>
      <c r="C8123" s="20" t="s">
        <v>9876</v>
      </c>
      <c r="D8123" s="21"/>
    </row>
    <row r="8124">
      <c r="A8124" s="19">
        <v>8123.0</v>
      </c>
      <c r="B8124" s="19">
        <v>18241.0</v>
      </c>
      <c r="C8124" s="22" t="s">
        <v>9877</v>
      </c>
      <c r="D8124" s="21"/>
    </row>
    <row r="8125">
      <c r="A8125" s="19">
        <v>8124.0</v>
      </c>
      <c r="B8125" s="19">
        <v>18237.0</v>
      </c>
      <c r="C8125" s="22" t="s">
        <v>9878</v>
      </c>
      <c r="D8125" s="21"/>
    </row>
    <row r="8126">
      <c r="A8126" s="19">
        <v>8125.0</v>
      </c>
      <c r="B8126" s="19">
        <v>18229.0</v>
      </c>
      <c r="C8126" s="20" t="s">
        <v>9879</v>
      </c>
      <c r="D8126" s="21"/>
    </row>
    <row r="8127">
      <c r="A8127" s="19">
        <v>8126.0</v>
      </c>
      <c r="B8127" s="19">
        <v>18228.0</v>
      </c>
      <c r="C8127" s="22" t="s">
        <v>9880</v>
      </c>
      <c r="D8127" s="21"/>
    </row>
    <row r="8128">
      <c r="A8128" s="19">
        <v>8127.0</v>
      </c>
      <c r="B8128" s="19">
        <v>18227.0</v>
      </c>
      <c r="C8128" s="20" t="s">
        <v>9881</v>
      </c>
      <c r="D8128" s="21"/>
    </row>
    <row r="8129">
      <c r="A8129" s="19">
        <v>8128.0</v>
      </c>
      <c r="B8129" s="19">
        <v>18227.0</v>
      </c>
      <c r="C8129" s="22" t="s">
        <v>9882</v>
      </c>
      <c r="D8129" s="21"/>
    </row>
    <row r="8130">
      <c r="A8130" s="19">
        <v>8129.0</v>
      </c>
      <c r="B8130" s="19">
        <v>18225.0</v>
      </c>
      <c r="C8130" s="20" t="s">
        <v>9883</v>
      </c>
      <c r="D8130" s="21"/>
    </row>
    <row r="8131">
      <c r="A8131" s="19">
        <v>8130.0</v>
      </c>
      <c r="B8131" s="19">
        <v>18221.0</v>
      </c>
      <c r="C8131" s="22" t="s">
        <v>9884</v>
      </c>
      <c r="D8131" s="21"/>
    </row>
    <row r="8132">
      <c r="A8132" s="19">
        <v>8131.0</v>
      </c>
      <c r="B8132" s="19">
        <v>18216.0</v>
      </c>
      <c r="C8132" s="20" t="s">
        <v>9885</v>
      </c>
      <c r="D8132" s="21"/>
    </row>
    <row r="8133">
      <c r="A8133" s="19">
        <v>8132.0</v>
      </c>
      <c r="B8133" s="19">
        <v>18212.0</v>
      </c>
      <c r="C8133" s="20" t="s">
        <v>9886</v>
      </c>
      <c r="D8133" s="21"/>
    </row>
    <row r="8134">
      <c r="A8134" s="19">
        <v>8133.0</v>
      </c>
      <c r="B8134" s="19">
        <v>18209.0</v>
      </c>
      <c r="C8134" s="20" t="s">
        <v>9887</v>
      </c>
      <c r="D8134" s="21"/>
    </row>
    <row r="8135">
      <c r="A8135" s="19">
        <v>8134.0</v>
      </c>
      <c r="B8135" s="19">
        <v>18205.0</v>
      </c>
      <c r="C8135" s="20" t="s">
        <v>9888</v>
      </c>
      <c r="D8135" s="21"/>
    </row>
    <row r="8136">
      <c r="A8136" s="19">
        <v>8135.0</v>
      </c>
      <c r="B8136" s="19">
        <v>18202.0</v>
      </c>
      <c r="C8136" s="20" t="s">
        <v>9889</v>
      </c>
      <c r="D8136" s="21"/>
    </row>
    <row r="8137">
      <c r="A8137" s="19">
        <v>8136.0</v>
      </c>
      <c r="B8137" s="19">
        <v>18202.0</v>
      </c>
      <c r="C8137" s="20" t="s">
        <v>9890</v>
      </c>
      <c r="D8137" s="21"/>
    </row>
    <row r="8138">
      <c r="A8138" s="19">
        <v>8137.0</v>
      </c>
      <c r="B8138" s="19">
        <v>18202.0</v>
      </c>
      <c r="C8138" s="20" t="s">
        <v>9891</v>
      </c>
      <c r="D8138" s="21"/>
    </row>
    <row r="8139">
      <c r="A8139" s="19">
        <v>8138.0</v>
      </c>
      <c r="B8139" s="19">
        <v>18201.0</v>
      </c>
      <c r="C8139" s="22" t="s">
        <v>9892</v>
      </c>
      <c r="D8139" s="21"/>
    </row>
    <row r="8140">
      <c r="A8140" s="19">
        <v>8139.0</v>
      </c>
      <c r="B8140" s="19">
        <v>18196.0</v>
      </c>
      <c r="C8140" s="20" t="s">
        <v>9893</v>
      </c>
      <c r="D8140" s="21"/>
    </row>
    <row r="8141">
      <c r="A8141" s="19">
        <v>8140.0</v>
      </c>
      <c r="B8141" s="19">
        <v>18195.0</v>
      </c>
      <c r="C8141" s="20" t="s">
        <v>9894</v>
      </c>
      <c r="D8141" s="21"/>
    </row>
    <row r="8142">
      <c r="A8142" s="19">
        <v>8141.0</v>
      </c>
      <c r="B8142" s="19">
        <v>18195.0</v>
      </c>
      <c r="C8142" s="20" t="s">
        <v>9895</v>
      </c>
      <c r="D8142" s="21"/>
    </row>
    <row r="8143">
      <c r="A8143" s="19">
        <v>8142.0</v>
      </c>
      <c r="B8143" s="19">
        <v>18173.0</v>
      </c>
      <c r="C8143" s="20" t="s">
        <v>9896</v>
      </c>
      <c r="D8143" s="21"/>
    </row>
    <row r="8144">
      <c r="A8144" s="19">
        <v>8143.0</v>
      </c>
      <c r="B8144" s="19">
        <v>18172.0</v>
      </c>
      <c r="C8144" s="22" t="s">
        <v>9897</v>
      </c>
      <c r="D8144" s="21"/>
    </row>
    <row r="8145">
      <c r="A8145" s="19">
        <v>8144.0</v>
      </c>
      <c r="B8145" s="19">
        <v>18166.0</v>
      </c>
      <c r="C8145" s="20" t="s">
        <v>9898</v>
      </c>
      <c r="D8145" s="21"/>
    </row>
    <row r="8146">
      <c r="A8146" s="19">
        <v>8145.0</v>
      </c>
      <c r="B8146" s="19">
        <v>18166.0</v>
      </c>
      <c r="C8146" s="20" t="s">
        <v>9899</v>
      </c>
      <c r="D8146" s="21"/>
    </row>
    <row r="8147">
      <c r="A8147" s="19">
        <v>8146.0</v>
      </c>
      <c r="B8147" s="19">
        <v>18163.0</v>
      </c>
      <c r="C8147" s="20" t="s">
        <v>9900</v>
      </c>
      <c r="D8147" s="21"/>
    </row>
    <row r="8148">
      <c r="A8148" s="19">
        <v>8147.0</v>
      </c>
      <c r="B8148" s="19">
        <v>18162.0</v>
      </c>
      <c r="C8148" s="20" t="s">
        <v>9901</v>
      </c>
      <c r="D8148" s="21"/>
    </row>
    <row r="8149">
      <c r="A8149" s="19">
        <v>8148.0</v>
      </c>
      <c r="B8149" s="19">
        <v>18161.0</v>
      </c>
      <c r="C8149" s="20" t="s">
        <v>9902</v>
      </c>
      <c r="D8149" s="21"/>
    </row>
    <row r="8150">
      <c r="A8150" s="19">
        <v>8149.0</v>
      </c>
      <c r="B8150" s="19">
        <v>18161.0</v>
      </c>
      <c r="C8150" s="20" t="s">
        <v>9903</v>
      </c>
      <c r="D8150" s="21"/>
    </row>
    <row r="8151">
      <c r="A8151" s="19">
        <v>8150.0</v>
      </c>
      <c r="B8151" s="19">
        <v>18157.0</v>
      </c>
      <c r="C8151" s="20" t="s">
        <v>9904</v>
      </c>
      <c r="D8151" s="21"/>
    </row>
    <row r="8152">
      <c r="A8152" s="19">
        <v>8151.0</v>
      </c>
      <c r="B8152" s="19">
        <v>18154.0</v>
      </c>
      <c r="C8152" s="20" t="s">
        <v>9905</v>
      </c>
      <c r="D8152" s="21"/>
    </row>
    <row r="8153">
      <c r="A8153" s="19">
        <v>8152.0</v>
      </c>
      <c r="B8153" s="19">
        <v>18152.0</v>
      </c>
      <c r="C8153" s="20" t="s">
        <v>9906</v>
      </c>
      <c r="D8153" s="21"/>
    </row>
    <row r="8154">
      <c r="A8154" s="19">
        <v>8153.0</v>
      </c>
      <c r="B8154" s="19">
        <v>18149.0</v>
      </c>
      <c r="C8154" s="20" t="s">
        <v>9907</v>
      </c>
      <c r="D8154" s="21"/>
    </row>
    <row r="8155">
      <c r="A8155" s="19">
        <v>8154.0</v>
      </c>
      <c r="B8155" s="19">
        <v>18147.0</v>
      </c>
      <c r="C8155" s="20" t="s">
        <v>9908</v>
      </c>
      <c r="D8155" s="21"/>
    </row>
    <row r="8156">
      <c r="A8156" s="19">
        <v>8155.0</v>
      </c>
      <c r="B8156" s="19">
        <v>18137.0</v>
      </c>
      <c r="C8156" s="22" t="s">
        <v>9909</v>
      </c>
      <c r="D8156" s="21"/>
    </row>
    <row r="8157">
      <c r="A8157" s="19">
        <v>8156.0</v>
      </c>
      <c r="B8157" s="19">
        <v>18137.0</v>
      </c>
      <c r="C8157" s="22" t="s">
        <v>9910</v>
      </c>
      <c r="D8157" s="21"/>
    </row>
    <row r="8158">
      <c r="A8158" s="19">
        <v>8157.0</v>
      </c>
      <c r="B8158" s="19">
        <v>18137.0</v>
      </c>
      <c r="C8158" s="20" t="s">
        <v>9911</v>
      </c>
      <c r="D8158" s="21"/>
    </row>
    <row r="8159">
      <c r="A8159" s="19">
        <v>8158.0</v>
      </c>
      <c r="B8159" s="19">
        <v>18132.0</v>
      </c>
      <c r="C8159" s="20" t="s">
        <v>9912</v>
      </c>
      <c r="D8159" s="21"/>
    </row>
    <row r="8160">
      <c r="A8160" s="19">
        <v>8159.0</v>
      </c>
      <c r="B8160" s="19">
        <v>18130.0</v>
      </c>
      <c r="C8160" s="20" t="s">
        <v>9913</v>
      </c>
      <c r="D8160" s="21"/>
    </row>
    <row r="8161">
      <c r="A8161" s="19">
        <v>8160.0</v>
      </c>
      <c r="B8161" s="19">
        <v>18128.0</v>
      </c>
      <c r="C8161" s="20" t="s">
        <v>9914</v>
      </c>
      <c r="D8161" s="21"/>
    </row>
    <row r="8162">
      <c r="A8162" s="19">
        <v>8161.0</v>
      </c>
      <c r="B8162" s="19">
        <v>18126.0</v>
      </c>
      <c r="C8162" s="20" t="s">
        <v>9915</v>
      </c>
      <c r="D8162" s="21"/>
    </row>
    <row r="8163">
      <c r="A8163" s="19">
        <v>8162.0</v>
      </c>
      <c r="B8163" s="19">
        <v>18123.0</v>
      </c>
      <c r="C8163" s="20" t="s">
        <v>9916</v>
      </c>
      <c r="D8163" s="21"/>
    </row>
    <row r="8164">
      <c r="A8164" s="19">
        <v>8163.0</v>
      </c>
      <c r="B8164" s="19">
        <v>18118.0</v>
      </c>
      <c r="C8164" s="20" t="s">
        <v>9917</v>
      </c>
      <c r="D8164" s="21"/>
    </row>
    <row r="8165">
      <c r="A8165" s="19">
        <v>8164.0</v>
      </c>
      <c r="B8165" s="19">
        <v>18116.0</v>
      </c>
      <c r="C8165" s="20" t="s">
        <v>9918</v>
      </c>
      <c r="D8165" s="21"/>
    </row>
    <row r="8166">
      <c r="A8166" s="19">
        <v>8165.0</v>
      </c>
      <c r="B8166" s="19">
        <v>18116.0</v>
      </c>
      <c r="C8166" s="20" t="s">
        <v>9919</v>
      </c>
      <c r="D8166" s="21"/>
    </row>
    <row r="8167">
      <c r="A8167" s="19">
        <v>8166.0</v>
      </c>
      <c r="B8167" s="19">
        <v>18111.0</v>
      </c>
      <c r="C8167" s="22" t="s">
        <v>9920</v>
      </c>
      <c r="D8167" s="21"/>
    </row>
    <row r="8168">
      <c r="A8168" s="19">
        <v>8167.0</v>
      </c>
      <c r="B8168" s="19">
        <v>18102.0</v>
      </c>
      <c r="C8168" s="20" t="s">
        <v>9921</v>
      </c>
      <c r="D8168" s="21"/>
    </row>
    <row r="8169">
      <c r="A8169" s="19">
        <v>8168.0</v>
      </c>
      <c r="B8169" s="19">
        <v>18101.0</v>
      </c>
      <c r="C8169" s="20" t="s">
        <v>9922</v>
      </c>
      <c r="D8169" s="21"/>
    </row>
    <row r="8170">
      <c r="A8170" s="19">
        <v>8169.0</v>
      </c>
      <c r="B8170" s="19">
        <v>18100.0</v>
      </c>
      <c r="C8170" s="20" t="s">
        <v>9923</v>
      </c>
      <c r="D8170" s="21"/>
    </row>
    <row r="8171">
      <c r="A8171" s="19">
        <v>8170.0</v>
      </c>
      <c r="B8171" s="19">
        <v>18097.0</v>
      </c>
      <c r="C8171" s="20" t="s">
        <v>9924</v>
      </c>
      <c r="D8171" s="21"/>
    </row>
    <row r="8172">
      <c r="A8172" s="19">
        <v>8171.0</v>
      </c>
      <c r="B8172" s="19">
        <v>18097.0</v>
      </c>
      <c r="C8172" s="20" t="s">
        <v>9925</v>
      </c>
      <c r="D8172" s="21"/>
    </row>
    <row r="8173">
      <c r="A8173" s="19">
        <v>8172.0</v>
      </c>
      <c r="B8173" s="19">
        <v>18092.0</v>
      </c>
      <c r="C8173" s="20" t="s">
        <v>9926</v>
      </c>
      <c r="D8173" s="21"/>
    </row>
    <row r="8174">
      <c r="A8174" s="19">
        <v>8173.0</v>
      </c>
      <c r="B8174" s="19">
        <v>18092.0</v>
      </c>
      <c r="C8174" s="20" t="s">
        <v>9927</v>
      </c>
      <c r="D8174" s="21"/>
    </row>
    <row r="8175">
      <c r="A8175" s="19">
        <v>8174.0</v>
      </c>
      <c r="B8175" s="19">
        <v>18088.0</v>
      </c>
      <c r="C8175" s="22" t="s">
        <v>9928</v>
      </c>
      <c r="D8175" s="21"/>
    </row>
    <row r="8176">
      <c r="A8176" s="19">
        <v>8175.0</v>
      </c>
      <c r="B8176" s="19">
        <v>18087.0</v>
      </c>
      <c r="C8176" s="20" t="s">
        <v>9929</v>
      </c>
      <c r="D8176" s="21"/>
    </row>
    <row r="8177">
      <c r="A8177" s="19">
        <v>8176.0</v>
      </c>
      <c r="B8177" s="19">
        <v>18085.0</v>
      </c>
      <c r="C8177" s="20" t="s">
        <v>9930</v>
      </c>
      <c r="D8177" s="21"/>
    </row>
    <row r="8178">
      <c r="A8178" s="19">
        <v>8177.0</v>
      </c>
      <c r="B8178" s="19">
        <v>18081.0</v>
      </c>
      <c r="C8178" s="20" t="s">
        <v>9931</v>
      </c>
      <c r="D8178" s="21"/>
    </row>
    <row r="8179">
      <c r="A8179" s="19">
        <v>8178.0</v>
      </c>
      <c r="B8179" s="19">
        <v>18079.0</v>
      </c>
      <c r="C8179" s="20" t="s">
        <v>9932</v>
      </c>
      <c r="D8179" s="21"/>
    </row>
    <row r="8180">
      <c r="A8180" s="19">
        <v>8179.0</v>
      </c>
      <c r="B8180" s="19">
        <v>18072.0</v>
      </c>
      <c r="C8180" s="20" t="s">
        <v>9933</v>
      </c>
      <c r="D8180" s="21"/>
    </row>
    <row r="8181">
      <c r="A8181" s="19">
        <v>8180.0</v>
      </c>
      <c r="B8181" s="19">
        <v>18070.0</v>
      </c>
      <c r="C8181" s="20" t="s">
        <v>9934</v>
      </c>
      <c r="D8181" s="21"/>
    </row>
    <row r="8182">
      <c r="A8182" s="19">
        <v>8181.0</v>
      </c>
      <c r="B8182" s="19">
        <v>18068.0</v>
      </c>
      <c r="C8182" s="20" t="s">
        <v>9935</v>
      </c>
      <c r="D8182" s="21"/>
    </row>
    <row r="8183">
      <c r="A8183" s="19">
        <v>8182.0</v>
      </c>
      <c r="B8183" s="19">
        <v>18067.0</v>
      </c>
      <c r="C8183" s="22" t="s">
        <v>9936</v>
      </c>
      <c r="D8183" s="21"/>
    </row>
    <row r="8184">
      <c r="A8184" s="19">
        <v>8183.0</v>
      </c>
      <c r="B8184" s="19">
        <v>18064.0</v>
      </c>
      <c r="C8184" s="20" t="s">
        <v>9937</v>
      </c>
      <c r="D8184" s="21"/>
    </row>
    <row r="8185">
      <c r="A8185" s="19">
        <v>8184.0</v>
      </c>
      <c r="B8185" s="19">
        <v>18063.0</v>
      </c>
      <c r="C8185" s="22" t="s">
        <v>9938</v>
      </c>
      <c r="D8185" s="21"/>
    </row>
    <row r="8186">
      <c r="A8186" s="19">
        <v>8185.0</v>
      </c>
      <c r="B8186" s="19">
        <v>18063.0</v>
      </c>
      <c r="C8186" s="20" t="s">
        <v>9939</v>
      </c>
      <c r="D8186" s="21"/>
    </row>
    <row r="8187">
      <c r="A8187" s="19">
        <v>8186.0</v>
      </c>
      <c r="B8187" s="19">
        <v>18063.0</v>
      </c>
      <c r="C8187" s="20" t="s">
        <v>9940</v>
      </c>
      <c r="D8187" s="21"/>
    </row>
    <row r="8188">
      <c r="A8188" s="19">
        <v>8187.0</v>
      </c>
      <c r="B8188" s="19">
        <v>18060.0</v>
      </c>
      <c r="C8188" s="20" t="s">
        <v>9941</v>
      </c>
      <c r="D8188" s="21"/>
    </row>
    <row r="8189">
      <c r="A8189" s="19">
        <v>8188.0</v>
      </c>
      <c r="B8189" s="19">
        <v>18051.0</v>
      </c>
      <c r="C8189" s="20" t="s">
        <v>9942</v>
      </c>
      <c r="D8189" s="21"/>
    </row>
    <row r="8190">
      <c r="A8190" s="19">
        <v>8189.0</v>
      </c>
      <c r="B8190" s="19">
        <v>18049.0</v>
      </c>
      <c r="C8190" s="20" t="s">
        <v>9943</v>
      </c>
      <c r="D8190" s="21"/>
    </row>
    <row r="8191">
      <c r="A8191" s="19">
        <v>8190.0</v>
      </c>
      <c r="B8191" s="19">
        <v>18048.0</v>
      </c>
      <c r="C8191" s="20" t="s">
        <v>9944</v>
      </c>
      <c r="D8191" s="21"/>
    </row>
    <row r="8192">
      <c r="A8192" s="19">
        <v>8191.0</v>
      </c>
      <c r="B8192" s="19">
        <v>18044.0</v>
      </c>
      <c r="C8192" s="20" t="s">
        <v>9945</v>
      </c>
      <c r="D8192" s="21"/>
    </row>
    <row r="8193">
      <c r="A8193" s="19">
        <v>8192.0</v>
      </c>
      <c r="B8193" s="19">
        <v>18041.0</v>
      </c>
      <c r="C8193" s="22" t="s">
        <v>9946</v>
      </c>
      <c r="D8193" s="21"/>
    </row>
    <row r="8194">
      <c r="A8194" s="19">
        <v>8193.0</v>
      </c>
      <c r="B8194" s="19">
        <v>18033.0</v>
      </c>
      <c r="C8194" s="20" t="s">
        <v>9947</v>
      </c>
      <c r="D8194" s="21"/>
    </row>
    <row r="8195">
      <c r="A8195" s="19">
        <v>8194.0</v>
      </c>
      <c r="B8195" s="19">
        <v>18032.0</v>
      </c>
      <c r="C8195" s="20" t="s">
        <v>9948</v>
      </c>
      <c r="D8195" s="21"/>
    </row>
    <row r="8196">
      <c r="A8196" s="19">
        <v>8195.0</v>
      </c>
      <c r="B8196" s="19">
        <v>18029.0</v>
      </c>
      <c r="C8196" s="20" t="s">
        <v>9949</v>
      </c>
      <c r="D8196" s="21"/>
    </row>
    <row r="8197">
      <c r="A8197" s="19">
        <v>8196.0</v>
      </c>
      <c r="B8197" s="19">
        <v>18029.0</v>
      </c>
      <c r="C8197" s="20" t="s">
        <v>9950</v>
      </c>
      <c r="D8197" s="21"/>
    </row>
    <row r="8198">
      <c r="A8198" s="19">
        <v>8197.0</v>
      </c>
      <c r="B8198" s="19">
        <v>18027.0</v>
      </c>
      <c r="C8198" s="20" t="s">
        <v>9951</v>
      </c>
      <c r="D8198" s="21"/>
    </row>
    <row r="8199">
      <c r="A8199" s="19">
        <v>8198.0</v>
      </c>
      <c r="B8199" s="19">
        <v>18022.0</v>
      </c>
      <c r="C8199" s="20" t="s">
        <v>9952</v>
      </c>
      <c r="D8199" s="21"/>
    </row>
    <row r="8200">
      <c r="A8200" s="19">
        <v>8199.0</v>
      </c>
      <c r="B8200" s="19">
        <v>18022.0</v>
      </c>
      <c r="C8200" s="20" t="s">
        <v>9953</v>
      </c>
      <c r="D8200" s="21"/>
    </row>
    <row r="8201">
      <c r="A8201" s="19">
        <v>8200.0</v>
      </c>
      <c r="B8201" s="19">
        <v>18021.0</v>
      </c>
      <c r="C8201" s="20" t="s">
        <v>9954</v>
      </c>
      <c r="D8201" s="21"/>
    </row>
    <row r="8202">
      <c r="A8202" s="19">
        <v>8201.0</v>
      </c>
      <c r="B8202" s="19">
        <v>18020.0</v>
      </c>
      <c r="C8202" s="22" t="s">
        <v>9955</v>
      </c>
      <c r="D8202" s="21"/>
    </row>
    <row r="8203">
      <c r="A8203" s="19">
        <v>8202.0</v>
      </c>
      <c r="B8203" s="19">
        <v>18018.0</v>
      </c>
      <c r="C8203" s="22" t="s">
        <v>9956</v>
      </c>
      <c r="D8203" s="21"/>
    </row>
    <row r="8204">
      <c r="A8204" s="19">
        <v>8203.0</v>
      </c>
      <c r="B8204" s="19">
        <v>18013.0</v>
      </c>
      <c r="C8204" s="20" t="s">
        <v>9957</v>
      </c>
      <c r="D8204" s="21"/>
    </row>
    <row r="8205">
      <c r="A8205" s="19">
        <v>8204.0</v>
      </c>
      <c r="B8205" s="19">
        <v>18011.0</v>
      </c>
      <c r="C8205" s="20" t="s">
        <v>9958</v>
      </c>
      <c r="D8205" s="21"/>
    </row>
    <row r="8206">
      <c r="A8206" s="19">
        <v>8205.0</v>
      </c>
      <c r="B8206" s="19">
        <v>18011.0</v>
      </c>
      <c r="C8206" s="20" t="s">
        <v>9959</v>
      </c>
      <c r="D8206" s="21"/>
    </row>
    <row r="8207">
      <c r="A8207" s="19">
        <v>8206.0</v>
      </c>
      <c r="B8207" s="19">
        <v>18003.0</v>
      </c>
      <c r="C8207" s="20" t="s">
        <v>9960</v>
      </c>
      <c r="D8207" s="21"/>
    </row>
    <row r="8208">
      <c r="A8208" s="19">
        <v>8207.0</v>
      </c>
      <c r="B8208" s="19">
        <v>18000.0</v>
      </c>
      <c r="C8208" s="22" t="s">
        <v>9961</v>
      </c>
      <c r="D8208" s="21"/>
    </row>
    <row r="8209">
      <c r="A8209" s="19">
        <v>8208.0</v>
      </c>
      <c r="B8209" s="19">
        <v>17995.0</v>
      </c>
      <c r="C8209" s="20" t="s">
        <v>9962</v>
      </c>
      <c r="D8209" s="21"/>
    </row>
    <row r="8210">
      <c r="A8210" s="19">
        <v>8209.0</v>
      </c>
      <c r="B8210" s="19">
        <v>17992.0</v>
      </c>
      <c r="C8210" s="20" t="s">
        <v>9963</v>
      </c>
      <c r="D8210" s="21"/>
    </row>
    <row r="8211">
      <c r="A8211" s="19">
        <v>8210.0</v>
      </c>
      <c r="B8211" s="19">
        <v>17990.0</v>
      </c>
      <c r="C8211" s="20" t="s">
        <v>9964</v>
      </c>
      <c r="D8211" s="21"/>
    </row>
    <row r="8212">
      <c r="A8212" s="19">
        <v>8211.0</v>
      </c>
      <c r="B8212" s="19">
        <v>17990.0</v>
      </c>
      <c r="C8212" s="20" t="s">
        <v>9965</v>
      </c>
      <c r="D8212" s="21"/>
    </row>
    <row r="8213">
      <c r="A8213" s="19">
        <v>8212.0</v>
      </c>
      <c r="B8213" s="19">
        <v>17987.0</v>
      </c>
      <c r="C8213" s="20" t="s">
        <v>9966</v>
      </c>
      <c r="D8213" s="21"/>
    </row>
    <row r="8214">
      <c r="A8214" s="19">
        <v>8213.0</v>
      </c>
      <c r="B8214" s="19">
        <v>17985.0</v>
      </c>
      <c r="C8214" s="20" t="s">
        <v>9967</v>
      </c>
      <c r="D8214" s="21"/>
    </row>
    <row r="8215">
      <c r="A8215" s="19">
        <v>8214.0</v>
      </c>
      <c r="B8215" s="19">
        <v>17974.0</v>
      </c>
      <c r="C8215" s="20" t="s">
        <v>9968</v>
      </c>
      <c r="D8215" s="21"/>
    </row>
    <row r="8216">
      <c r="A8216" s="19">
        <v>8215.0</v>
      </c>
      <c r="B8216" s="19">
        <v>17973.0</v>
      </c>
      <c r="C8216" s="20" t="s">
        <v>9969</v>
      </c>
      <c r="D8216" s="21"/>
    </row>
    <row r="8217">
      <c r="A8217" s="19">
        <v>8216.0</v>
      </c>
      <c r="B8217" s="19">
        <v>17971.0</v>
      </c>
      <c r="C8217" s="20" t="s">
        <v>9970</v>
      </c>
      <c r="D8217" s="21"/>
    </row>
    <row r="8218">
      <c r="A8218" s="19">
        <v>8217.0</v>
      </c>
      <c r="B8218" s="19">
        <v>17969.0</v>
      </c>
      <c r="C8218" s="20" t="s">
        <v>9971</v>
      </c>
      <c r="D8218" s="21"/>
    </row>
    <row r="8219">
      <c r="A8219" s="19">
        <v>8218.0</v>
      </c>
      <c r="B8219" s="19">
        <v>17969.0</v>
      </c>
      <c r="C8219" s="20" t="s">
        <v>9972</v>
      </c>
      <c r="D8219" s="21"/>
    </row>
    <row r="8220">
      <c r="A8220" s="19">
        <v>8219.0</v>
      </c>
      <c r="B8220" s="19">
        <v>17963.0</v>
      </c>
      <c r="C8220" s="22" t="s">
        <v>9973</v>
      </c>
      <c r="D8220" s="21"/>
    </row>
    <row r="8221">
      <c r="A8221" s="19">
        <v>8220.0</v>
      </c>
      <c r="B8221" s="19">
        <v>17961.0</v>
      </c>
      <c r="C8221" s="20" t="s">
        <v>9974</v>
      </c>
      <c r="D8221" s="21"/>
    </row>
    <row r="8222">
      <c r="A8222" s="19">
        <v>8221.0</v>
      </c>
      <c r="B8222" s="19">
        <v>17959.0</v>
      </c>
      <c r="C8222" s="20" t="s">
        <v>9975</v>
      </c>
      <c r="D8222" s="21"/>
    </row>
    <row r="8223">
      <c r="A8223" s="19">
        <v>8222.0</v>
      </c>
      <c r="B8223" s="19">
        <v>17956.0</v>
      </c>
      <c r="C8223" s="20" t="s">
        <v>9976</v>
      </c>
      <c r="D8223" s="21"/>
    </row>
    <row r="8224">
      <c r="A8224" s="19">
        <v>8223.0</v>
      </c>
      <c r="B8224" s="19">
        <v>17955.0</v>
      </c>
      <c r="C8224" s="22" t="s">
        <v>9977</v>
      </c>
      <c r="D8224" s="21"/>
    </row>
    <row r="8225">
      <c r="A8225" s="19">
        <v>8224.0</v>
      </c>
      <c r="B8225" s="19">
        <v>17952.0</v>
      </c>
      <c r="C8225" s="20" t="s">
        <v>9978</v>
      </c>
      <c r="D8225" s="21"/>
    </row>
    <row r="8226">
      <c r="A8226" s="19">
        <v>8225.0</v>
      </c>
      <c r="B8226" s="19">
        <v>17947.0</v>
      </c>
      <c r="C8226" s="20" t="s">
        <v>9979</v>
      </c>
      <c r="D8226" s="21"/>
    </row>
    <row r="8227">
      <c r="A8227" s="19">
        <v>8226.0</v>
      </c>
      <c r="B8227" s="19">
        <v>17946.0</v>
      </c>
      <c r="C8227" s="20" t="s">
        <v>9980</v>
      </c>
      <c r="D8227" s="21"/>
    </row>
    <row r="8228">
      <c r="A8228" s="19">
        <v>8227.0</v>
      </c>
      <c r="B8228" s="19">
        <v>17940.0</v>
      </c>
      <c r="C8228" s="22" t="s">
        <v>9981</v>
      </c>
      <c r="D8228" s="21"/>
    </row>
    <row r="8229">
      <c r="A8229" s="19">
        <v>8228.0</v>
      </c>
      <c r="B8229" s="19">
        <v>17940.0</v>
      </c>
      <c r="C8229" s="20" t="s">
        <v>9982</v>
      </c>
      <c r="D8229" s="21"/>
    </row>
    <row r="8230">
      <c r="A8230" s="19">
        <v>8229.0</v>
      </c>
      <c r="B8230" s="19">
        <v>17939.0</v>
      </c>
      <c r="C8230" s="20" t="s">
        <v>9983</v>
      </c>
      <c r="D8230" s="21"/>
    </row>
    <row r="8231">
      <c r="A8231" s="19">
        <v>8230.0</v>
      </c>
      <c r="B8231" s="19">
        <v>17938.0</v>
      </c>
      <c r="C8231" s="22" t="s">
        <v>9984</v>
      </c>
      <c r="D8231" s="21"/>
    </row>
    <row r="8232">
      <c r="A8232" s="19">
        <v>8231.0</v>
      </c>
      <c r="B8232" s="19">
        <v>17936.0</v>
      </c>
      <c r="C8232" s="20" t="s">
        <v>9985</v>
      </c>
      <c r="D8232" s="21"/>
    </row>
    <row r="8233">
      <c r="A8233" s="19">
        <v>8232.0</v>
      </c>
      <c r="B8233" s="19">
        <v>17933.0</v>
      </c>
      <c r="C8233" s="20" t="s">
        <v>9986</v>
      </c>
      <c r="D8233" s="21"/>
    </row>
    <row r="8234">
      <c r="A8234" s="19">
        <v>8233.0</v>
      </c>
      <c r="B8234" s="19">
        <v>17930.0</v>
      </c>
      <c r="C8234" s="22" t="s">
        <v>9987</v>
      </c>
      <c r="D8234" s="21"/>
    </row>
    <row r="8235">
      <c r="A8235" s="19">
        <v>8234.0</v>
      </c>
      <c r="B8235" s="19">
        <v>17928.0</v>
      </c>
      <c r="C8235" s="20" t="s">
        <v>9988</v>
      </c>
      <c r="D8235" s="21"/>
    </row>
    <row r="8236">
      <c r="A8236" s="19">
        <v>8235.0</v>
      </c>
      <c r="B8236" s="19">
        <v>17926.0</v>
      </c>
      <c r="C8236" s="20" t="s">
        <v>9989</v>
      </c>
      <c r="D8236" s="21"/>
    </row>
    <row r="8237">
      <c r="A8237" s="19">
        <v>8236.0</v>
      </c>
      <c r="B8237" s="19">
        <v>17921.0</v>
      </c>
      <c r="C8237" s="20" t="s">
        <v>9990</v>
      </c>
      <c r="D8237" s="21"/>
    </row>
    <row r="8238">
      <c r="A8238" s="19">
        <v>8237.0</v>
      </c>
      <c r="B8238" s="19">
        <v>17920.0</v>
      </c>
      <c r="C8238" s="20" t="s">
        <v>9991</v>
      </c>
      <c r="D8238" s="21"/>
    </row>
    <row r="8239">
      <c r="A8239" s="19">
        <v>8238.0</v>
      </c>
      <c r="B8239" s="19">
        <v>17917.0</v>
      </c>
      <c r="C8239" s="20" t="s">
        <v>9992</v>
      </c>
      <c r="D8239" s="21"/>
    </row>
    <row r="8240">
      <c r="A8240" s="19">
        <v>8239.0</v>
      </c>
      <c r="B8240" s="19">
        <v>17910.0</v>
      </c>
      <c r="C8240" s="20" t="s">
        <v>9993</v>
      </c>
      <c r="D8240" s="21"/>
    </row>
    <row r="8241">
      <c r="A8241" s="19">
        <v>8240.0</v>
      </c>
      <c r="B8241" s="19">
        <v>17909.0</v>
      </c>
      <c r="C8241" s="20" t="s">
        <v>9994</v>
      </c>
      <c r="D8241" s="21"/>
    </row>
    <row r="8242">
      <c r="A8242" s="19">
        <v>8241.0</v>
      </c>
      <c r="B8242" s="19">
        <v>17907.0</v>
      </c>
      <c r="C8242" s="20" t="s">
        <v>9995</v>
      </c>
      <c r="D8242" s="21"/>
    </row>
    <row r="8243">
      <c r="A8243" s="19">
        <v>8242.0</v>
      </c>
      <c r="B8243" s="19">
        <v>17900.0</v>
      </c>
      <c r="C8243" s="20" t="s">
        <v>9996</v>
      </c>
      <c r="D8243" s="21"/>
    </row>
    <row r="8244">
      <c r="A8244" s="19">
        <v>8243.0</v>
      </c>
      <c r="B8244" s="19">
        <v>17899.0</v>
      </c>
      <c r="C8244" s="20" t="s">
        <v>9997</v>
      </c>
      <c r="D8244" s="21"/>
    </row>
    <row r="8245">
      <c r="A8245" s="19">
        <v>8244.0</v>
      </c>
      <c r="B8245" s="19">
        <v>17899.0</v>
      </c>
      <c r="C8245" s="20" t="s">
        <v>9998</v>
      </c>
      <c r="D8245" s="21"/>
    </row>
    <row r="8246">
      <c r="A8246" s="19">
        <v>8245.0</v>
      </c>
      <c r="B8246" s="19">
        <v>17895.0</v>
      </c>
      <c r="C8246" s="20" t="s">
        <v>9999</v>
      </c>
      <c r="D8246" s="21"/>
    </row>
    <row r="8247">
      <c r="A8247" s="19">
        <v>8246.0</v>
      </c>
      <c r="B8247" s="19">
        <v>17895.0</v>
      </c>
      <c r="C8247" s="20" t="s">
        <v>10000</v>
      </c>
      <c r="D8247" s="21"/>
    </row>
    <row r="8248">
      <c r="A8248" s="19">
        <v>8247.0</v>
      </c>
      <c r="B8248" s="19">
        <v>17893.0</v>
      </c>
      <c r="C8248" s="22" t="s">
        <v>10001</v>
      </c>
      <c r="D8248" s="21"/>
    </row>
    <row r="8249">
      <c r="A8249" s="19">
        <v>8248.0</v>
      </c>
      <c r="B8249" s="19">
        <v>17893.0</v>
      </c>
      <c r="C8249" s="20" t="s">
        <v>10002</v>
      </c>
      <c r="D8249" s="21"/>
    </row>
    <row r="8250">
      <c r="A8250" s="19">
        <v>8249.0</v>
      </c>
      <c r="B8250" s="19">
        <v>17881.0</v>
      </c>
      <c r="C8250" s="20" t="s">
        <v>10003</v>
      </c>
      <c r="D8250" s="21"/>
    </row>
    <row r="8251">
      <c r="A8251" s="19">
        <v>8250.0</v>
      </c>
      <c r="B8251" s="19">
        <v>17878.0</v>
      </c>
      <c r="C8251" s="20" t="s">
        <v>10004</v>
      </c>
      <c r="D8251" s="21"/>
    </row>
    <row r="8252">
      <c r="A8252" s="19">
        <v>8251.0</v>
      </c>
      <c r="B8252" s="19">
        <v>17878.0</v>
      </c>
      <c r="C8252" s="22" t="s">
        <v>10005</v>
      </c>
      <c r="D8252" s="21"/>
    </row>
    <row r="8253">
      <c r="A8253" s="19">
        <v>8252.0</v>
      </c>
      <c r="B8253" s="19">
        <v>17878.0</v>
      </c>
      <c r="C8253" s="22" t="s">
        <v>10006</v>
      </c>
      <c r="D8253" s="21"/>
    </row>
    <row r="8254">
      <c r="A8254" s="19">
        <v>8253.0</v>
      </c>
      <c r="B8254" s="19">
        <v>17864.0</v>
      </c>
      <c r="C8254" s="20" t="s">
        <v>10007</v>
      </c>
      <c r="D8254" s="21"/>
    </row>
    <row r="8255">
      <c r="A8255" s="19">
        <v>8254.0</v>
      </c>
      <c r="B8255" s="19">
        <v>17864.0</v>
      </c>
      <c r="C8255" s="20" t="s">
        <v>10008</v>
      </c>
      <c r="D8255" s="21"/>
    </row>
    <row r="8256">
      <c r="A8256" s="19">
        <v>8255.0</v>
      </c>
      <c r="B8256" s="19">
        <v>17859.0</v>
      </c>
      <c r="C8256" s="22" t="s">
        <v>10009</v>
      </c>
      <c r="D8256" s="21"/>
    </row>
    <row r="8257">
      <c r="A8257" s="19">
        <v>8256.0</v>
      </c>
      <c r="B8257" s="19">
        <v>17857.0</v>
      </c>
      <c r="C8257" s="20" t="s">
        <v>10010</v>
      </c>
      <c r="D8257" s="21"/>
    </row>
    <row r="8258">
      <c r="A8258" s="19">
        <v>8257.0</v>
      </c>
      <c r="B8258" s="19">
        <v>17856.0</v>
      </c>
      <c r="C8258" s="22" t="s">
        <v>10011</v>
      </c>
      <c r="D8258" s="21"/>
    </row>
    <row r="8259">
      <c r="A8259" s="19">
        <v>8258.0</v>
      </c>
      <c r="B8259" s="19">
        <v>17856.0</v>
      </c>
      <c r="C8259" s="20" t="s">
        <v>10012</v>
      </c>
      <c r="D8259" s="21"/>
    </row>
    <row r="8260">
      <c r="A8260" s="19">
        <v>8259.0</v>
      </c>
      <c r="B8260" s="19">
        <v>17855.0</v>
      </c>
      <c r="C8260" s="20" t="s">
        <v>10013</v>
      </c>
      <c r="D8260" s="21"/>
    </row>
    <row r="8261">
      <c r="A8261" s="19">
        <v>8260.0</v>
      </c>
      <c r="B8261" s="19">
        <v>17854.0</v>
      </c>
      <c r="C8261" s="20" t="s">
        <v>10014</v>
      </c>
      <c r="D8261" s="21"/>
    </row>
    <row r="8262">
      <c r="A8262" s="19">
        <v>8261.0</v>
      </c>
      <c r="B8262" s="19">
        <v>17853.0</v>
      </c>
      <c r="C8262" s="20" t="s">
        <v>10015</v>
      </c>
      <c r="D8262" s="21"/>
    </row>
    <row r="8263">
      <c r="A8263" s="19">
        <v>8262.0</v>
      </c>
      <c r="B8263" s="19">
        <v>17850.0</v>
      </c>
      <c r="C8263" s="20" t="s">
        <v>10016</v>
      </c>
      <c r="D8263" s="21"/>
    </row>
    <row r="8264">
      <c r="A8264" s="19">
        <v>8263.0</v>
      </c>
      <c r="B8264" s="19">
        <v>17849.0</v>
      </c>
      <c r="C8264" s="20" t="s">
        <v>10017</v>
      </c>
      <c r="D8264" s="21"/>
    </row>
    <row r="8265">
      <c r="A8265" s="19">
        <v>8264.0</v>
      </c>
      <c r="B8265" s="19">
        <v>17848.0</v>
      </c>
      <c r="C8265" s="22" t="s">
        <v>10018</v>
      </c>
      <c r="D8265" s="21"/>
    </row>
    <row r="8266">
      <c r="A8266" s="19">
        <v>8265.0</v>
      </c>
      <c r="B8266" s="19">
        <v>17848.0</v>
      </c>
      <c r="C8266" s="20" t="s">
        <v>10019</v>
      </c>
      <c r="D8266" s="21"/>
    </row>
    <row r="8267">
      <c r="A8267" s="19">
        <v>8266.0</v>
      </c>
      <c r="B8267" s="19">
        <v>17845.0</v>
      </c>
      <c r="C8267" s="22" t="s">
        <v>10020</v>
      </c>
      <c r="D8267" s="21"/>
    </row>
    <row r="8268">
      <c r="A8268" s="19">
        <v>8267.0</v>
      </c>
      <c r="B8268" s="19">
        <v>17845.0</v>
      </c>
      <c r="C8268" s="20" t="s">
        <v>10021</v>
      </c>
      <c r="D8268" s="21"/>
    </row>
    <row r="8269">
      <c r="A8269" s="19">
        <v>8268.0</v>
      </c>
      <c r="B8269" s="19">
        <v>17845.0</v>
      </c>
      <c r="C8269" s="20" t="s">
        <v>10022</v>
      </c>
      <c r="D8269" s="21"/>
    </row>
    <row r="8270">
      <c r="A8270" s="19">
        <v>8269.0</v>
      </c>
      <c r="B8270" s="19">
        <v>17844.0</v>
      </c>
      <c r="C8270" s="20" t="s">
        <v>10023</v>
      </c>
      <c r="D8270" s="21"/>
    </row>
    <row r="8271">
      <c r="A8271" s="19">
        <v>8270.0</v>
      </c>
      <c r="B8271" s="19">
        <v>17843.0</v>
      </c>
      <c r="C8271" s="20" t="s">
        <v>10024</v>
      </c>
      <c r="D8271" s="21"/>
    </row>
    <row r="8272">
      <c r="A8272" s="19">
        <v>8271.0</v>
      </c>
      <c r="B8272" s="19">
        <v>17842.0</v>
      </c>
      <c r="C8272" s="20" t="s">
        <v>10025</v>
      </c>
      <c r="D8272" s="21"/>
    </row>
    <row r="8273">
      <c r="A8273" s="19">
        <v>8272.0</v>
      </c>
      <c r="B8273" s="19">
        <v>17842.0</v>
      </c>
      <c r="C8273" s="20" t="s">
        <v>10026</v>
      </c>
      <c r="D8273" s="21"/>
    </row>
    <row r="8274">
      <c r="A8274" s="19">
        <v>8273.0</v>
      </c>
      <c r="B8274" s="19">
        <v>17840.0</v>
      </c>
      <c r="C8274" s="20" t="s">
        <v>10027</v>
      </c>
      <c r="D8274" s="21"/>
    </row>
    <row r="8275">
      <c r="A8275" s="19">
        <v>8274.0</v>
      </c>
      <c r="B8275" s="19">
        <v>17837.0</v>
      </c>
      <c r="C8275" s="20" t="s">
        <v>10028</v>
      </c>
      <c r="D8275" s="21"/>
    </row>
    <row r="8276">
      <c r="A8276" s="19">
        <v>8275.0</v>
      </c>
      <c r="B8276" s="19">
        <v>17833.0</v>
      </c>
      <c r="C8276" s="20" t="s">
        <v>10029</v>
      </c>
      <c r="D8276" s="21"/>
    </row>
    <row r="8277">
      <c r="A8277" s="19">
        <v>8276.0</v>
      </c>
      <c r="B8277" s="19">
        <v>17831.0</v>
      </c>
      <c r="C8277" s="20" t="s">
        <v>10030</v>
      </c>
      <c r="D8277" s="21"/>
    </row>
    <row r="8278">
      <c r="A8278" s="19">
        <v>8277.0</v>
      </c>
      <c r="B8278" s="19">
        <v>17829.0</v>
      </c>
      <c r="C8278" s="20" t="s">
        <v>10031</v>
      </c>
      <c r="D8278" s="21"/>
    </row>
    <row r="8279">
      <c r="A8279" s="19">
        <v>8278.0</v>
      </c>
      <c r="B8279" s="19">
        <v>17826.0</v>
      </c>
      <c r="C8279" s="20" t="s">
        <v>10032</v>
      </c>
      <c r="D8279" s="21"/>
    </row>
    <row r="8280">
      <c r="A8280" s="19">
        <v>8279.0</v>
      </c>
      <c r="B8280" s="19">
        <v>17823.0</v>
      </c>
      <c r="C8280" s="20" t="s">
        <v>10033</v>
      </c>
      <c r="D8280" s="21"/>
    </row>
    <row r="8281">
      <c r="A8281" s="19">
        <v>8280.0</v>
      </c>
      <c r="B8281" s="19">
        <v>17815.0</v>
      </c>
      <c r="C8281" s="20" t="s">
        <v>10034</v>
      </c>
      <c r="D8281" s="21"/>
    </row>
    <row r="8282">
      <c r="A8282" s="19">
        <v>8281.0</v>
      </c>
      <c r="B8282" s="19">
        <v>17809.0</v>
      </c>
      <c r="C8282" s="20" t="s">
        <v>10035</v>
      </c>
      <c r="D8282" s="21"/>
    </row>
    <row r="8283">
      <c r="A8283" s="19">
        <v>8282.0</v>
      </c>
      <c r="B8283" s="19">
        <v>17809.0</v>
      </c>
      <c r="C8283" s="20" t="s">
        <v>10036</v>
      </c>
      <c r="D8283" s="21"/>
    </row>
    <row r="8284">
      <c r="A8284" s="19">
        <v>8283.0</v>
      </c>
      <c r="B8284" s="19">
        <v>17808.0</v>
      </c>
      <c r="C8284" s="20" t="s">
        <v>10037</v>
      </c>
      <c r="D8284" s="21"/>
    </row>
    <row r="8285">
      <c r="A8285" s="19">
        <v>8284.0</v>
      </c>
      <c r="B8285" s="19">
        <v>17807.0</v>
      </c>
      <c r="C8285" s="20" t="s">
        <v>10038</v>
      </c>
      <c r="D8285" s="21"/>
    </row>
    <row r="8286">
      <c r="A8286" s="19">
        <v>8285.0</v>
      </c>
      <c r="B8286" s="19">
        <v>17805.0</v>
      </c>
      <c r="C8286" s="22" t="s">
        <v>10039</v>
      </c>
      <c r="D8286" s="21"/>
    </row>
    <row r="8287">
      <c r="A8287" s="19">
        <v>8286.0</v>
      </c>
      <c r="B8287" s="19">
        <v>17805.0</v>
      </c>
      <c r="C8287" s="20" t="s">
        <v>10040</v>
      </c>
      <c r="D8287" s="21"/>
    </row>
    <row r="8288">
      <c r="A8288" s="19">
        <v>8287.0</v>
      </c>
      <c r="B8288" s="19">
        <v>17802.0</v>
      </c>
      <c r="C8288" s="20" t="s">
        <v>10041</v>
      </c>
      <c r="D8288" s="21"/>
    </row>
    <row r="8289">
      <c r="A8289" s="19">
        <v>8288.0</v>
      </c>
      <c r="B8289" s="19">
        <v>17792.0</v>
      </c>
      <c r="C8289" s="20" t="s">
        <v>10042</v>
      </c>
      <c r="D8289" s="21"/>
    </row>
    <row r="8290">
      <c r="A8290" s="19">
        <v>8289.0</v>
      </c>
      <c r="B8290" s="19">
        <v>17790.0</v>
      </c>
      <c r="C8290" s="20" t="s">
        <v>10043</v>
      </c>
      <c r="D8290" s="21"/>
    </row>
    <row r="8291">
      <c r="A8291" s="19">
        <v>8290.0</v>
      </c>
      <c r="B8291" s="19">
        <v>17787.0</v>
      </c>
      <c r="C8291" s="20" t="s">
        <v>10044</v>
      </c>
      <c r="D8291" s="21"/>
    </row>
    <row r="8292">
      <c r="A8292" s="19">
        <v>8291.0</v>
      </c>
      <c r="B8292" s="19">
        <v>17786.0</v>
      </c>
      <c r="C8292" s="22" t="s">
        <v>10045</v>
      </c>
      <c r="D8292" s="21"/>
    </row>
    <row r="8293">
      <c r="A8293" s="19">
        <v>8292.0</v>
      </c>
      <c r="B8293" s="19">
        <v>17783.0</v>
      </c>
      <c r="C8293" s="20" t="s">
        <v>10046</v>
      </c>
      <c r="D8293" s="21"/>
    </row>
    <row r="8294">
      <c r="A8294" s="19">
        <v>8293.0</v>
      </c>
      <c r="B8294" s="19">
        <v>17770.0</v>
      </c>
      <c r="C8294" s="20" t="s">
        <v>10047</v>
      </c>
      <c r="D8294" s="21"/>
    </row>
    <row r="8295">
      <c r="A8295" s="19">
        <v>8294.0</v>
      </c>
      <c r="B8295" s="19">
        <v>17763.0</v>
      </c>
      <c r="C8295" s="22" t="s">
        <v>10048</v>
      </c>
      <c r="D8295" s="21"/>
    </row>
    <row r="8296">
      <c r="A8296" s="19">
        <v>8295.0</v>
      </c>
      <c r="B8296" s="19">
        <v>17759.0</v>
      </c>
      <c r="C8296" s="20" t="s">
        <v>10049</v>
      </c>
      <c r="D8296" s="21"/>
    </row>
    <row r="8297">
      <c r="A8297" s="19">
        <v>8296.0</v>
      </c>
      <c r="B8297" s="19">
        <v>17758.0</v>
      </c>
      <c r="C8297" s="20" t="s">
        <v>10050</v>
      </c>
      <c r="D8297" s="21"/>
    </row>
    <row r="8298">
      <c r="A8298" s="19">
        <v>8297.0</v>
      </c>
      <c r="B8298" s="19">
        <v>17756.0</v>
      </c>
      <c r="C8298" s="20" t="s">
        <v>10051</v>
      </c>
      <c r="D8298" s="21"/>
    </row>
    <row r="8299">
      <c r="A8299" s="19">
        <v>8298.0</v>
      </c>
      <c r="B8299" s="19">
        <v>17755.0</v>
      </c>
      <c r="C8299" s="20" t="s">
        <v>10052</v>
      </c>
      <c r="D8299" s="21"/>
    </row>
    <row r="8300">
      <c r="A8300" s="19">
        <v>8299.0</v>
      </c>
      <c r="B8300" s="19">
        <v>17753.0</v>
      </c>
      <c r="C8300" s="20" t="s">
        <v>10053</v>
      </c>
      <c r="D8300" s="21"/>
    </row>
    <row r="8301">
      <c r="A8301" s="19">
        <v>8300.0</v>
      </c>
      <c r="B8301" s="19">
        <v>17746.0</v>
      </c>
      <c r="C8301" s="20" t="s">
        <v>10054</v>
      </c>
      <c r="D8301" s="21"/>
    </row>
    <row r="8302">
      <c r="A8302" s="19">
        <v>8301.0</v>
      </c>
      <c r="B8302" s="19">
        <v>17745.0</v>
      </c>
      <c r="C8302" s="20" t="s">
        <v>10055</v>
      </c>
      <c r="D8302" s="21"/>
    </row>
    <row r="8303">
      <c r="A8303" s="19">
        <v>8302.0</v>
      </c>
      <c r="B8303" s="19">
        <v>17736.0</v>
      </c>
      <c r="C8303" s="20" t="s">
        <v>10056</v>
      </c>
      <c r="D8303" s="21"/>
    </row>
    <row r="8304">
      <c r="A8304" s="19">
        <v>8303.0</v>
      </c>
      <c r="B8304" s="19">
        <v>17736.0</v>
      </c>
      <c r="C8304" s="20" t="s">
        <v>10057</v>
      </c>
      <c r="D8304" s="21"/>
    </row>
    <row r="8305">
      <c r="A8305" s="19">
        <v>8304.0</v>
      </c>
      <c r="B8305" s="19">
        <v>17729.0</v>
      </c>
      <c r="C8305" s="22" t="s">
        <v>10058</v>
      </c>
      <c r="D8305" s="21"/>
    </row>
    <row r="8306">
      <c r="A8306" s="19">
        <v>8305.0</v>
      </c>
      <c r="B8306" s="19">
        <v>17729.0</v>
      </c>
      <c r="C8306" s="20" t="s">
        <v>10059</v>
      </c>
      <c r="D8306" s="21"/>
    </row>
    <row r="8307">
      <c r="A8307" s="19">
        <v>8306.0</v>
      </c>
      <c r="B8307" s="19">
        <v>17727.0</v>
      </c>
      <c r="C8307" s="22" t="s">
        <v>10060</v>
      </c>
      <c r="D8307" s="21"/>
    </row>
    <row r="8308">
      <c r="A8308" s="19">
        <v>8307.0</v>
      </c>
      <c r="B8308" s="19">
        <v>17720.0</v>
      </c>
      <c r="C8308" s="20" t="s">
        <v>10061</v>
      </c>
      <c r="D8308" s="21"/>
    </row>
    <row r="8309">
      <c r="A8309" s="19">
        <v>8308.0</v>
      </c>
      <c r="B8309" s="19">
        <v>17716.0</v>
      </c>
      <c r="C8309" s="20" t="s">
        <v>10062</v>
      </c>
      <c r="D8309" s="21"/>
    </row>
    <row r="8310">
      <c r="A8310" s="19">
        <v>8309.0</v>
      </c>
      <c r="B8310" s="19">
        <v>17712.0</v>
      </c>
      <c r="C8310" s="20" t="s">
        <v>10063</v>
      </c>
      <c r="D8310" s="21"/>
    </row>
    <row r="8311">
      <c r="A8311" s="19">
        <v>8310.0</v>
      </c>
      <c r="B8311" s="19">
        <v>17710.0</v>
      </c>
      <c r="C8311" s="22" t="s">
        <v>10064</v>
      </c>
      <c r="D8311" s="21"/>
    </row>
    <row r="8312">
      <c r="A8312" s="19">
        <v>8311.0</v>
      </c>
      <c r="B8312" s="19">
        <v>17702.0</v>
      </c>
      <c r="C8312" s="20" t="s">
        <v>10065</v>
      </c>
      <c r="D8312" s="21"/>
    </row>
    <row r="8313">
      <c r="A8313" s="19">
        <v>8312.0</v>
      </c>
      <c r="B8313" s="19">
        <v>17701.0</v>
      </c>
      <c r="C8313" s="20" t="s">
        <v>10066</v>
      </c>
      <c r="D8313" s="21"/>
    </row>
    <row r="8314">
      <c r="A8314" s="19">
        <v>8313.0</v>
      </c>
      <c r="B8314" s="19">
        <v>17698.0</v>
      </c>
      <c r="C8314" s="20" t="s">
        <v>10067</v>
      </c>
      <c r="D8314" s="21"/>
    </row>
    <row r="8315">
      <c r="A8315" s="19">
        <v>8314.0</v>
      </c>
      <c r="B8315" s="19">
        <v>17694.0</v>
      </c>
      <c r="C8315" s="20" t="s">
        <v>10068</v>
      </c>
      <c r="D8315" s="21"/>
    </row>
    <row r="8316">
      <c r="A8316" s="19">
        <v>8315.0</v>
      </c>
      <c r="B8316" s="19">
        <v>17684.0</v>
      </c>
      <c r="C8316" s="22" t="s">
        <v>10069</v>
      </c>
      <c r="D8316" s="21"/>
    </row>
    <row r="8317">
      <c r="A8317" s="19">
        <v>8316.0</v>
      </c>
      <c r="B8317" s="19">
        <v>17684.0</v>
      </c>
      <c r="C8317" s="20" t="s">
        <v>10070</v>
      </c>
      <c r="D8317" s="21"/>
    </row>
    <row r="8318">
      <c r="A8318" s="19">
        <v>8317.0</v>
      </c>
      <c r="B8318" s="19">
        <v>17682.0</v>
      </c>
      <c r="C8318" s="22" t="s">
        <v>10071</v>
      </c>
      <c r="D8318" s="21"/>
    </row>
    <row r="8319">
      <c r="A8319" s="19">
        <v>8318.0</v>
      </c>
      <c r="B8319" s="19">
        <v>17682.0</v>
      </c>
      <c r="C8319" s="20" t="s">
        <v>10072</v>
      </c>
      <c r="D8319" s="21"/>
    </row>
    <row r="8320">
      <c r="A8320" s="19">
        <v>8319.0</v>
      </c>
      <c r="B8320" s="19">
        <v>17681.0</v>
      </c>
      <c r="C8320" s="20" t="s">
        <v>10073</v>
      </c>
      <c r="D8320" s="21"/>
    </row>
    <row r="8321">
      <c r="A8321" s="19">
        <v>8320.0</v>
      </c>
      <c r="B8321" s="19">
        <v>17680.0</v>
      </c>
      <c r="C8321" s="20" t="s">
        <v>10074</v>
      </c>
      <c r="D8321" s="21"/>
    </row>
    <row r="8322">
      <c r="A8322" s="19">
        <v>8321.0</v>
      </c>
      <c r="B8322" s="19">
        <v>17677.0</v>
      </c>
      <c r="C8322" s="20" t="s">
        <v>10075</v>
      </c>
      <c r="D8322" s="21"/>
    </row>
    <row r="8323">
      <c r="A8323" s="19">
        <v>8322.0</v>
      </c>
      <c r="B8323" s="19">
        <v>17674.0</v>
      </c>
      <c r="C8323" s="20" t="s">
        <v>10076</v>
      </c>
      <c r="D8323" s="21"/>
    </row>
    <row r="8324">
      <c r="A8324" s="19">
        <v>8323.0</v>
      </c>
      <c r="B8324" s="19">
        <v>17672.0</v>
      </c>
      <c r="C8324" s="20" t="s">
        <v>10077</v>
      </c>
      <c r="D8324" s="21"/>
    </row>
    <row r="8325">
      <c r="A8325" s="19">
        <v>8324.0</v>
      </c>
      <c r="B8325" s="19">
        <v>17671.0</v>
      </c>
      <c r="C8325" s="20" t="s">
        <v>10078</v>
      </c>
      <c r="D8325" s="21"/>
    </row>
    <row r="8326">
      <c r="A8326" s="19">
        <v>8325.0</v>
      </c>
      <c r="B8326" s="19">
        <v>17670.0</v>
      </c>
      <c r="C8326" s="20" t="s">
        <v>10079</v>
      </c>
      <c r="D8326" s="21"/>
    </row>
    <row r="8327">
      <c r="A8327" s="19">
        <v>8326.0</v>
      </c>
      <c r="B8327" s="19">
        <v>17669.0</v>
      </c>
      <c r="C8327" s="20" t="s">
        <v>10080</v>
      </c>
      <c r="D8327" s="21"/>
    </row>
    <row r="8328">
      <c r="A8328" s="19">
        <v>8327.0</v>
      </c>
      <c r="B8328" s="19">
        <v>17669.0</v>
      </c>
      <c r="C8328" s="20" t="s">
        <v>10081</v>
      </c>
      <c r="D8328" s="21"/>
    </row>
    <row r="8329">
      <c r="A8329" s="19">
        <v>8328.0</v>
      </c>
      <c r="B8329" s="19">
        <v>17667.0</v>
      </c>
      <c r="C8329" s="20" t="s">
        <v>10082</v>
      </c>
      <c r="D8329" s="21"/>
    </row>
    <row r="8330">
      <c r="A8330" s="19">
        <v>8329.0</v>
      </c>
      <c r="B8330" s="19">
        <v>17666.0</v>
      </c>
      <c r="C8330" s="20" t="s">
        <v>10083</v>
      </c>
      <c r="D8330" s="21"/>
    </row>
    <row r="8331">
      <c r="A8331" s="19">
        <v>8330.0</v>
      </c>
      <c r="B8331" s="19">
        <v>17663.0</v>
      </c>
      <c r="C8331" s="20" t="s">
        <v>10084</v>
      </c>
      <c r="D8331" s="21"/>
    </row>
    <row r="8332">
      <c r="A8332" s="19">
        <v>8331.0</v>
      </c>
      <c r="B8332" s="19">
        <v>17660.0</v>
      </c>
      <c r="C8332" s="22" t="s">
        <v>10085</v>
      </c>
      <c r="D8332" s="21"/>
    </row>
    <row r="8333">
      <c r="A8333" s="19">
        <v>8332.0</v>
      </c>
      <c r="B8333" s="19">
        <v>17658.0</v>
      </c>
      <c r="C8333" s="22" t="s">
        <v>10086</v>
      </c>
      <c r="D8333" s="21"/>
    </row>
    <row r="8334">
      <c r="A8334" s="19">
        <v>8333.0</v>
      </c>
      <c r="B8334" s="19">
        <v>17652.0</v>
      </c>
      <c r="C8334" s="20" t="s">
        <v>10087</v>
      </c>
      <c r="D8334" s="21"/>
    </row>
    <row r="8335">
      <c r="A8335" s="19">
        <v>8334.0</v>
      </c>
      <c r="B8335" s="19">
        <v>17651.0</v>
      </c>
      <c r="C8335" s="20" t="s">
        <v>10088</v>
      </c>
      <c r="D8335" s="21"/>
    </row>
    <row r="8336">
      <c r="A8336" s="19">
        <v>8335.0</v>
      </c>
      <c r="B8336" s="19">
        <v>17648.0</v>
      </c>
      <c r="C8336" s="20" t="s">
        <v>10089</v>
      </c>
      <c r="D8336" s="21"/>
    </row>
    <row r="8337">
      <c r="A8337" s="19">
        <v>8336.0</v>
      </c>
      <c r="B8337" s="19">
        <v>17646.0</v>
      </c>
      <c r="C8337" s="20" t="s">
        <v>10090</v>
      </c>
      <c r="D8337" s="21"/>
    </row>
    <row r="8338">
      <c r="A8338" s="19">
        <v>8337.0</v>
      </c>
      <c r="B8338" s="19">
        <v>17644.0</v>
      </c>
      <c r="C8338" s="22" t="s">
        <v>10091</v>
      </c>
      <c r="D8338" s="21"/>
    </row>
    <row r="8339">
      <c r="A8339" s="19">
        <v>8338.0</v>
      </c>
      <c r="B8339" s="19">
        <v>17640.0</v>
      </c>
      <c r="C8339" s="20" t="s">
        <v>10092</v>
      </c>
      <c r="D8339" s="21"/>
    </row>
    <row r="8340">
      <c r="A8340" s="19">
        <v>8339.0</v>
      </c>
      <c r="B8340" s="19">
        <v>17637.0</v>
      </c>
      <c r="C8340" s="20" t="s">
        <v>10093</v>
      </c>
      <c r="D8340" s="21"/>
    </row>
    <row r="8341">
      <c r="A8341" s="19">
        <v>8340.0</v>
      </c>
      <c r="B8341" s="19">
        <v>17631.0</v>
      </c>
      <c r="C8341" s="20" t="s">
        <v>10094</v>
      </c>
      <c r="D8341" s="21"/>
    </row>
    <row r="8342">
      <c r="A8342" s="19">
        <v>8341.0</v>
      </c>
      <c r="B8342" s="19">
        <v>17630.0</v>
      </c>
      <c r="C8342" s="20" t="s">
        <v>10095</v>
      </c>
      <c r="D8342" s="21"/>
    </row>
    <row r="8343">
      <c r="A8343" s="19">
        <v>8342.0</v>
      </c>
      <c r="B8343" s="19">
        <v>17629.0</v>
      </c>
      <c r="C8343" s="20" t="s">
        <v>10096</v>
      </c>
      <c r="D8343" s="21"/>
    </row>
    <row r="8344">
      <c r="A8344" s="19">
        <v>8343.0</v>
      </c>
      <c r="B8344" s="19">
        <v>17629.0</v>
      </c>
      <c r="C8344" s="20" t="s">
        <v>10097</v>
      </c>
      <c r="D8344" s="21"/>
    </row>
    <row r="8345">
      <c r="A8345" s="19">
        <v>8344.0</v>
      </c>
      <c r="B8345" s="19">
        <v>17627.0</v>
      </c>
      <c r="C8345" s="20" t="s">
        <v>10098</v>
      </c>
      <c r="D8345" s="21"/>
    </row>
    <row r="8346">
      <c r="A8346" s="19">
        <v>8345.0</v>
      </c>
      <c r="B8346" s="19">
        <v>17626.0</v>
      </c>
      <c r="C8346" s="20" t="s">
        <v>10099</v>
      </c>
      <c r="D8346" s="21"/>
    </row>
    <row r="8347">
      <c r="A8347" s="19">
        <v>8346.0</v>
      </c>
      <c r="B8347" s="19">
        <v>17626.0</v>
      </c>
      <c r="C8347" s="20" t="s">
        <v>10100</v>
      </c>
      <c r="D8347" s="21"/>
    </row>
    <row r="8348">
      <c r="A8348" s="19">
        <v>8347.0</v>
      </c>
      <c r="B8348" s="19">
        <v>17622.0</v>
      </c>
      <c r="C8348" s="20" t="s">
        <v>10101</v>
      </c>
      <c r="D8348" s="21"/>
    </row>
    <row r="8349">
      <c r="A8349" s="19">
        <v>8348.0</v>
      </c>
      <c r="B8349" s="19">
        <v>17620.0</v>
      </c>
      <c r="C8349" s="20" t="s">
        <v>10102</v>
      </c>
      <c r="D8349" s="21"/>
    </row>
    <row r="8350">
      <c r="A8350" s="19">
        <v>8349.0</v>
      </c>
      <c r="B8350" s="19">
        <v>17619.0</v>
      </c>
      <c r="C8350" s="20" t="s">
        <v>10103</v>
      </c>
      <c r="D8350" s="21"/>
    </row>
    <row r="8351">
      <c r="A8351" s="19">
        <v>8350.0</v>
      </c>
      <c r="B8351" s="19">
        <v>17610.0</v>
      </c>
      <c r="C8351" s="20" t="s">
        <v>10104</v>
      </c>
      <c r="D8351" s="21"/>
    </row>
    <row r="8352">
      <c r="A8352" s="19">
        <v>8351.0</v>
      </c>
      <c r="B8352" s="19">
        <v>17602.0</v>
      </c>
      <c r="C8352" s="20" t="s">
        <v>10105</v>
      </c>
      <c r="D8352" s="21"/>
    </row>
    <row r="8353">
      <c r="A8353" s="19">
        <v>8352.0</v>
      </c>
      <c r="B8353" s="19">
        <v>17600.0</v>
      </c>
      <c r="C8353" s="20" t="s">
        <v>10106</v>
      </c>
      <c r="D8353" s="21"/>
    </row>
    <row r="8354">
      <c r="A8354" s="19">
        <v>8353.0</v>
      </c>
      <c r="B8354" s="19">
        <v>17591.0</v>
      </c>
      <c r="C8354" s="22" t="s">
        <v>10107</v>
      </c>
      <c r="D8354" s="21"/>
    </row>
    <row r="8355">
      <c r="A8355" s="19">
        <v>8354.0</v>
      </c>
      <c r="B8355" s="19">
        <v>17589.0</v>
      </c>
      <c r="C8355" s="22" t="s">
        <v>10108</v>
      </c>
      <c r="D8355" s="21"/>
    </row>
    <row r="8356">
      <c r="A8356" s="19">
        <v>8355.0</v>
      </c>
      <c r="B8356" s="19">
        <v>17581.0</v>
      </c>
      <c r="C8356" s="20" t="s">
        <v>10109</v>
      </c>
      <c r="D8356" s="21"/>
    </row>
    <row r="8357">
      <c r="A8357" s="19">
        <v>8356.0</v>
      </c>
      <c r="B8357" s="19">
        <v>17579.0</v>
      </c>
      <c r="C8357" s="20" t="s">
        <v>10110</v>
      </c>
      <c r="D8357" s="21"/>
    </row>
    <row r="8358">
      <c r="A8358" s="19">
        <v>8357.0</v>
      </c>
      <c r="B8358" s="19">
        <v>17577.0</v>
      </c>
      <c r="C8358" s="20" t="s">
        <v>10111</v>
      </c>
      <c r="D8358" s="21"/>
    </row>
    <row r="8359">
      <c r="A8359" s="19">
        <v>8358.0</v>
      </c>
      <c r="B8359" s="19">
        <v>17577.0</v>
      </c>
      <c r="C8359" s="20" t="s">
        <v>10112</v>
      </c>
      <c r="D8359" s="21"/>
    </row>
    <row r="8360">
      <c r="A8360" s="19">
        <v>8359.0</v>
      </c>
      <c r="B8360" s="19">
        <v>17576.0</v>
      </c>
      <c r="C8360" s="20" t="s">
        <v>10113</v>
      </c>
      <c r="D8360" s="21"/>
    </row>
    <row r="8361">
      <c r="A8361" s="19">
        <v>8360.0</v>
      </c>
      <c r="B8361" s="19">
        <v>17575.0</v>
      </c>
      <c r="C8361" s="20" t="s">
        <v>10114</v>
      </c>
      <c r="D8361" s="21"/>
    </row>
    <row r="8362">
      <c r="A8362" s="19">
        <v>8361.0</v>
      </c>
      <c r="B8362" s="19">
        <v>17571.0</v>
      </c>
      <c r="C8362" s="20" t="s">
        <v>10115</v>
      </c>
      <c r="D8362" s="21"/>
    </row>
    <row r="8363">
      <c r="A8363" s="19">
        <v>8362.0</v>
      </c>
      <c r="B8363" s="19">
        <v>17566.0</v>
      </c>
      <c r="C8363" s="20" t="s">
        <v>10116</v>
      </c>
      <c r="D8363" s="21"/>
    </row>
    <row r="8364">
      <c r="A8364" s="19">
        <v>8363.0</v>
      </c>
      <c r="B8364" s="19">
        <v>17565.0</v>
      </c>
      <c r="C8364" s="20" t="s">
        <v>10117</v>
      </c>
      <c r="D8364" s="21"/>
    </row>
    <row r="8365">
      <c r="A8365" s="19">
        <v>8364.0</v>
      </c>
      <c r="B8365" s="19">
        <v>17561.0</v>
      </c>
      <c r="C8365" s="20" t="s">
        <v>10118</v>
      </c>
      <c r="D8365" s="21"/>
    </row>
    <row r="8366">
      <c r="A8366" s="19">
        <v>8365.0</v>
      </c>
      <c r="B8366" s="19">
        <v>17554.0</v>
      </c>
      <c r="C8366" s="20" t="s">
        <v>10119</v>
      </c>
      <c r="D8366" s="21"/>
    </row>
    <row r="8367">
      <c r="A8367" s="19">
        <v>8366.0</v>
      </c>
      <c r="B8367" s="19">
        <v>17552.0</v>
      </c>
      <c r="C8367" s="22" t="s">
        <v>10120</v>
      </c>
      <c r="D8367" s="21"/>
    </row>
    <row r="8368">
      <c r="A8368" s="19">
        <v>8367.0</v>
      </c>
      <c r="B8368" s="19">
        <v>17551.0</v>
      </c>
      <c r="C8368" s="20" t="s">
        <v>10121</v>
      </c>
      <c r="D8368" s="21"/>
    </row>
    <row r="8369">
      <c r="A8369" s="19">
        <v>8368.0</v>
      </c>
      <c r="B8369" s="19">
        <v>17550.0</v>
      </c>
      <c r="C8369" s="20" t="s">
        <v>10122</v>
      </c>
      <c r="D8369" s="21"/>
    </row>
    <row r="8370">
      <c r="A8370" s="19">
        <v>8369.0</v>
      </c>
      <c r="B8370" s="19">
        <v>17548.0</v>
      </c>
      <c r="C8370" s="20" t="s">
        <v>10123</v>
      </c>
      <c r="D8370" s="21"/>
    </row>
    <row r="8371">
      <c r="A8371" s="19">
        <v>8370.0</v>
      </c>
      <c r="B8371" s="19">
        <v>17544.0</v>
      </c>
      <c r="C8371" s="22" t="s">
        <v>10124</v>
      </c>
      <c r="D8371" s="21"/>
    </row>
    <row r="8372">
      <c r="A8372" s="19">
        <v>8371.0</v>
      </c>
      <c r="B8372" s="19">
        <v>17541.0</v>
      </c>
      <c r="C8372" s="20" t="s">
        <v>10125</v>
      </c>
      <c r="D8372" s="21"/>
    </row>
    <row r="8373">
      <c r="A8373" s="19">
        <v>8372.0</v>
      </c>
      <c r="B8373" s="19">
        <v>17537.0</v>
      </c>
      <c r="C8373" s="20" t="s">
        <v>10126</v>
      </c>
      <c r="D8373" s="21"/>
    </row>
    <row r="8374">
      <c r="A8374" s="19">
        <v>8373.0</v>
      </c>
      <c r="B8374" s="19">
        <v>17535.0</v>
      </c>
      <c r="C8374" s="20" t="s">
        <v>10127</v>
      </c>
      <c r="D8374" s="21"/>
    </row>
    <row r="8375">
      <c r="A8375" s="19">
        <v>8374.0</v>
      </c>
      <c r="B8375" s="19">
        <v>17530.0</v>
      </c>
      <c r="C8375" s="20" t="s">
        <v>10128</v>
      </c>
      <c r="D8375" s="21"/>
    </row>
    <row r="8376">
      <c r="A8376" s="19">
        <v>8375.0</v>
      </c>
      <c r="B8376" s="19">
        <v>17530.0</v>
      </c>
      <c r="C8376" s="22" t="s">
        <v>10129</v>
      </c>
      <c r="D8376" s="21"/>
    </row>
    <row r="8377">
      <c r="A8377" s="19">
        <v>8376.0</v>
      </c>
      <c r="B8377" s="19">
        <v>17528.0</v>
      </c>
      <c r="C8377" s="20" t="s">
        <v>10130</v>
      </c>
      <c r="D8377" s="21"/>
    </row>
    <row r="8378">
      <c r="A8378" s="19">
        <v>8377.0</v>
      </c>
      <c r="B8378" s="19">
        <v>17520.0</v>
      </c>
      <c r="C8378" s="20" t="s">
        <v>10131</v>
      </c>
      <c r="D8378" s="21"/>
    </row>
    <row r="8379">
      <c r="A8379" s="19">
        <v>8378.0</v>
      </c>
      <c r="B8379" s="19">
        <v>17512.0</v>
      </c>
      <c r="C8379" s="20" t="s">
        <v>10132</v>
      </c>
      <c r="D8379" s="21"/>
    </row>
    <row r="8380">
      <c r="A8380" s="19">
        <v>8379.0</v>
      </c>
      <c r="B8380" s="19">
        <v>17510.0</v>
      </c>
      <c r="C8380" s="20" t="s">
        <v>10133</v>
      </c>
      <c r="D8380" s="21"/>
    </row>
    <row r="8381">
      <c r="A8381" s="19">
        <v>8380.0</v>
      </c>
      <c r="B8381" s="19">
        <v>17510.0</v>
      </c>
      <c r="C8381" s="20" t="s">
        <v>10134</v>
      </c>
      <c r="D8381" s="21"/>
    </row>
    <row r="8382">
      <c r="A8382" s="19">
        <v>8381.0</v>
      </c>
      <c r="B8382" s="19">
        <v>17509.0</v>
      </c>
      <c r="C8382" s="20" t="s">
        <v>10135</v>
      </c>
      <c r="D8382" s="21"/>
    </row>
    <row r="8383">
      <c r="A8383" s="19">
        <v>8382.0</v>
      </c>
      <c r="B8383" s="19">
        <v>17508.0</v>
      </c>
      <c r="C8383" s="20" t="s">
        <v>10136</v>
      </c>
      <c r="D8383" s="21"/>
    </row>
    <row r="8384">
      <c r="A8384" s="19">
        <v>8383.0</v>
      </c>
      <c r="B8384" s="19">
        <v>17507.0</v>
      </c>
      <c r="C8384" s="20" t="s">
        <v>10137</v>
      </c>
      <c r="D8384" s="21"/>
    </row>
    <row r="8385">
      <c r="A8385" s="19">
        <v>8384.0</v>
      </c>
      <c r="B8385" s="19">
        <v>17507.0</v>
      </c>
      <c r="C8385" s="20" t="s">
        <v>10138</v>
      </c>
      <c r="D8385" s="21"/>
    </row>
    <row r="8386">
      <c r="A8386" s="19">
        <v>8385.0</v>
      </c>
      <c r="B8386" s="19">
        <v>17493.0</v>
      </c>
      <c r="C8386" s="20" t="s">
        <v>10139</v>
      </c>
      <c r="D8386" s="21"/>
    </row>
    <row r="8387">
      <c r="A8387" s="19">
        <v>8386.0</v>
      </c>
      <c r="B8387" s="19">
        <v>17492.0</v>
      </c>
      <c r="C8387" s="20" t="s">
        <v>10140</v>
      </c>
      <c r="D8387" s="21"/>
    </row>
    <row r="8388">
      <c r="A8388" s="19">
        <v>8387.0</v>
      </c>
      <c r="B8388" s="19">
        <v>17487.0</v>
      </c>
      <c r="C8388" s="20" t="s">
        <v>10141</v>
      </c>
      <c r="D8388" s="21"/>
    </row>
    <row r="8389">
      <c r="A8389" s="19">
        <v>8388.0</v>
      </c>
      <c r="B8389" s="19">
        <v>17485.0</v>
      </c>
      <c r="C8389" s="20" t="s">
        <v>10142</v>
      </c>
      <c r="D8389" s="21"/>
    </row>
    <row r="8390">
      <c r="A8390" s="19">
        <v>8389.0</v>
      </c>
      <c r="B8390" s="19">
        <v>17482.0</v>
      </c>
      <c r="C8390" s="20" t="s">
        <v>10143</v>
      </c>
      <c r="D8390" s="21"/>
    </row>
    <row r="8391">
      <c r="A8391" s="19">
        <v>8390.0</v>
      </c>
      <c r="B8391" s="19">
        <v>17480.0</v>
      </c>
      <c r="C8391" s="20" t="s">
        <v>10144</v>
      </c>
      <c r="D8391" s="21"/>
    </row>
    <row r="8392">
      <c r="A8392" s="19">
        <v>8391.0</v>
      </c>
      <c r="B8392" s="19">
        <v>17479.0</v>
      </c>
      <c r="C8392" s="20" t="s">
        <v>10145</v>
      </c>
      <c r="D8392" s="21"/>
    </row>
    <row r="8393">
      <c r="A8393" s="19">
        <v>8392.0</v>
      </c>
      <c r="B8393" s="19">
        <v>17475.0</v>
      </c>
      <c r="C8393" s="20" t="s">
        <v>10146</v>
      </c>
      <c r="D8393" s="21"/>
    </row>
    <row r="8394">
      <c r="A8394" s="19">
        <v>8393.0</v>
      </c>
      <c r="B8394" s="19">
        <v>17471.0</v>
      </c>
      <c r="C8394" s="20" t="s">
        <v>10147</v>
      </c>
      <c r="D8394" s="21"/>
    </row>
    <row r="8395">
      <c r="A8395" s="19">
        <v>8394.0</v>
      </c>
      <c r="B8395" s="19">
        <v>17471.0</v>
      </c>
      <c r="C8395" s="20" t="s">
        <v>10148</v>
      </c>
      <c r="D8395" s="21"/>
    </row>
    <row r="8396">
      <c r="A8396" s="19">
        <v>8395.0</v>
      </c>
      <c r="B8396" s="19">
        <v>17465.0</v>
      </c>
      <c r="C8396" s="20" t="s">
        <v>10149</v>
      </c>
      <c r="D8396" s="21"/>
    </row>
    <row r="8397">
      <c r="A8397" s="19">
        <v>8396.0</v>
      </c>
      <c r="B8397" s="19">
        <v>17464.0</v>
      </c>
      <c r="C8397" s="20" t="s">
        <v>10150</v>
      </c>
      <c r="D8397" s="21"/>
    </row>
    <row r="8398">
      <c r="A8398" s="19">
        <v>8397.0</v>
      </c>
      <c r="B8398" s="19">
        <v>17459.0</v>
      </c>
      <c r="C8398" s="22" t="s">
        <v>10151</v>
      </c>
      <c r="D8398" s="21"/>
    </row>
    <row r="8399">
      <c r="A8399" s="19">
        <v>8398.0</v>
      </c>
      <c r="B8399" s="19">
        <v>17454.0</v>
      </c>
      <c r="C8399" s="20" t="s">
        <v>10152</v>
      </c>
      <c r="D8399" s="21"/>
    </row>
    <row r="8400">
      <c r="A8400" s="19">
        <v>8399.0</v>
      </c>
      <c r="B8400" s="19">
        <v>17446.0</v>
      </c>
      <c r="C8400" s="20" t="s">
        <v>10153</v>
      </c>
      <c r="D8400" s="21"/>
    </row>
    <row r="8401">
      <c r="A8401" s="19">
        <v>8400.0</v>
      </c>
      <c r="B8401" s="19">
        <v>17445.0</v>
      </c>
      <c r="C8401" s="20" t="s">
        <v>10154</v>
      </c>
      <c r="D8401" s="21"/>
    </row>
    <row r="8402">
      <c r="A8402" s="19">
        <v>8401.0</v>
      </c>
      <c r="B8402" s="19">
        <v>17444.0</v>
      </c>
      <c r="C8402" s="20" t="s">
        <v>10155</v>
      </c>
      <c r="D8402" s="21"/>
    </row>
    <row r="8403">
      <c r="A8403" s="19">
        <v>8402.0</v>
      </c>
      <c r="B8403" s="19">
        <v>17443.0</v>
      </c>
      <c r="C8403" s="20" t="s">
        <v>10156</v>
      </c>
      <c r="D8403" s="21"/>
    </row>
    <row r="8404">
      <c r="A8404" s="19">
        <v>8403.0</v>
      </c>
      <c r="B8404" s="19">
        <v>17437.0</v>
      </c>
      <c r="C8404" s="20" t="s">
        <v>10157</v>
      </c>
      <c r="D8404" s="21"/>
    </row>
    <row r="8405">
      <c r="A8405" s="19">
        <v>8404.0</v>
      </c>
      <c r="B8405" s="19">
        <v>17436.0</v>
      </c>
      <c r="C8405" s="20" t="s">
        <v>10158</v>
      </c>
      <c r="D8405" s="21"/>
    </row>
    <row r="8406">
      <c r="A8406" s="19">
        <v>8405.0</v>
      </c>
      <c r="B8406" s="19">
        <v>17433.0</v>
      </c>
      <c r="C8406" s="20" t="s">
        <v>10159</v>
      </c>
      <c r="D8406" s="21"/>
    </row>
    <row r="8407">
      <c r="A8407" s="19">
        <v>8406.0</v>
      </c>
      <c r="B8407" s="19">
        <v>17430.0</v>
      </c>
      <c r="C8407" s="20" t="s">
        <v>10160</v>
      </c>
      <c r="D8407" s="21"/>
    </row>
    <row r="8408">
      <c r="A8408" s="19">
        <v>8407.0</v>
      </c>
      <c r="B8408" s="19">
        <v>17428.0</v>
      </c>
      <c r="C8408" s="20" t="s">
        <v>10161</v>
      </c>
      <c r="D8408" s="21"/>
    </row>
    <row r="8409">
      <c r="A8409" s="19">
        <v>8408.0</v>
      </c>
      <c r="B8409" s="19">
        <v>17426.0</v>
      </c>
      <c r="C8409" s="20" t="s">
        <v>10162</v>
      </c>
      <c r="D8409" s="21"/>
    </row>
    <row r="8410">
      <c r="A8410" s="19">
        <v>8409.0</v>
      </c>
      <c r="B8410" s="19">
        <v>17413.0</v>
      </c>
      <c r="C8410" s="20" t="s">
        <v>10163</v>
      </c>
      <c r="D8410" s="21"/>
    </row>
    <row r="8411">
      <c r="A8411" s="19">
        <v>8410.0</v>
      </c>
      <c r="B8411" s="19">
        <v>17413.0</v>
      </c>
      <c r="C8411" s="20" t="s">
        <v>10164</v>
      </c>
      <c r="D8411" s="21"/>
    </row>
    <row r="8412">
      <c r="A8412" s="19">
        <v>8411.0</v>
      </c>
      <c r="B8412" s="19">
        <v>17412.0</v>
      </c>
      <c r="C8412" s="20" t="s">
        <v>10165</v>
      </c>
      <c r="D8412" s="21"/>
    </row>
    <row r="8413">
      <c r="A8413" s="19">
        <v>8412.0</v>
      </c>
      <c r="B8413" s="19">
        <v>17406.0</v>
      </c>
      <c r="C8413" s="20" t="s">
        <v>10166</v>
      </c>
      <c r="D8413" s="21"/>
    </row>
    <row r="8414">
      <c r="A8414" s="19">
        <v>8413.0</v>
      </c>
      <c r="B8414" s="19">
        <v>17401.0</v>
      </c>
      <c r="C8414" s="20" t="s">
        <v>10167</v>
      </c>
      <c r="D8414" s="21"/>
    </row>
    <row r="8415">
      <c r="A8415" s="19">
        <v>8414.0</v>
      </c>
      <c r="B8415" s="19">
        <v>17397.0</v>
      </c>
      <c r="C8415" s="20" t="s">
        <v>10168</v>
      </c>
      <c r="D8415" s="21"/>
    </row>
    <row r="8416">
      <c r="A8416" s="19">
        <v>8415.0</v>
      </c>
      <c r="B8416" s="19">
        <v>17396.0</v>
      </c>
      <c r="C8416" s="20" t="s">
        <v>10169</v>
      </c>
      <c r="D8416" s="21"/>
    </row>
    <row r="8417">
      <c r="A8417" s="19">
        <v>8416.0</v>
      </c>
      <c r="B8417" s="19">
        <v>17395.0</v>
      </c>
      <c r="C8417" s="20" t="s">
        <v>10170</v>
      </c>
      <c r="D8417" s="21"/>
    </row>
    <row r="8418">
      <c r="A8418" s="19">
        <v>8417.0</v>
      </c>
      <c r="B8418" s="19">
        <v>17389.0</v>
      </c>
      <c r="C8418" s="20" t="s">
        <v>10171</v>
      </c>
      <c r="D8418" s="21"/>
    </row>
    <row r="8419">
      <c r="A8419" s="19">
        <v>8418.0</v>
      </c>
      <c r="B8419" s="19">
        <v>17387.0</v>
      </c>
      <c r="C8419" s="20" t="s">
        <v>10172</v>
      </c>
      <c r="D8419" s="21"/>
    </row>
    <row r="8420">
      <c r="A8420" s="19">
        <v>8419.0</v>
      </c>
      <c r="B8420" s="19">
        <v>17381.0</v>
      </c>
      <c r="C8420" s="20" t="s">
        <v>10173</v>
      </c>
      <c r="D8420" s="21"/>
    </row>
    <row r="8421">
      <c r="A8421" s="19">
        <v>8420.0</v>
      </c>
      <c r="B8421" s="19">
        <v>17377.0</v>
      </c>
      <c r="C8421" s="20" t="s">
        <v>10174</v>
      </c>
      <c r="D8421" s="21"/>
    </row>
    <row r="8422">
      <c r="A8422" s="19">
        <v>8421.0</v>
      </c>
      <c r="B8422" s="19">
        <v>17373.0</v>
      </c>
      <c r="C8422" s="22" t="s">
        <v>10175</v>
      </c>
      <c r="D8422" s="21"/>
    </row>
    <row r="8423">
      <c r="A8423" s="19">
        <v>8422.0</v>
      </c>
      <c r="B8423" s="19">
        <v>17371.0</v>
      </c>
      <c r="C8423" s="20" t="s">
        <v>10176</v>
      </c>
      <c r="D8423" s="21"/>
    </row>
    <row r="8424">
      <c r="A8424" s="19">
        <v>8423.0</v>
      </c>
      <c r="B8424" s="19">
        <v>17363.0</v>
      </c>
      <c r="C8424" s="22" t="s">
        <v>10177</v>
      </c>
      <c r="D8424" s="21"/>
    </row>
    <row r="8425">
      <c r="A8425" s="19">
        <v>8424.0</v>
      </c>
      <c r="B8425" s="19">
        <v>17359.0</v>
      </c>
      <c r="C8425" s="20" t="s">
        <v>10178</v>
      </c>
      <c r="D8425" s="21"/>
    </row>
    <row r="8426">
      <c r="A8426" s="19">
        <v>8425.0</v>
      </c>
      <c r="B8426" s="19">
        <v>17355.0</v>
      </c>
      <c r="C8426" s="20" t="s">
        <v>10179</v>
      </c>
      <c r="D8426" s="21"/>
    </row>
    <row r="8427">
      <c r="A8427" s="19">
        <v>8426.0</v>
      </c>
      <c r="B8427" s="19">
        <v>17354.0</v>
      </c>
      <c r="C8427" s="20" t="s">
        <v>10180</v>
      </c>
      <c r="D8427" s="21"/>
    </row>
    <row r="8428">
      <c r="A8428" s="19">
        <v>8427.0</v>
      </c>
      <c r="B8428" s="19">
        <v>17353.0</v>
      </c>
      <c r="C8428" s="22" t="s">
        <v>10181</v>
      </c>
      <c r="D8428" s="21"/>
    </row>
    <row r="8429">
      <c r="A8429" s="19">
        <v>8428.0</v>
      </c>
      <c r="B8429" s="19">
        <v>17350.0</v>
      </c>
      <c r="C8429" s="20" t="s">
        <v>10182</v>
      </c>
      <c r="D8429" s="21"/>
    </row>
    <row r="8430">
      <c r="A8430" s="19">
        <v>8429.0</v>
      </c>
      <c r="B8430" s="19">
        <v>17349.0</v>
      </c>
      <c r="C8430" s="20" t="s">
        <v>10183</v>
      </c>
      <c r="D8430" s="21"/>
    </row>
    <row r="8431">
      <c r="A8431" s="19">
        <v>8430.0</v>
      </c>
      <c r="B8431" s="19">
        <v>17349.0</v>
      </c>
      <c r="C8431" s="20" t="s">
        <v>10184</v>
      </c>
      <c r="D8431" s="21"/>
    </row>
    <row r="8432">
      <c r="A8432" s="19">
        <v>8431.0</v>
      </c>
      <c r="B8432" s="19">
        <v>17346.0</v>
      </c>
      <c r="C8432" s="20" t="s">
        <v>10185</v>
      </c>
      <c r="D8432" s="21"/>
    </row>
    <row r="8433">
      <c r="A8433" s="19">
        <v>8432.0</v>
      </c>
      <c r="B8433" s="19">
        <v>17343.0</v>
      </c>
      <c r="C8433" s="20" t="s">
        <v>10186</v>
      </c>
      <c r="D8433" s="21"/>
    </row>
    <row r="8434">
      <c r="A8434" s="19">
        <v>8433.0</v>
      </c>
      <c r="B8434" s="19">
        <v>17343.0</v>
      </c>
      <c r="C8434" s="20" t="s">
        <v>10187</v>
      </c>
      <c r="D8434" s="21"/>
    </row>
    <row r="8435">
      <c r="A8435" s="19">
        <v>8434.0</v>
      </c>
      <c r="B8435" s="19">
        <v>17343.0</v>
      </c>
      <c r="C8435" s="20" t="s">
        <v>10188</v>
      </c>
      <c r="D8435" s="21"/>
    </row>
    <row r="8436">
      <c r="A8436" s="19">
        <v>8435.0</v>
      </c>
      <c r="B8436" s="19">
        <v>17339.0</v>
      </c>
      <c r="C8436" s="20" t="s">
        <v>10189</v>
      </c>
      <c r="D8436" s="21"/>
    </row>
    <row r="8437">
      <c r="A8437" s="19">
        <v>8436.0</v>
      </c>
      <c r="B8437" s="19">
        <v>17335.0</v>
      </c>
      <c r="C8437" s="20" t="s">
        <v>10190</v>
      </c>
      <c r="D8437" s="21"/>
    </row>
    <row r="8438">
      <c r="A8438" s="19">
        <v>8437.0</v>
      </c>
      <c r="B8438" s="19">
        <v>17332.0</v>
      </c>
      <c r="C8438" s="20" t="s">
        <v>10191</v>
      </c>
      <c r="D8438" s="21"/>
    </row>
    <row r="8439">
      <c r="A8439" s="19">
        <v>8438.0</v>
      </c>
      <c r="B8439" s="19">
        <v>17332.0</v>
      </c>
      <c r="C8439" s="20" t="s">
        <v>10192</v>
      </c>
      <c r="D8439" s="21"/>
    </row>
    <row r="8440">
      <c r="A8440" s="19">
        <v>8439.0</v>
      </c>
      <c r="B8440" s="19">
        <v>17331.0</v>
      </c>
      <c r="C8440" s="20" t="s">
        <v>10193</v>
      </c>
      <c r="D8440" s="21"/>
    </row>
    <row r="8441">
      <c r="A8441" s="19">
        <v>8440.0</v>
      </c>
      <c r="B8441" s="19">
        <v>17329.0</v>
      </c>
      <c r="C8441" s="20" t="s">
        <v>10194</v>
      </c>
      <c r="D8441" s="21"/>
    </row>
    <row r="8442">
      <c r="A8442" s="19">
        <v>8441.0</v>
      </c>
      <c r="B8442" s="19">
        <v>17323.0</v>
      </c>
      <c r="C8442" s="20" t="s">
        <v>10195</v>
      </c>
      <c r="D8442" s="21"/>
    </row>
    <row r="8443">
      <c r="A8443" s="19">
        <v>8442.0</v>
      </c>
      <c r="B8443" s="19">
        <v>17316.0</v>
      </c>
      <c r="C8443" s="20" t="s">
        <v>10196</v>
      </c>
      <c r="D8443" s="21"/>
    </row>
    <row r="8444">
      <c r="A8444" s="19">
        <v>8443.0</v>
      </c>
      <c r="B8444" s="19">
        <v>17315.0</v>
      </c>
      <c r="C8444" s="22" t="s">
        <v>10197</v>
      </c>
      <c r="D8444" s="21"/>
    </row>
    <row r="8445">
      <c r="A8445" s="19">
        <v>8444.0</v>
      </c>
      <c r="B8445" s="19">
        <v>17314.0</v>
      </c>
      <c r="C8445" s="20" t="s">
        <v>10198</v>
      </c>
      <c r="D8445" s="21"/>
    </row>
    <row r="8446">
      <c r="A8446" s="19">
        <v>8445.0</v>
      </c>
      <c r="B8446" s="19">
        <v>17312.0</v>
      </c>
      <c r="C8446" s="20" t="s">
        <v>10199</v>
      </c>
      <c r="D8446" s="21"/>
    </row>
    <row r="8447">
      <c r="A8447" s="19">
        <v>8446.0</v>
      </c>
      <c r="B8447" s="19">
        <v>17309.0</v>
      </c>
      <c r="C8447" s="20" t="s">
        <v>10200</v>
      </c>
      <c r="D8447" s="21"/>
    </row>
    <row r="8448">
      <c r="A8448" s="19">
        <v>8447.0</v>
      </c>
      <c r="B8448" s="19">
        <v>17307.0</v>
      </c>
      <c r="C8448" s="20" t="s">
        <v>10201</v>
      </c>
      <c r="D8448" s="21"/>
    </row>
    <row r="8449">
      <c r="A8449" s="19">
        <v>8448.0</v>
      </c>
      <c r="B8449" s="19">
        <v>17305.0</v>
      </c>
      <c r="C8449" s="20" t="s">
        <v>10202</v>
      </c>
      <c r="D8449" s="21"/>
    </row>
    <row r="8450">
      <c r="A8450" s="19">
        <v>8449.0</v>
      </c>
      <c r="B8450" s="19">
        <v>17303.0</v>
      </c>
      <c r="C8450" s="20" t="s">
        <v>10203</v>
      </c>
      <c r="D8450" s="21"/>
    </row>
    <row r="8451">
      <c r="A8451" s="19">
        <v>8450.0</v>
      </c>
      <c r="B8451" s="19">
        <v>17301.0</v>
      </c>
      <c r="C8451" s="22" t="s">
        <v>10204</v>
      </c>
      <c r="D8451" s="21"/>
    </row>
    <row r="8452">
      <c r="A8452" s="19">
        <v>8451.0</v>
      </c>
      <c r="B8452" s="19">
        <v>17294.0</v>
      </c>
      <c r="C8452" s="20" t="s">
        <v>10205</v>
      </c>
      <c r="D8452" s="21"/>
    </row>
    <row r="8453">
      <c r="A8453" s="19">
        <v>8452.0</v>
      </c>
      <c r="B8453" s="19">
        <v>17289.0</v>
      </c>
      <c r="C8453" s="20" t="s">
        <v>10206</v>
      </c>
      <c r="D8453" s="21"/>
    </row>
    <row r="8454">
      <c r="A8454" s="19">
        <v>8453.0</v>
      </c>
      <c r="B8454" s="19">
        <v>17287.0</v>
      </c>
      <c r="C8454" s="20" t="s">
        <v>10207</v>
      </c>
      <c r="D8454" s="21"/>
    </row>
    <row r="8455">
      <c r="A8455" s="19">
        <v>8454.0</v>
      </c>
      <c r="B8455" s="19">
        <v>17286.0</v>
      </c>
      <c r="C8455" s="20" t="s">
        <v>10208</v>
      </c>
      <c r="D8455" s="21"/>
    </row>
    <row r="8456">
      <c r="A8456" s="19">
        <v>8455.0</v>
      </c>
      <c r="B8456" s="19">
        <v>17286.0</v>
      </c>
      <c r="C8456" s="20" t="s">
        <v>10209</v>
      </c>
      <c r="D8456" s="21"/>
    </row>
    <row r="8457">
      <c r="A8457" s="19">
        <v>8456.0</v>
      </c>
      <c r="B8457" s="19">
        <v>17285.0</v>
      </c>
      <c r="C8457" s="20" t="s">
        <v>10210</v>
      </c>
      <c r="D8457" s="21"/>
    </row>
    <row r="8458">
      <c r="A8458" s="19">
        <v>8457.0</v>
      </c>
      <c r="B8458" s="19">
        <v>17283.0</v>
      </c>
      <c r="C8458" s="20" t="s">
        <v>10211</v>
      </c>
      <c r="D8458" s="21"/>
    </row>
    <row r="8459">
      <c r="A8459" s="19">
        <v>8458.0</v>
      </c>
      <c r="B8459" s="19">
        <v>17282.0</v>
      </c>
      <c r="C8459" s="20" t="s">
        <v>10212</v>
      </c>
      <c r="D8459" s="21"/>
    </row>
    <row r="8460">
      <c r="A8460" s="19">
        <v>8459.0</v>
      </c>
      <c r="B8460" s="19">
        <v>17280.0</v>
      </c>
      <c r="C8460" s="20" t="s">
        <v>10213</v>
      </c>
      <c r="D8460" s="21"/>
    </row>
    <row r="8461">
      <c r="A8461" s="19">
        <v>8460.0</v>
      </c>
      <c r="B8461" s="19">
        <v>17275.0</v>
      </c>
      <c r="C8461" s="20" t="s">
        <v>10214</v>
      </c>
      <c r="D8461" s="21"/>
    </row>
    <row r="8462">
      <c r="A8462" s="19">
        <v>8461.0</v>
      </c>
      <c r="B8462" s="19">
        <v>17274.0</v>
      </c>
      <c r="C8462" s="20" t="s">
        <v>10215</v>
      </c>
      <c r="D8462" s="21"/>
    </row>
    <row r="8463">
      <c r="A8463" s="19">
        <v>8462.0</v>
      </c>
      <c r="B8463" s="19">
        <v>17274.0</v>
      </c>
      <c r="C8463" s="20" t="s">
        <v>10216</v>
      </c>
      <c r="D8463" s="21"/>
    </row>
    <row r="8464">
      <c r="A8464" s="19">
        <v>8463.0</v>
      </c>
      <c r="B8464" s="19">
        <v>17259.0</v>
      </c>
      <c r="C8464" s="20" t="s">
        <v>10217</v>
      </c>
      <c r="D8464" s="21"/>
    </row>
    <row r="8465">
      <c r="A8465" s="19">
        <v>8464.0</v>
      </c>
      <c r="B8465" s="19">
        <v>17257.0</v>
      </c>
      <c r="C8465" s="20" t="s">
        <v>10218</v>
      </c>
      <c r="D8465" s="21"/>
    </row>
    <row r="8466">
      <c r="A8466" s="19">
        <v>8465.0</v>
      </c>
      <c r="B8466" s="19">
        <v>17257.0</v>
      </c>
      <c r="C8466" s="20" t="s">
        <v>10219</v>
      </c>
      <c r="D8466" s="21"/>
    </row>
    <row r="8467">
      <c r="A8467" s="19">
        <v>8466.0</v>
      </c>
      <c r="B8467" s="19">
        <v>17254.0</v>
      </c>
      <c r="C8467" s="22" t="s">
        <v>10220</v>
      </c>
      <c r="D8467" s="21"/>
    </row>
    <row r="8468">
      <c r="A8468" s="19">
        <v>8467.0</v>
      </c>
      <c r="B8468" s="19">
        <v>17252.0</v>
      </c>
      <c r="C8468" s="20" t="s">
        <v>10221</v>
      </c>
      <c r="D8468" s="21"/>
    </row>
    <row r="8469">
      <c r="A8469" s="19">
        <v>8468.0</v>
      </c>
      <c r="B8469" s="19">
        <v>17237.0</v>
      </c>
      <c r="C8469" s="20" t="s">
        <v>10222</v>
      </c>
      <c r="D8469" s="21"/>
    </row>
    <row r="8470">
      <c r="A8470" s="19">
        <v>8469.0</v>
      </c>
      <c r="B8470" s="19">
        <v>17232.0</v>
      </c>
      <c r="C8470" s="20" t="s">
        <v>10223</v>
      </c>
      <c r="D8470" s="21"/>
    </row>
    <row r="8471">
      <c r="A8471" s="19">
        <v>8470.0</v>
      </c>
      <c r="B8471" s="19">
        <v>17230.0</v>
      </c>
      <c r="C8471" s="20" t="s">
        <v>10224</v>
      </c>
      <c r="D8471" s="21"/>
    </row>
    <row r="8472">
      <c r="A8472" s="19">
        <v>8471.0</v>
      </c>
      <c r="B8472" s="19">
        <v>17229.0</v>
      </c>
      <c r="C8472" s="20" t="s">
        <v>10225</v>
      </c>
      <c r="D8472" s="21"/>
    </row>
    <row r="8473">
      <c r="A8473" s="19">
        <v>8472.0</v>
      </c>
      <c r="B8473" s="19">
        <v>17227.0</v>
      </c>
      <c r="C8473" s="22" t="s">
        <v>10226</v>
      </c>
      <c r="D8473" s="21"/>
    </row>
    <row r="8474">
      <c r="A8474" s="19">
        <v>8473.0</v>
      </c>
      <c r="B8474" s="19">
        <v>17225.0</v>
      </c>
      <c r="C8474" s="20" t="s">
        <v>10227</v>
      </c>
      <c r="D8474" s="21"/>
    </row>
    <row r="8475">
      <c r="A8475" s="19">
        <v>8474.0</v>
      </c>
      <c r="B8475" s="19">
        <v>17219.0</v>
      </c>
      <c r="C8475" s="22" t="s">
        <v>10228</v>
      </c>
      <c r="D8475" s="21"/>
    </row>
    <row r="8476">
      <c r="A8476" s="19">
        <v>8475.0</v>
      </c>
      <c r="B8476" s="19">
        <v>17218.0</v>
      </c>
      <c r="C8476" s="20" t="s">
        <v>10229</v>
      </c>
      <c r="D8476" s="21"/>
    </row>
    <row r="8477">
      <c r="A8477" s="19">
        <v>8476.0</v>
      </c>
      <c r="B8477" s="19">
        <v>17218.0</v>
      </c>
      <c r="C8477" s="20" t="s">
        <v>10230</v>
      </c>
      <c r="D8477" s="21"/>
    </row>
    <row r="8478">
      <c r="A8478" s="19">
        <v>8477.0</v>
      </c>
      <c r="B8478" s="19">
        <v>17213.0</v>
      </c>
      <c r="C8478" s="20" t="s">
        <v>10231</v>
      </c>
      <c r="D8478" s="21"/>
    </row>
    <row r="8479">
      <c r="A8479" s="19">
        <v>8478.0</v>
      </c>
      <c r="B8479" s="19">
        <v>17211.0</v>
      </c>
      <c r="C8479" s="20" t="s">
        <v>10232</v>
      </c>
      <c r="D8479" s="21"/>
    </row>
    <row r="8480">
      <c r="A8480" s="19">
        <v>8479.0</v>
      </c>
      <c r="B8480" s="19">
        <v>17208.0</v>
      </c>
      <c r="C8480" s="20" t="s">
        <v>10233</v>
      </c>
      <c r="D8480" s="21"/>
    </row>
    <row r="8481">
      <c r="A8481" s="19">
        <v>8480.0</v>
      </c>
      <c r="B8481" s="19">
        <v>17207.0</v>
      </c>
      <c r="C8481" s="20" t="s">
        <v>10234</v>
      </c>
      <c r="D8481" s="21"/>
    </row>
    <row r="8482">
      <c r="A8482" s="19">
        <v>8481.0</v>
      </c>
      <c r="B8482" s="19">
        <v>17203.0</v>
      </c>
      <c r="C8482" s="22" t="s">
        <v>10235</v>
      </c>
      <c r="D8482" s="21"/>
    </row>
    <row r="8483">
      <c r="A8483" s="19">
        <v>8482.0</v>
      </c>
      <c r="B8483" s="19">
        <v>17200.0</v>
      </c>
      <c r="C8483" s="20" t="s">
        <v>10236</v>
      </c>
      <c r="D8483" s="21"/>
    </row>
    <row r="8484">
      <c r="A8484" s="19">
        <v>8483.0</v>
      </c>
      <c r="B8484" s="19">
        <v>17200.0</v>
      </c>
      <c r="C8484" s="22" t="s">
        <v>10237</v>
      </c>
      <c r="D8484" s="21"/>
    </row>
    <row r="8485">
      <c r="A8485" s="19">
        <v>8484.0</v>
      </c>
      <c r="B8485" s="19">
        <v>17192.0</v>
      </c>
      <c r="C8485" s="20" t="s">
        <v>10238</v>
      </c>
      <c r="D8485" s="21"/>
    </row>
    <row r="8486">
      <c r="A8486" s="19">
        <v>8485.0</v>
      </c>
      <c r="B8486" s="19">
        <v>17190.0</v>
      </c>
      <c r="C8486" s="20" t="s">
        <v>10239</v>
      </c>
      <c r="D8486" s="21"/>
    </row>
    <row r="8487">
      <c r="A8487" s="19">
        <v>8486.0</v>
      </c>
      <c r="B8487" s="19">
        <v>17186.0</v>
      </c>
      <c r="C8487" s="22" t="s">
        <v>10240</v>
      </c>
      <c r="D8487" s="21"/>
    </row>
    <row r="8488">
      <c r="A8488" s="19">
        <v>8487.0</v>
      </c>
      <c r="B8488" s="19">
        <v>17186.0</v>
      </c>
      <c r="C8488" s="20" t="s">
        <v>10241</v>
      </c>
      <c r="D8488" s="21"/>
    </row>
    <row r="8489">
      <c r="A8489" s="19">
        <v>8488.0</v>
      </c>
      <c r="B8489" s="19">
        <v>17184.0</v>
      </c>
      <c r="C8489" s="20" t="s">
        <v>10242</v>
      </c>
      <c r="D8489" s="21"/>
    </row>
    <row r="8490">
      <c r="A8490" s="19">
        <v>8489.0</v>
      </c>
      <c r="B8490" s="19">
        <v>17183.0</v>
      </c>
      <c r="C8490" s="20" t="s">
        <v>10243</v>
      </c>
      <c r="D8490" s="21"/>
    </row>
    <row r="8491">
      <c r="A8491" s="19">
        <v>8490.0</v>
      </c>
      <c r="B8491" s="19">
        <v>17182.0</v>
      </c>
      <c r="C8491" s="20" t="s">
        <v>10244</v>
      </c>
      <c r="D8491" s="21"/>
    </row>
    <row r="8492">
      <c r="A8492" s="19">
        <v>8491.0</v>
      </c>
      <c r="B8492" s="19">
        <v>17182.0</v>
      </c>
      <c r="C8492" s="22" t="s">
        <v>10245</v>
      </c>
      <c r="D8492" s="21"/>
    </row>
    <row r="8493">
      <c r="A8493" s="19">
        <v>8492.0</v>
      </c>
      <c r="B8493" s="19">
        <v>17182.0</v>
      </c>
      <c r="C8493" s="20" t="s">
        <v>10246</v>
      </c>
      <c r="D8493" s="21"/>
    </row>
    <row r="8494">
      <c r="A8494" s="19">
        <v>8493.0</v>
      </c>
      <c r="B8494" s="19">
        <v>17175.0</v>
      </c>
      <c r="C8494" s="22" t="s">
        <v>10247</v>
      </c>
      <c r="D8494" s="21"/>
    </row>
    <row r="8495">
      <c r="A8495" s="19">
        <v>8494.0</v>
      </c>
      <c r="B8495" s="19">
        <v>17173.0</v>
      </c>
      <c r="C8495" s="20" t="s">
        <v>10248</v>
      </c>
      <c r="D8495" s="21"/>
    </row>
    <row r="8496">
      <c r="A8496" s="19">
        <v>8495.0</v>
      </c>
      <c r="B8496" s="19">
        <v>17173.0</v>
      </c>
      <c r="C8496" s="22" t="s">
        <v>10249</v>
      </c>
      <c r="D8496" s="21"/>
    </row>
    <row r="8497">
      <c r="A8497" s="19">
        <v>8496.0</v>
      </c>
      <c r="B8497" s="19">
        <v>17169.0</v>
      </c>
      <c r="C8497" s="20" t="s">
        <v>10250</v>
      </c>
      <c r="D8497" s="21"/>
    </row>
    <row r="8498">
      <c r="A8498" s="19">
        <v>8497.0</v>
      </c>
      <c r="B8498" s="19">
        <v>17164.0</v>
      </c>
      <c r="C8498" s="20" t="s">
        <v>10251</v>
      </c>
      <c r="D8498" s="21"/>
    </row>
    <row r="8499">
      <c r="A8499" s="19">
        <v>8498.0</v>
      </c>
      <c r="B8499" s="19">
        <v>17163.0</v>
      </c>
      <c r="C8499" s="22" t="s">
        <v>10252</v>
      </c>
      <c r="D8499" s="21"/>
    </row>
    <row r="8500">
      <c r="A8500" s="19">
        <v>8499.0</v>
      </c>
      <c r="B8500" s="19">
        <v>17162.0</v>
      </c>
      <c r="C8500" s="20" t="s">
        <v>10253</v>
      </c>
      <c r="D8500" s="21"/>
    </row>
    <row r="8501">
      <c r="A8501" s="19">
        <v>8500.0</v>
      </c>
      <c r="B8501" s="19">
        <v>17159.0</v>
      </c>
      <c r="C8501" s="20" t="s">
        <v>10254</v>
      </c>
      <c r="D8501" s="21"/>
    </row>
    <row r="8502">
      <c r="A8502" s="19">
        <v>8501.0</v>
      </c>
      <c r="B8502" s="19">
        <v>17158.0</v>
      </c>
      <c r="C8502" s="20" t="s">
        <v>10255</v>
      </c>
      <c r="D8502" s="21"/>
    </row>
    <row r="8503">
      <c r="A8503" s="19">
        <v>8502.0</v>
      </c>
      <c r="B8503" s="19">
        <v>17153.0</v>
      </c>
      <c r="C8503" s="20" t="s">
        <v>10256</v>
      </c>
      <c r="D8503" s="21"/>
    </row>
    <row r="8504">
      <c r="A8504" s="19">
        <v>8503.0</v>
      </c>
      <c r="B8504" s="19">
        <v>17152.0</v>
      </c>
      <c r="C8504" s="20" t="s">
        <v>10257</v>
      </c>
      <c r="D8504" s="21"/>
    </row>
    <row r="8505">
      <c r="A8505" s="19">
        <v>8504.0</v>
      </c>
      <c r="B8505" s="19">
        <v>17138.0</v>
      </c>
      <c r="C8505" s="20" t="s">
        <v>10258</v>
      </c>
      <c r="D8505" s="21"/>
    </row>
    <row r="8506">
      <c r="A8506" s="19">
        <v>8505.0</v>
      </c>
      <c r="B8506" s="19">
        <v>17133.0</v>
      </c>
      <c r="C8506" s="22" t="s">
        <v>10259</v>
      </c>
      <c r="D8506" s="21"/>
    </row>
    <row r="8507">
      <c r="A8507" s="19">
        <v>8506.0</v>
      </c>
      <c r="B8507" s="19">
        <v>17132.0</v>
      </c>
      <c r="C8507" s="20" t="s">
        <v>10260</v>
      </c>
      <c r="D8507" s="21"/>
    </row>
    <row r="8508">
      <c r="A8508" s="19">
        <v>8507.0</v>
      </c>
      <c r="B8508" s="19">
        <v>17126.0</v>
      </c>
      <c r="C8508" s="20" t="s">
        <v>10261</v>
      </c>
      <c r="D8508" s="21"/>
    </row>
    <row r="8509">
      <c r="A8509" s="19">
        <v>8508.0</v>
      </c>
      <c r="B8509" s="19">
        <v>17118.0</v>
      </c>
      <c r="C8509" s="20" t="s">
        <v>10262</v>
      </c>
      <c r="D8509" s="21"/>
    </row>
    <row r="8510">
      <c r="A8510" s="19">
        <v>8509.0</v>
      </c>
      <c r="B8510" s="19">
        <v>17118.0</v>
      </c>
      <c r="C8510" s="20" t="s">
        <v>10263</v>
      </c>
      <c r="D8510" s="21"/>
    </row>
    <row r="8511">
      <c r="A8511" s="19">
        <v>8510.0</v>
      </c>
      <c r="B8511" s="19">
        <v>17113.0</v>
      </c>
      <c r="C8511" s="20" t="s">
        <v>10264</v>
      </c>
      <c r="D8511" s="21"/>
    </row>
    <row r="8512">
      <c r="A8512" s="19">
        <v>8511.0</v>
      </c>
      <c r="B8512" s="19">
        <v>17110.0</v>
      </c>
      <c r="C8512" s="20" t="s">
        <v>10265</v>
      </c>
      <c r="D8512" s="21"/>
    </row>
    <row r="8513">
      <c r="A8513" s="19">
        <v>8512.0</v>
      </c>
      <c r="B8513" s="19">
        <v>17100.0</v>
      </c>
      <c r="C8513" s="20" t="s">
        <v>10266</v>
      </c>
      <c r="D8513" s="21"/>
    </row>
    <row r="8514">
      <c r="A8514" s="19">
        <v>8513.0</v>
      </c>
      <c r="B8514" s="19">
        <v>17098.0</v>
      </c>
      <c r="C8514" s="22" t="s">
        <v>10267</v>
      </c>
      <c r="D8514" s="21"/>
    </row>
    <row r="8515">
      <c r="A8515" s="19">
        <v>8514.0</v>
      </c>
      <c r="B8515" s="19">
        <v>17096.0</v>
      </c>
      <c r="C8515" s="22" t="s">
        <v>10268</v>
      </c>
      <c r="D8515" s="21"/>
    </row>
    <row r="8516">
      <c r="A8516" s="19">
        <v>8515.0</v>
      </c>
      <c r="B8516" s="19">
        <v>17096.0</v>
      </c>
      <c r="C8516" s="20" t="s">
        <v>10269</v>
      </c>
      <c r="D8516" s="21"/>
    </row>
    <row r="8517">
      <c r="A8517" s="19">
        <v>8516.0</v>
      </c>
      <c r="B8517" s="19">
        <v>17094.0</v>
      </c>
      <c r="C8517" s="20" t="s">
        <v>10270</v>
      </c>
      <c r="D8517" s="21"/>
    </row>
    <row r="8518">
      <c r="A8518" s="19">
        <v>8517.0</v>
      </c>
      <c r="B8518" s="19">
        <v>17092.0</v>
      </c>
      <c r="C8518" s="20" t="s">
        <v>10271</v>
      </c>
      <c r="D8518" s="21"/>
    </row>
    <row r="8519">
      <c r="A8519" s="19">
        <v>8518.0</v>
      </c>
      <c r="B8519" s="19">
        <v>17089.0</v>
      </c>
      <c r="C8519" s="20" t="s">
        <v>10272</v>
      </c>
      <c r="D8519" s="21"/>
    </row>
    <row r="8520">
      <c r="A8520" s="19">
        <v>8519.0</v>
      </c>
      <c r="B8520" s="19">
        <v>17088.0</v>
      </c>
      <c r="C8520" s="20" t="s">
        <v>10273</v>
      </c>
      <c r="D8520" s="21"/>
    </row>
    <row r="8521">
      <c r="A8521" s="19">
        <v>8520.0</v>
      </c>
      <c r="B8521" s="19">
        <v>17081.0</v>
      </c>
      <c r="C8521" s="20" t="s">
        <v>10274</v>
      </c>
      <c r="D8521" s="21"/>
    </row>
    <row r="8522">
      <c r="A8522" s="19">
        <v>8521.0</v>
      </c>
      <c r="B8522" s="19">
        <v>17072.0</v>
      </c>
      <c r="C8522" s="20" t="s">
        <v>10275</v>
      </c>
      <c r="D8522" s="21"/>
    </row>
    <row r="8523">
      <c r="A8523" s="19">
        <v>8522.0</v>
      </c>
      <c r="B8523" s="19">
        <v>17067.0</v>
      </c>
      <c r="C8523" s="20" t="s">
        <v>10276</v>
      </c>
      <c r="D8523" s="21"/>
    </row>
    <row r="8524">
      <c r="A8524" s="19">
        <v>8523.0</v>
      </c>
      <c r="B8524" s="19">
        <v>17066.0</v>
      </c>
      <c r="C8524" s="20" t="s">
        <v>10277</v>
      </c>
      <c r="D8524" s="21"/>
    </row>
    <row r="8525">
      <c r="A8525" s="19">
        <v>8524.0</v>
      </c>
      <c r="B8525" s="19">
        <v>17062.0</v>
      </c>
      <c r="C8525" s="20" t="s">
        <v>10278</v>
      </c>
      <c r="D8525" s="21"/>
    </row>
    <row r="8526">
      <c r="A8526" s="19">
        <v>8525.0</v>
      </c>
      <c r="B8526" s="19">
        <v>17062.0</v>
      </c>
      <c r="C8526" s="22" t="s">
        <v>10279</v>
      </c>
      <c r="D8526" s="21"/>
    </row>
    <row r="8527">
      <c r="A8527" s="19">
        <v>8526.0</v>
      </c>
      <c r="B8527" s="19">
        <v>17059.0</v>
      </c>
      <c r="C8527" s="20" t="s">
        <v>10280</v>
      </c>
      <c r="D8527" s="21"/>
    </row>
    <row r="8528">
      <c r="A8528" s="19">
        <v>8527.0</v>
      </c>
      <c r="B8528" s="19">
        <v>17056.0</v>
      </c>
      <c r="C8528" s="20" t="s">
        <v>10281</v>
      </c>
      <c r="D8528" s="21"/>
    </row>
    <row r="8529">
      <c r="A8529" s="19">
        <v>8528.0</v>
      </c>
      <c r="B8529" s="19">
        <v>17054.0</v>
      </c>
      <c r="C8529" s="20" t="s">
        <v>10282</v>
      </c>
      <c r="D8529" s="21"/>
    </row>
    <row r="8530">
      <c r="A8530" s="19">
        <v>8529.0</v>
      </c>
      <c r="B8530" s="19">
        <v>17050.0</v>
      </c>
      <c r="C8530" s="20" t="s">
        <v>10283</v>
      </c>
      <c r="D8530" s="21"/>
    </row>
    <row r="8531">
      <c r="A8531" s="19">
        <v>8530.0</v>
      </c>
      <c r="B8531" s="19">
        <v>17048.0</v>
      </c>
      <c r="C8531" s="20" t="s">
        <v>10284</v>
      </c>
      <c r="D8531" s="21"/>
    </row>
    <row r="8532">
      <c r="A8532" s="19">
        <v>8531.0</v>
      </c>
      <c r="B8532" s="19">
        <v>17047.0</v>
      </c>
      <c r="C8532" s="20" t="s">
        <v>10285</v>
      </c>
      <c r="D8532" s="21"/>
    </row>
    <row r="8533">
      <c r="A8533" s="19">
        <v>8532.0</v>
      </c>
      <c r="B8533" s="19">
        <v>17045.0</v>
      </c>
      <c r="C8533" s="20" t="s">
        <v>10286</v>
      </c>
      <c r="D8533" s="21"/>
    </row>
    <row r="8534">
      <c r="A8534" s="19">
        <v>8533.0</v>
      </c>
      <c r="B8534" s="19">
        <v>17039.0</v>
      </c>
      <c r="C8534" s="20" t="s">
        <v>10287</v>
      </c>
      <c r="D8534" s="21"/>
    </row>
    <row r="8535">
      <c r="A8535" s="19">
        <v>8534.0</v>
      </c>
      <c r="B8535" s="19">
        <v>17034.0</v>
      </c>
      <c r="C8535" s="20" t="s">
        <v>10288</v>
      </c>
      <c r="D8535" s="21"/>
    </row>
    <row r="8536">
      <c r="A8536" s="19">
        <v>8535.0</v>
      </c>
      <c r="B8536" s="19">
        <v>17033.0</v>
      </c>
      <c r="C8536" s="20" t="s">
        <v>10289</v>
      </c>
      <c r="D8536" s="21"/>
    </row>
    <row r="8537">
      <c r="A8537" s="19">
        <v>8536.0</v>
      </c>
      <c r="B8537" s="19">
        <v>17029.0</v>
      </c>
      <c r="C8537" s="20" t="s">
        <v>10290</v>
      </c>
      <c r="D8537" s="21"/>
    </row>
    <row r="8538">
      <c r="A8538" s="19">
        <v>8537.0</v>
      </c>
      <c r="B8538" s="19">
        <v>17028.0</v>
      </c>
      <c r="C8538" s="22" t="s">
        <v>10291</v>
      </c>
      <c r="D8538" s="21"/>
    </row>
    <row r="8539">
      <c r="A8539" s="19">
        <v>8538.0</v>
      </c>
      <c r="B8539" s="19">
        <v>17026.0</v>
      </c>
      <c r="C8539" s="20" t="s">
        <v>10292</v>
      </c>
      <c r="D8539" s="21"/>
    </row>
    <row r="8540">
      <c r="A8540" s="19">
        <v>8539.0</v>
      </c>
      <c r="B8540" s="19">
        <v>17022.0</v>
      </c>
      <c r="C8540" s="20" t="s">
        <v>10293</v>
      </c>
      <c r="D8540" s="21"/>
    </row>
    <row r="8541">
      <c r="A8541" s="19">
        <v>8540.0</v>
      </c>
      <c r="B8541" s="19">
        <v>17021.0</v>
      </c>
      <c r="C8541" s="22" t="s">
        <v>10294</v>
      </c>
      <c r="D8541" s="21"/>
    </row>
    <row r="8542">
      <c r="A8542" s="19">
        <v>8541.0</v>
      </c>
      <c r="B8542" s="19">
        <v>17014.0</v>
      </c>
      <c r="C8542" s="20" t="s">
        <v>10295</v>
      </c>
      <c r="D8542" s="21"/>
    </row>
    <row r="8543">
      <c r="A8543" s="19">
        <v>8542.0</v>
      </c>
      <c r="B8543" s="19">
        <v>17011.0</v>
      </c>
      <c r="C8543" s="20" t="s">
        <v>10296</v>
      </c>
      <c r="D8543" s="21"/>
    </row>
    <row r="8544">
      <c r="A8544" s="19">
        <v>8543.0</v>
      </c>
      <c r="B8544" s="19">
        <v>17007.0</v>
      </c>
      <c r="C8544" s="20" t="s">
        <v>10297</v>
      </c>
      <c r="D8544" s="21"/>
    </row>
    <row r="8545">
      <c r="A8545" s="19">
        <v>8544.0</v>
      </c>
      <c r="B8545" s="19">
        <v>17007.0</v>
      </c>
      <c r="C8545" s="20" t="s">
        <v>10298</v>
      </c>
      <c r="D8545" s="21"/>
    </row>
    <row r="8546">
      <c r="A8546" s="19">
        <v>8545.0</v>
      </c>
      <c r="B8546" s="19">
        <v>17007.0</v>
      </c>
      <c r="C8546" s="22" t="s">
        <v>10299</v>
      </c>
      <c r="D8546" s="21"/>
    </row>
    <row r="8547">
      <c r="A8547" s="19">
        <v>8546.0</v>
      </c>
      <c r="B8547" s="19">
        <v>17007.0</v>
      </c>
      <c r="C8547" s="20" t="s">
        <v>10300</v>
      </c>
      <c r="D8547" s="21"/>
    </row>
    <row r="8548">
      <c r="A8548" s="19">
        <v>8547.0</v>
      </c>
      <c r="B8548" s="19">
        <v>17000.0</v>
      </c>
      <c r="C8548" s="22" t="s">
        <v>10301</v>
      </c>
      <c r="D8548" s="21"/>
    </row>
    <row r="8549">
      <c r="A8549" s="19">
        <v>8548.0</v>
      </c>
      <c r="B8549" s="19">
        <v>16999.0</v>
      </c>
      <c r="C8549" s="20" t="s">
        <v>10302</v>
      </c>
      <c r="D8549" s="21"/>
    </row>
    <row r="8550">
      <c r="A8550" s="19">
        <v>8549.0</v>
      </c>
      <c r="B8550" s="19">
        <v>16999.0</v>
      </c>
      <c r="C8550" s="20" t="s">
        <v>10303</v>
      </c>
      <c r="D8550" s="21"/>
    </row>
    <row r="8551">
      <c r="A8551" s="19">
        <v>8550.0</v>
      </c>
      <c r="B8551" s="19">
        <v>16998.0</v>
      </c>
      <c r="C8551" s="20" t="s">
        <v>10304</v>
      </c>
      <c r="D8551" s="21"/>
    </row>
    <row r="8552">
      <c r="A8552" s="19">
        <v>8551.0</v>
      </c>
      <c r="B8552" s="19">
        <v>16994.0</v>
      </c>
      <c r="C8552" s="20" t="s">
        <v>10305</v>
      </c>
      <c r="D8552" s="21"/>
    </row>
    <row r="8553">
      <c r="A8553" s="19">
        <v>8552.0</v>
      </c>
      <c r="B8553" s="19">
        <v>16982.0</v>
      </c>
      <c r="C8553" s="20" t="s">
        <v>10306</v>
      </c>
      <c r="D8553" s="21"/>
    </row>
    <row r="8554">
      <c r="A8554" s="19">
        <v>8553.0</v>
      </c>
      <c r="B8554" s="19">
        <v>16980.0</v>
      </c>
      <c r="C8554" s="20" t="s">
        <v>10307</v>
      </c>
      <c r="D8554" s="21"/>
    </row>
    <row r="8555">
      <c r="A8555" s="19">
        <v>8554.0</v>
      </c>
      <c r="B8555" s="19">
        <v>16979.0</v>
      </c>
      <c r="C8555" s="20" t="s">
        <v>10308</v>
      </c>
      <c r="D8555" s="21"/>
    </row>
    <row r="8556">
      <c r="A8556" s="19">
        <v>8555.0</v>
      </c>
      <c r="B8556" s="19">
        <v>16976.0</v>
      </c>
      <c r="C8556" s="22" t="s">
        <v>10309</v>
      </c>
      <c r="D8556" s="21"/>
    </row>
    <row r="8557">
      <c r="A8557" s="19">
        <v>8556.0</v>
      </c>
      <c r="B8557" s="19">
        <v>16974.0</v>
      </c>
      <c r="C8557" s="20" t="s">
        <v>10310</v>
      </c>
      <c r="D8557" s="21"/>
    </row>
    <row r="8558">
      <c r="A8558" s="19">
        <v>8557.0</v>
      </c>
      <c r="B8558" s="19">
        <v>16971.0</v>
      </c>
      <c r="C8558" s="22" t="s">
        <v>10311</v>
      </c>
      <c r="D8558" s="21"/>
    </row>
    <row r="8559">
      <c r="A8559" s="19">
        <v>8558.0</v>
      </c>
      <c r="B8559" s="19">
        <v>16970.0</v>
      </c>
      <c r="C8559" s="20" t="s">
        <v>10312</v>
      </c>
      <c r="D8559" s="21"/>
    </row>
    <row r="8560">
      <c r="A8560" s="19">
        <v>8559.0</v>
      </c>
      <c r="B8560" s="19">
        <v>16968.0</v>
      </c>
      <c r="C8560" s="20" t="s">
        <v>10313</v>
      </c>
      <c r="D8560" s="21"/>
    </row>
    <row r="8561">
      <c r="A8561" s="19">
        <v>8560.0</v>
      </c>
      <c r="B8561" s="19">
        <v>16966.0</v>
      </c>
      <c r="C8561" s="20" t="s">
        <v>10314</v>
      </c>
      <c r="D8561" s="21"/>
    </row>
    <row r="8562">
      <c r="A8562" s="19">
        <v>8561.0</v>
      </c>
      <c r="B8562" s="19">
        <v>16964.0</v>
      </c>
      <c r="C8562" s="20" t="s">
        <v>10315</v>
      </c>
      <c r="D8562" s="21"/>
    </row>
    <row r="8563">
      <c r="A8563" s="19">
        <v>8562.0</v>
      </c>
      <c r="B8563" s="19">
        <v>16963.0</v>
      </c>
      <c r="C8563" s="22" t="s">
        <v>10316</v>
      </c>
      <c r="D8563" s="21"/>
    </row>
    <row r="8564">
      <c r="A8564" s="19">
        <v>8563.0</v>
      </c>
      <c r="B8564" s="19">
        <v>16956.0</v>
      </c>
      <c r="C8564" s="20" t="s">
        <v>10317</v>
      </c>
      <c r="D8564" s="21"/>
    </row>
    <row r="8565">
      <c r="A8565" s="19">
        <v>8564.0</v>
      </c>
      <c r="B8565" s="19">
        <v>16952.0</v>
      </c>
      <c r="C8565" s="22" t="s">
        <v>10318</v>
      </c>
      <c r="D8565" s="21"/>
    </row>
    <row r="8566">
      <c r="A8566" s="19">
        <v>8565.0</v>
      </c>
      <c r="B8566" s="19">
        <v>16951.0</v>
      </c>
      <c r="C8566" s="20" t="s">
        <v>10319</v>
      </c>
      <c r="D8566" s="21"/>
    </row>
    <row r="8567">
      <c r="A8567" s="19">
        <v>8566.0</v>
      </c>
      <c r="B8567" s="19">
        <v>16950.0</v>
      </c>
      <c r="C8567" s="20" t="s">
        <v>10320</v>
      </c>
      <c r="D8567" s="21"/>
    </row>
    <row r="8568">
      <c r="A8568" s="19">
        <v>8567.0</v>
      </c>
      <c r="B8568" s="19">
        <v>16946.0</v>
      </c>
      <c r="C8568" s="20" t="s">
        <v>10321</v>
      </c>
      <c r="D8568" s="21"/>
    </row>
    <row r="8569">
      <c r="A8569" s="19">
        <v>8568.0</v>
      </c>
      <c r="B8569" s="19">
        <v>16945.0</v>
      </c>
      <c r="C8569" s="20" t="s">
        <v>10322</v>
      </c>
      <c r="D8569" s="21"/>
    </row>
    <row r="8570">
      <c r="A8570" s="19">
        <v>8569.0</v>
      </c>
      <c r="B8570" s="19">
        <v>16943.0</v>
      </c>
      <c r="C8570" s="22" t="s">
        <v>10323</v>
      </c>
      <c r="D8570" s="21"/>
    </row>
    <row r="8571">
      <c r="A8571" s="19">
        <v>8570.0</v>
      </c>
      <c r="B8571" s="19">
        <v>16941.0</v>
      </c>
      <c r="C8571" s="20" t="s">
        <v>10324</v>
      </c>
      <c r="D8571" s="21"/>
    </row>
    <row r="8572">
      <c r="A8572" s="19">
        <v>8571.0</v>
      </c>
      <c r="B8572" s="19">
        <v>16934.0</v>
      </c>
      <c r="C8572" s="20" t="s">
        <v>10325</v>
      </c>
      <c r="D8572" s="21"/>
    </row>
    <row r="8573">
      <c r="A8573" s="19">
        <v>8572.0</v>
      </c>
      <c r="B8573" s="19">
        <v>16932.0</v>
      </c>
      <c r="C8573" s="20" t="s">
        <v>10326</v>
      </c>
      <c r="D8573" s="21"/>
    </row>
    <row r="8574">
      <c r="A8574" s="19">
        <v>8573.0</v>
      </c>
      <c r="B8574" s="19">
        <v>16931.0</v>
      </c>
      <c r="C8574" s="22" t="s">
        <v>10327</v>
      </c>
      <c r="D8574" s="21"/>
    </row>
    <row r="8575">
      <c r="A8575" s="19">
        <v>8574.0</v>
      </c>
      <c r="B8575" s="19">
        <v>16929.0</v>
      </c>
      <c r="C8575" s="22" t="s">
        <v>10328</v>
      </c>
      <c r="D8575" s="21"/>
    </row>
    <row r="8576">
      <c r="A8576" s="19">
        <v>8575.0</v>
      </c>
      <c r="B8576" s="19">
        <v>16926.0</v>
      </c>
      <c r="C8576" s="20" t="s">
        <v>10329</v>
      </c>
      <c r="D8576" s="21"/>
    </row>
    <row r="8577">
      <c r="A8577" s="19">
        <v>8576.0</v>
      </c>
      <c r="B8577" s="19">
        <v>16925.0</v>
      </c>
      <c r="C8577" s="22" t="s">
        <v>10330</v>
      </c>
      <c r="D8577" s="21"/>
    </row>
    <row r="8578">
      <c r="A8578" s="19">
        <v>8577.0</v>
      </c>
      <c r="B8578" s="19">
        <v>16924.0</v>
      </c>
      <c r="C8578" s="20" t="s">
        <v>10331</v>
      </c>
      <c r="D8578" s="21"/>
    </row>
    <row r="8579">
      <c r="A8579" s="19">
        <v>8578.0</v>
      </c>
      <c r="B8579" s="19">
        <v>16920.0</v>
      </c>
      <c r="C8579" s="20" t="s">
        <v>10332</v>
      </c>
      <c r="D8579" s="21"/>
    </row>
    <row r="8580">
      <c r="A8580" s="19">
        <v>8579.0</v>
      </c>
      <c r="B8580" s="19">
        <v>16920.0</v>
      </c>
      <c r="C8580" s="20" t="s">
        <v>10333</v>
      </c>
      <c r="D8580" s="21"/>
    </row>
    <row r="8581">
      <c r="A8581" s="19">
        <v>8580.0</v>
      </c>
      <c r="B8581" s="19">
        <v>16918.0</v>
      </c>
      <c r="C8581" s="20" t="s">
        <v>10334</v>
      </c>
      <c r="D8581" s="21"/>
    </row>
    <row r="8582">
      <c r="A8582" s="19">
        <v>8581.0</v>
      </c>
      <c r="B8582" s="19">
        <v>16917.0</v>
      </c>
      <c r="C8582" s="20" t="s">
        <v>10335</v>
      </c>
      <c r="D8582" s="21"/>
    </row>
    <row r="8583">
      <c r="A8583" s="19">
        <v>8582.0</v>
      </c>
      <c r="B8583" s="19">
        <v>16913.0</v>
      </c>
      <c r="C8583" s="20" t="s">
        <v>10336</v>
      </c>
      <c r="D8583" s="21"/>
    </row>
    <row r="8584">
      <c r="A8584" s="19">
        <v>8583.0</v>
      </c>
      <c r="B8584" s="19">
        <v>16911.0</v>
      </c>
      <c r="C8584" s="20" t="s">
        <v>10337</v>
      </c>
      <c r="D8584" s="21"/>
    </row>
    <row r="8585">
      <c r="A8585" s="19">
        <v>8584.0</v>
      </c>
      <c r="B8585" s="19">
        <v>16910.0</v>
      </c>
      <c r="C8585" s="20" t="s">
        <v>10338</v>
      </c>
      <c r="D8585" s="21"/>
    </row>
    <row r="8586">
      <c r="A8586" s="19">
        <v>8585.0</v>
      </c>
      <c r="B8586" s="19">
        <v>16909.0</v>
      </c>
      <c r="C8586" s="20" t="s">
        <v>10339</v>
      </c>
      <c r="D8586" s="21"/>
    </row>
    <row r="8587">
      <c r="A8587" s="19">
        <v>8586.0</v>
      </c>
      <c r="B8587" s="19">
        <v>16908.0</v>
      </c>
      <c r="C8587" s="20" t="s">
        <v>10340</v>
      </c>
      <c r="D8587" s="21"/>
    </row>
    <row r="8588">
      <c r="A8588" s="19">
        <v>8587.0</v>
      </c>
      <c r="B8588" s="19">
        <v>16908.0</v>
      </c>
      <c r="C8588" s="20" t="s">
        <v>10341</v>
      </c>
      <c r="D8588" s="21"/>
    </row>
    <row r="8589">
      <c r="A8589" s="19">
        <v>8588.0</v>
      </c>
      <c r="B8589" s="19">
        <v>16908.0</v>
      </c>
      <c r="C8589" s="20" t="s">
        <v>10342</v>
      </c>
      <c r="D8589" s="21"/>
    </row>
    <row r="8590">
      <c r="A8590" s="19">
        <v>8589.0</v>
      </c>
      <c r="B8590" s="19">
        <v>16908.0</v>
      </c>
      <c r="C8590" s="20" t="s">
        <v>10343</v>
      </c>
      <c r="D8590" s="21"/>
    </row>
    <row r="8591">
      <c r="A8591" s="19">
        <v>8590.0</v>
      </c>
      <c r="B8591" s="19">
        <v>16907.0</v>
      </c>
      <c r="C8591" s="20" t="s">
        <v>10344</v>
      </c>
      <c r="D8591" s="21"/>
    </row>
    <row r="8592">
      <c r="A8592" s="19">
        <v>8591.0</v>
      </c>
      <c r="B8592" s="19">
        <v>16906.0</v>
      </c>
      <c r="C8592" s="22" t="s">
        <v>10345</v>
      </c>
      <c r="D8592" s="21"/>
    </row>
    <row r="8593">
      <c r="A8593" s="19">
        <v>8592.0</v>
      </c>
      <c r="B8593" s="19">
        <v>16906.0</v>
      </c>
      <c r="C8593" s="20" t="s">
        <v>10346</v>
      </c>
      <c r="D8593" s="21"/>
    </row>
    <row r="8594">
      <c r="A8594" s="19">
        <v>8593.0</v>
      </c>
      <c r="B8594" s="19">
        <v>16904.0</v>
      </c>
      <c r="C8594" s="20" t="s">
        <v>10347</v>
      </c>
      <c r="D8594" s="21"/>
    </row>
    <row r="8595">
      <c r="A8595" s="19">
        <v>8594.0</v>
      </c>
      <c r="B8595" s="19">
        <v>16902.0</v>
      </c>
      <c r="C8595" s="20" t="s">
        <v>10348</v>
      </c>
      <c r="D8595" s="21"/>
    </row>
    <row r="8596">
      <c r="A8596" s="19">
        <v>8595.0</v>
      </c>
      <c r="B8596" s="19">
        <v>16880.0</v>
      </c>
      <c r="C8596" s="20" t="s">
        <v>10349</v>
      </c>
      <c r="D8596" s="21"/>
    </row>
    <row r="8597">
      <c r="A8597" s="19">
        <v>8596.0</v>
      </c>
      <c r="B8597" s="19">
        <v>16876.0</v>
      </c>
      <c r="C8597" s="22" t="s">
        <v>10350</v>
      </c>
      <c r="D8597" s="21"/>
    </row>
    <row r="8598">
      <c r="A8598" s="19">
        <v>8597.0</v>
      </c>
      <c r="B8598" s="19">
        <v>16876.0</v>
      </c>
      <c r="C8598" s="20" t="s">
        <v>10351</v>
      </c>
      <c r="D8598" s="21"/>
    </row>
    <row r="8599">
      <c r="A8599" s="19">
        <v>8598.0</v>
      </c>
      <c r="B8599" s="19">
        <v>16875.0</v>
      </c>
      <c r="C8599" s="20" t="s">
        <v>10352</v>
      </c>
      <c r="D8599" s="21"/>
    </row>
    <row r="8600">
      <c r="A8600" s="19">
        <v>8599.0</v>
      </c>
      <c r="B8600" s="19">
        <v>16875.0</v>
      </c>
      <c r="C8600" s="20" t="s">
        <v>10353</v>
      </c>
      <c r="D8600" s="21"/>
    </row>
    <row r="8601">
      <c r="A8601" s="19">
        <v>8600.0</v>
      </c>
      <c r="B8601" s="19">
        <v>16870.0</v>
      </c>
      <c r="C8601" s="20" t="s">
        <v>10354</v>
      </c>
      <c r="D8601" s="21"/>
    </row>
    <row r="8602">
      <c r="A8602" s="19">
        <v>8601.0</v>
      </c>
      <c r="B8602" s="19">
        <v>16868.0</v>
      </c>
      <c r="C8602" s="20" t="s">
        <v>10355</v>
      </c>
      <c r="D8602" s="21"/>
    </row>
    <row r="8603">
      <c r="A8603" s="19">
        <v>8602.0</v>
      </c>
      <c r="B8603" s="19">
        <v>16866.0</v>
      </c>
      <c r="C8603" s="20" t="s">
        <v>10356</v>
      </c>
      <c r="D8603" s="21"/>
    </row>
    <row r="8604">
      <c r="A8604" s="19">
        <v>8603.0</v>
      </c>
      <c r="B8604" s="19">
        <v>16865.0</v>
      </c>
      <c r="C8604" s="20" t="s">
        <v>10357</v>
      </c>
      <c r="D8604" s="21"/>
    </row>
    <row r="8605">
      <c r="A8605" s="19">
        <v>8604.0</v>
      </c>
      <c r="B8605" s="19">
        <v>16857.0</v>
      </c>
      <c r="C8605" s="20" t="s">
        <v>10358</v>
      </c>
      <c r="D8605" s="21"/>
    </row>
    <row r="8606">
      <c r="A8606" s="19">
        <v>8605.0</v>
      </c>
      <c r="B8606" s="19">
        <v>16852.0</v>
      </c>
      <c r="C8606" s="22" t="s">
        <v>10359</v>
      </c>
      <c r="D8606" s="21"/>
    </row>
    <row r="8607">
      <c r="A8607" s="19">
        <v>8606.0</v>
      </c>
      <c r="B8607" s="19">
        <v>16850.0</v>
      </c>
      <c r="C8607" s="20" t="s">
        <v>10360</v>
      </c>
      <c r="D8607" s="21"/>
    </row>
    <row r="8608">
      <c r="A8608" s="19">
        <v>8607.0</v>
      </c>
      <c r="B8608" s="19">
        <v>16847.0</v>
      </c>
      <c r="C8608" s="20" t="s">
        <v>10361</v>
      </c>
      <c r="D8608" s="21"/>
    </row>
    <row r="8609">
      <c r="A8609" s="19">
        <v>8608.0</v>
      </c>
      <c r="B8609" s="19">
        <v>16845.0</v>
      </c>
      <c r="C8609" s="22" t="s">
        <v>10362</v>
      </c>
      <c r="D8609" s="21"/>
    </row>
    <row r="8610">
      <c r="A8610" s="19">
        <v>8609.0</v>
      </c>
      <c r="B8610" s="19">
        <v>16845.0</v>
      </c>
      <c r="C8610" s="22" t="s">
        <v>10363</v>
      </c>
      <c r="D8610" s="21"/>
    </row>
    <row r="8611">
      <c r="A8611" s="19">
        <v>8610.0</v>
      </c>
      <c r="B8611" s="19">
        <v>16842.0</v>
      </c>
      <c r="C8611" s="22" t="s">
        <v>10364</v>
      </c>
      <c r="D8611" s="21"/>
    </row>
    <row r="8612">
      <c r="A8612" s="19">
        <v>8611.0</v>
      </c>
      <c r="B8612" s="19">
        <v>16841.0</v>
      </c>
      <c r="C8612" s="20" t="s">
        <v>10365</v>
      </c>
      <c r="D8612" s="21"/>
    </row>
    <row r="8613">
      <c r="A8613" s="19">
        <v>8612.0</v>
      </c>
      <c r="B8613" s="19">
        <v>16841.0</v>
      </c>
      <c r="C8613" s="20" t="s">
        <v>10366</v>
      </c>
      <c r="D8613" s="21"/>
    </row>
    <row r="8614">
      <c r="A8614" s="19">
        <v>8613.0</v>
      </c>
      <c r="B8614" s="19">
        <v>16835.0</v>
      </c>
      <c r="C8614" s="20" t="s">
        <v>10367</v>
      </c>
      <c r="D8614" s="21"/>
    </row>
    <row r="8615">
      <c r="A8615" s="19">
        <v>8614.0</v>
      </c>
      <c r="B8615" s="19">
        <v>16833.0</v>
      </c>
      <c r="C8615" s="20" t="s">
        <v>10368</v>
      </c>
      <c r="D8615" s="21"/>
    </row>
    <row r="8616">
      <c r="A8616" s="19">
        <v>8615.0</v>
      </c>
      <c r="B8616" s="19">
        <v>16827.0</v>
      </c>
      <c r="C8616" s="20" t="s">
        <v>10369</v>
      </c>
      <c r="D8616" s="21"/>
    </row>
    <row r="8617">
      <c r="A8617" s="19">
        <v>8616.0</v>
      </c>
      <c r="B8617" s="19">
        <v>16822.0</v>
      </c>
      <c r="C8617" s="20" t="s">
        <v>10370</v>
      </c>
      <c r="D8617" s="21"/>
    </row>
    <row r="8618">
      <c r="A8618" s="19">
        <v>8617.0</v>
      </c>
      <c r="B8618" s="19">
        <v>16822.0</v>
      </c>
      <c r="C8618" s="20" t="s">
        <v>10371</v>
      </c>
      <c r="D8618" s="21"/>
    </row>
    <row r="8619">
      <c r="A8619" s="19">
        <v>8618.0</v>
      </c>
      <c r="B8619" s="19">
        <v>16818.0</v>
      </c>
      <c r="C8619" s="20" t="s">
        <v>10372</v>
      </c>
      <c r="D8619" s="21"/>
    </row>
    <row r="8620">
      <c r="A8620" s="19">
        <v>8619.0</v>
      </c>
      <c r="B8620" s="19">
        <v>16817.0</v>
      </c>
      <c r="C8620" s="20" t="s">
        <v>10373</v>
      </c>
      <c r="D8620" s="21"/>
    </row>
    <row r="8621">
      <c r="A8621" s="19">
        <v>8620.0</v>
      </c>
      <c r="B8621" s="19">
        <v>16814.0</v>
      </c>
      <c r="C8621" s="20" t="s">
        <v>10374</v>
      </c>
      <c r="D8621" s="21"/>
    </row>
    <row r="8622">
      <c r="A8622" s="19">
        <v>8621.0</v>
      </c>
      <c r="B8622" s="19">
        <v>16812.0</v>
      </c>
      <c r="C8622" s="20" t="s">
        <v>10375</v>
      </c>
      <c r="D8622" s="21"/>
    </row>
    <row r="8623">
      <c r="A8623" s="19">
        <v>8622.0</v>
      </c>
      <c r="B8623" s="19">
        <v>16811.0</v>
      </c>
      <c r="C8623" s="20" t="s">
        <v>10376</v>
      </c>
      <c r="D8623" s="21"/>
    </row>
    <row r="8624">
      <c r="A8624" s="19">
        <v>8623.0</v>
      </c>
      <c r="B8624" s="19">
        <v>16806.0</v>
      </c>
      <c r="C8624" s="20" t="s">
        <v>10377</v>
      </c>
      <c r="D8624" s="21"/>
    </row>
    <row r="8625">
      <c r="A8625" s="19">
        <v>8624.0</v>
      </c>
      <c r="B8625" s="19">
        <v>16801.0</v>
      </c>
      <c r="C8625" s="20" t="s">
        <v>10378</v>
      </c>
      <c r="D8625" s="21"/>
    </row>
    <row r="8626">
      <c r="A8626" s="19">
        <v>8625.0</v>
      </c>
      <c r="B8626" s="19">
        <v>16801.0</v>
      </c>
      <c r="C8626" s="20" t="s">
        <v>10379</v>
      </c>
      <c r="D8626" s="21"/>
    </row>
    <row r="8627">
      <c r="A8627" s="19">
        <v>8626.0</v>
      </c>
      <c r="B8627" s="19">
        <v>16800.0</v>
      </c>
      <c r="C8627" s="20" t="s">
        <v>10380</v>
      </c>
      <c r="D8627" s="21"/>
    </row>
    <row r="8628">
      <c r="A8628" s="19">
        <v>8627.0</v>
      </c>
      <c r="B8628" s="19">
        <v>16799.0</v>
      </c>
      <c r="C8628" s="20" t="s">
        <v>10381</v>
      </c>
      <c r="D8628" s="21"/>
    </row>
    <row r="8629">
      <c r="A8629" s="19">
        <v>8628.0</v>
      </c>
      <c r="B8629" s="19">
        <v>16797.0</v>
      </c>
      <c r="C8629" s="20" t="s">
        <v>10382</v>
      </c>
      <c r="D8629" s="21"/>
    </row>
    <row r="8630">
      <c r="A8630" s="19">
        <v>8629.0</v>
      </c>
      <c r="B8630" s="19">
        <v>16796.0</v>
      </c>
      <c r="C8630" s="20" t="s">
        <v>10383</v>
      </c>
      <c r="D8630" s="21"/>
    </row>
    <row r="8631">
      <c r="A8631" s="19">
        <v>8630.0</v>
      </c>
      <c r="B8631" s="19">
        <v>16794.0</v>
      </c>
      <c r="C8631" s="20" t="s">
        <v>10384</v>
      </c>
      <c r="D8631" s="21"/>
    </row>
    <row r="8632">
      <c r="A8632" s="19">
        <v>8631.0</v>
      </c>
      <c r="B8632" s="19">
        <v>16790.0</v>
      </c>
      <c r="C8632" s="20" t="s">
        <v>10385</v>
      </c>
      <c r="D8632" s="21"/>
    </row>
    <row r="8633">
      <c r="A8633" s="19">
        <v>8632.0</v>
      </c>
      <c r="B8633" s="19">
        <v>16789.0</v>
      </c>
      <c r="C8633" s="20" t="s">
        <v>10386</v>
      </c>
      <c r="D8633" s="21"/>
    </row>
    <row r="8634">
      <c r="A8634" s="19">
        <v>8633.0</v>
      </c>
      <c r="B8634" s="19">
        <v>16786.0</v>
      </c>
      <c r="C8634" s="20" t="s">
        <v>10387</v>
      </c>
      <c r="D8634" s="21"/>
    </row>
    <row r="8635">
      <c r="A8635" s="19">
        <v>8634.0</v>
      </c>
      <c r="B8635" s="19">
        <v>16786.0</v>
      </c>
      <c r="C8635" s="20" t="s">
        <v>10388</v>
      </c>
      <c r="D8635" s="21"/>
    </row>
    <row r="8636">
      <c r="A8636" s="19">
        <v>8635.0</v>
      </c>
      <c r="B8636" s="19">
        <v>16784.0</v>
      </c>
      <c r="C8636" s="20" t="s">
        <v>10389</v>
      </c>
      <c r="D8636" s="21"/>
    </row>
    <row r="8637">
      <c r="A8637" s="19">
        <v>8636.0</v>
      </c>
      <c r="B8637" s="19">
        <v>16780.0</v>
      </c>
      <c r="C8637" s="20" t="s">
        <v>10390</v>
      </c>
      <c r="D8637" s="21"/>
    </row>
    <row r="8638">
      <c r="A8638" s="19">
        <v>8637.0</v>
      </c>
      <c r="B8638" s="19">
        <v>16778.0</v>
      </c>
      <c r="C8638" s="20" t="s">
        <v>10391</v>
      </c>
      <c r="D8638" s="21"/>
    </row>
    <row r="8639">
      <c r="A8639" s="19">
        <v>8638.0</v>
      </c>
      <c r="B8639" s="19">
        <v>16777.0</v>
      </c>
      <c r="C8639" s="20" t="s">
        <v>10392</v>
      </c>
      <c r="D8639" s="21"/>
    </row>
    <row r="8640">
      <c r="A8640" s="19">
        <v>8639.0</v>
      </c>
      <c r="B8640" s="19">
        <v>16774.0</v>
      </c>
      <c r="C8640" s="20" t="s">
        <v>10393</v>
      </c>
      <c r="D8640" s="21"/>
    </row>
    <row r="8641">
      <c r="A8641" s="19">
        <v>8640.0</v>
      </c>
      <c r="B8641" s="19">
        <v>16773.0</v>
      </c>
      <c r="C8641" s="20" t="s">
        <v>10394</v>
      </c>
      <c r="D8641" s="21"/>
    </row>
    <row r="8642">
      <c r="A8642" s="19">
        <v>8641.0</v>
      </c>
      <c r="B8642" s="19">
        <v>16770.0</v>
      </c>
      <c r="C8642" s="20" t="s">
        <v>10395</v>
      </c>
      <c r="D8642" s="21"/>
    </row>
    <row r="8643">
      <c r="A8643" s="19">
        <v>8642.0</v>
      </c>
      <c r="B8643" s="19">
        <v>16769.0</v>
      </c>
      <c r="C8643" s="20" t="s">
        <v>10396</v>
      </c>
      <c r="D8643" s="21"/>
    </row>
    <row r="8644">
      <c r="A8644" s="19">
        <v>8643.0</v>
      </c>
      <c r="B8644" s="19">
        <v>16769.0</v>
      </c>
      <c r="C8644" s="20" t="s">
        <v>10397</v>
      </c>
      <c r="D8644" s="21"/>
    </row>
    <row r="8645">
      <c r="A8645" s="19">
        <v>8644.0</v>
      </c>
      <c r="B8645" s="19">
        <v>16767.0</v>
      </c>
      <c r="C8645" s="20" t="s">
        <v>10398</v>
      </c>
      <c r="D8645" s="21"/>
    </row>
    <row r="8646">
      <c r="A8646" s="19">
        <v>8645.0</v>
      </c>
      <c r="B8646" s="19">
        <v>16767.0</v>
      </c>
      <c r="C8646" s="22" t="s">
        <v>10399</v>
      </c>
      <c r="D8646" s="21"/>
    </row>
    <row r="8647">
      <c r="A8647" s="19">
        <v>8646.0</v>
      </c>
      <c r="B8647" s="19">
        <v>16765.0</v>
      </c>
      <c r="C8647" s="20" t="s">
        <v>10400</v>
      </c>
      <c r="D8647" s="21"/>
    </row>
    <row r="8648">
      <c r="A8648" s="19">
        <v>8647.0</v>
      </c>
      <c r="B8648" s="19">
        <v>16758.0</v>
      </c>
      <c r="C8648" s="20" t="s">
        <v>10401</v>
      </c>
      <c r="D8648" s="21"/>
    </row>
    <row r="8649">
      <c r="A8649" s="19">
        <v>8648.0</v>
      </c>
      <c r="B8649" s="19">
        <v>16756.0</v>
      </c>
      <c r="C8649" s="22" t="s">
        <v>10402</v>
      </c>
      <c r="D8649" s="21"/>
    </row>
    <row r="8650">
      <c r="A8650" s="19">
        <v>8649.0</v>
      </c>
      <c r="B8650" s="19">
        <v>16756.0</v>
      </c>
      <c r="C8650" s="20" t="s">
        <v>10403</v>
      </c>
      <c r="D8650" s="21"/>
    </row>
    <row r="8651">
      <c r="A8651" s="19">
        <v>8650.0</v>
      </c>
      <c r="B8651" s="19">
        <v>16755.0</v>
      </c>
      <c r="C8651" s="20" t="s">
        <v>10404</v>
      </c>
      <c r="D8651" s="21"/>
    </row>
    <row r="8652">
      <c r="A8652" s="19">
        <v>8651.0</v>
      </c>
      <c r="B8652" s="19">
        <v>16754.0</v>
      </c>
      <c r="C8652" s="20" t="s">
        <v>10405</v>
      </c>
      <c r="D8652" s="21"/>
    </row>
    <row r="8653">
      <c r="A8653" s="19">
        <v>8652.0</v>
      </c>
      <c r="B8653" s="19">
        <v>16753.0</v>
      </c>
      <c r="C8653" s="20" t="s">
        <v>10406</v>
      </c>
      <c r="D8653" s="21"/>
    </row>
    <row r="8654">
      <c r="A8654" s="19">
        <v>8653.0</v>
      </c>
      <c r="B8654" s="19">
        <v>16750.0</v>
      </c>
      <c r="C8654" s="20" t="s">
        <v>10407</v>
      </c>
      <c r="D8654" s="21"/>
    </row>
    <row r="8655">
      <c r="A8655" s="19">
        <v>8654.0</v>
      </c>
      <c r="B8655" s="19">
        <v>16750.0</v>
      </c>
      <c r="C8655" s="22" t="s">
        <v>10408</v>
      </c>
      <c r="D8655" s="21"/>
    </row>
    <row r="8656">
      <c r="A8656" s="19">
        <v>8655.0</v>
      </c>
      <c r="B8656" s="19">
        <v>16749.0</v>
      </c>
      <c r="C8656" s="20" t="s">
        <v>10409</v>
      </c>
      <c r="D8656" s="21"/>
    </row>
    <row r="8657">
      <c r="A8657" s="19">
        <v>8656.0</v>
      </c>
      <c r="B8657" s="19">
        <v>16749.0</v>
      </c>
      <c r="C8657" s="20" t="s">
        <v>10410</v>
      </c>
      <c r="D8657" s="21"/>
    </row>
    <row r="8658">
      <c r="A8658" s="19">
        <v>8657.0</v>
      </c>
      <c r="B8658" s="19">
        <v>16746.0</v>
      </c>
      <c r="C8658" s="20" t="s">
        <v>10411</v>
      </c>
      <c r="D8658" s="21"/>
    </row>
    <row r="8659">
      <c r="A8659" s="19">
        <v>8658.0</v>
      </c>
      <c r="B8659" s="19">
        <v>16743.0</v>
      </c>
      <c r="C8659" s="20" t="s">
        <v>10412</v>
      </c>
      <c r="D8659" s="21"/>
    </row>
    <row r="8660">
      <c r="A8660" s="19">
        <v>8659.0</v>
      </c>
      <c r="B8660" s="19">
        <v>16742.0</v>
      </c>
      <c r="C8660" s="20" t="s">
        <v>10413</v>
      </c>
      <c r="D8660" s="21"/>
    </row>
    <row r="8661">
      <c r="A8661" s="19">
        <v>8660.0</v>
      </c>
      <c r="B8661" s="19">
        <v>16735.0</v>
      </c>
      <c r="C8661" s="20" t="s">
        <v>10414</v>
      </c>
      <c r="D8661" s="21"/>
    </row>
    <row r="8662">
      <c r="A8662" s="19">
        <v>8661.0</v>
      </c>
      <c r="B8662" s="19">
        <v>16733.0</v>
      </c>
      <c r="C8662" s="20" t="s">
        <v>10415</v>
      </c>
      <c r="D8662" s="21"/>
    </row>
    <row r="8663">
      <c r="A8663" s="19">
        <v>8662.0</v>
      </c>
      <c r="B8663" s="19">
        <v>16731.0</v>
      </c>
      <c r="C8663" s="20" t="s">
        <v>10416</v>
      </c>
      <c r="D8663" s="21"/>
    </row>
    <row r="8664">
      <c r="A8664" s="19">
        <v>8663.0</v>
      </c>
      <c r="B8664" s="19">
        <v>16729.0</v>
      </c>
      <c r="C8664" s="20" t="s">
        <v>10417</v>
      </c>
      <c r="D8664" s="21"/>
    </row>
    <row r="8665">
      <c r="A8665" s="19">
        <v>8664.0</v>
      </c>
      <c r="B8665" s="19">
        <v>16718.0</v>
      </c>
      <c r="C8665" s="20" t="s">
        <v>10418</v>
      </c>
      <c r="D8665" s="21"/>
    </row>
    <row r="8666">
      <c r="A8666" s="19">
        <v>8665.0</v>
      </c>
      <c r="B8666" s="19">
        <v>16717.0</v>
      </c>
      <c r="C8666" s="20" t="s">
        <v>10419</v>
      </c>
      <c r="D8666" s="21"/>
    </row>
    <row r="8667">
      <c r="A8667" s="19">
        <v>8666.0</v>
      </c>
      <c r="B8667" s="19">
        <v>16714.0</v>
      </c>
      <c r="C8667" s="22" t="s">
        <v>10420</v>
      </c>
      <c r="D8667" s="21"/>
    </row>
    <row r="8668">
      <c r="A8668" s="19">
        <v>8667.0</v>
      </c>
      <c r="B8668" s="19">
        <v>16708.0</v>
      </c>
      <c r="C8668" s="20" t="s">
        <v>10421</v>
      </c>
      <c r="D8668" s="21"/>
    </row>
    <row r="8669">
      <c r="A8669" s="19">
        <v>8668.0</v>
      </c>
      <c r="B8669" s="19">
        <v>16708.0</v>
      </c>
      <c r="C8669" s="20" t="s">
        <v>10422</v>
      </c>
      <c r="D8669" s="21"/>
    </row>
    <row r="8670">
      <c r="A8670" s="19">
        <v>8669.0</v>
      </c>
      <c r="B8670" s="19">
        <v>16707.0</v>
      </c>
      <c r="C8670" s="22" t="s">
        <v>10423</v>
      </c>
      <c r="D8670" s="21"/>
    </row>
    <row r="8671">
      <c r="A8671" s="19">
        <v>8670.0</v>
      </c>
      <c r="B8671" s="19">
        <v>16700.0</v>
      </c>
      <c r="C8671" s="20" t="s">
        <v>10424</v>
      </c>
      <c r="D8671" s="21"/>
    </row>
    <row r="8672">
      <c r="A8672" s="19">
        <v>8671.0</v>
      </c>
      <c r="B8672" s="19">
        <v>16700.0</v>
      </c>
      <c r="C8672" s="22" t="s">
        <v>10425</v>
      </c>
      <c r="D8672" s="21"/>
    </row>
    <row r="8673">
      <c r="A8673" s="19">
        <v>8672.0</v>
      </c>
      <c r="B8673" s="19">
        <v>16697.0</v>
      </c>
      <c r="C8673" s="22" t="s">
        <v>10426</v>
      </c>
      <c r="D8673" s="21"/>
    </row>
    <row r="8674">
      <c r="A8674" s="19">
        <v>8673.0</v>
      </c>
      <c r="B8674" s="19">
        <v>16692.0</v>
      </c>
      <c r="C8674" s="22" t="s">
        <v>10427</v>
      </c>
      <c r="D8674" s="21"/>
    </row>
    <row r="8675">
      <c r="A8675" s="19">
        <v>8674.0</v>
      </c>
      <c r="B8675" s="19">
        <v>16691.0</v>
      </c>
      <c r="C8675" s="20" t="s">
        <v>10428</v>
      </c>
      <c r="D8675" s="21"/>
    </row>
    <row r="8676">
      <c r="A8676" s="19">
        <v>8675.0</v>
      </c>
      <c r="B8676" s="19">
        <v>16689.0</v>
      </c>
      <c r="C8676" s="20" t="s">
        <v>10429</v>
      </c>
      <c r="D8676" s="21"/>
    </row>
    <row r="8677">
      <c r="A8677" s="19">
        <v>8676.0</v>
      </c>
      <c r="B8677" s="19">
        <v>16681.0</v>
      </c>
      <c r="C8677" s="20" t="s">
        <v>10430</v>
      </c>
      <c r="D8677" s="21"/>
    </row>
    <row r="8678">
      <c r="A8678" s="19">
        <v>8677.0</v>
      </c>
      <c r="B8678" s="19">
        <v>16673.0</v>
      </c>
      <c r="C8678" s="20" t="s">
        <v>10431</v>
      </c>
      <c r="D8678" s="21"/>
    </row>
    <row r="8679">
      <c r="A8679" s="19">
        <v>8678.0</v>
      </c>
      <c r="B8679" s="19">
        <v>16673.0</v>
      </c>
      <c r="C8679" s="20" t="s">
        <v>10432</v>
      </c>
      <c r="D8679" s="21"/>
    </row>
    <row r="8680">
      <c r="A8680" s="19">
        <v>8679.0</v>
      </c>
      <c r="B8680" s="19">
        <v>16673.0</v>
      </c>
      <c r="C8680" s="20" t="s">
        <v>10433</v>
      </c>
      <c r="D8680" s="21"/>
    </row>
    <row r="8681">
      <c r="A8681" s="19">
        <v>8680.0</v>
      </c>
      <c r="B8681" s="19">
        <v>16672.0</v>
      </c>
      <c r="C8681" s="20" t="s">
        <v>10434</v>
      </c>
      <c r="D8681" s="21"/>
    </row>
    <row r="8682">
      <c r="A8682" s="19">
        <v>8681.0</v>
      </c>
      <c r="B8682" s="19">
        <v>16665.0</v>
      </c>
      <c r="C8682" s="20" t="s">
        <v>10435</v>
      </c>
      <c r="D8682" s="21"/>
    </row>
    <row r="8683">
      <c r="A8683" s="19">
        <v>8682.0</v>
      </c>
      <c r="B8683" s="19">
        <v>16663.0</v>
      </c>
      <c r="C8683" s="20" t="s">
        <v>10436</v>
      </c>
      <c r="D8683" s="21"/>
    </row>
    <row r="8684">
      <c r="A8684" s="19">
        <v>8683.0</v>
      </c>
      <c r="B8684" s="19">
        <v>16659.0</v>
      </c>
      <c r="C8684" s="20" t="s">
        <v>10437</v>
      </c>
      <c r="D8684" s="21"/>
    </row>
    <row r="8685">
      <c r="A8685" s="19">
        <v>8684.0</v>
      </c>
      <c r="B8685" s="19">
        <v>16659.0</v>
      </c>
      <c r="C8685" s="20" t="s">
        <v>10438</v>
      </c>
      <c r="D8685" s="21"/>
    </row>
    <row r="8686">
      <c r="A8686" s="19">
        <v>8685.0</v>
      </c>
      <c r="B8686" s="19">
        <v>16656.0</v>
      </c>
      <c r="C8686" s="20" t="s">
        <v>10439</v>
      </c>
      <c r="D8686" s="21"/>
    </row>
    <row r="8687">
      <c r="A8687" s="19">
        <v>8686.0</v>
      </c>
      <c r="B8687" s="19">
        <v>16654.0</v>
      </c>
      <c r="C8687" s="20" t="s">
        <v>10440</v>
      </c>
      <c r="D8687" s="21"/>
    </row>
    <row r="8688">
      <c r="A8688" s="19">
        <v>8687.0</v>
      </c>
      <c r="B8688" s="19">
        <v>16653.0</v>
      </c>
      <c r="C8688" s="20" t="s">
        <v>10441</v>
      </c>
      <c r="D8688" s="21"/>
    </row>
    <row r="8689">
      <c r="A8689" s="19">
        <v>8688.0</v>
      </c>
      <c r="B8689" s="19">
        <v>16652.0</v>
      </c>
      <c r="C8689" s="20" t="s">
        <v>10442</v>
      </c>
      <c r="D8689" s="21"/>
    </row>
    <row r="8690">
      <c r="A8690" s="19">
        <v>8689.0</v>
      </c>
      <c r="B8690" s="19">
        <v>16652.0</v>
      </c>
      <c r="C8690" s="20" t="s">
        <v>10443</v>
      </c>
      <c r="D8690" s="21"/>
    </row>
    <row r="8691">
      <c r="A8691" s="19">
        <v>8690.0</v>
      </c>
      <c r="B8691" s="19">
        <v>16651.0</v>
      </c>
      <c r="C8691" s="20" t="s">
        <v>10444</v>
      </c>
      <c r="D8691" s="21"/>
    </row>
    <row r="8692">
      <c r="A8692" s="19">
        <v>8691.0</v>
      </c>
      <c r="B8692" s="19">
        <v>16650.0</v>
      </c>
      <c r="C8692" s="22" t="s">
        <v>10445</v>
      </c>
      <c r="D8692" s="21"/>
    </row>
    <row r="8693">
      <c r="A8693" s="19">
        <v>8692.0</v>
      </c>
      <c r="B8693" s="19">
        <v>16649.0</v>
      </c>
      <c r="C8693" s="20" t="s">
        <v>10446</v>
      </c>
      <c r="D8693" s="21"/>
    </row>
    <row r="8694">
      <c r="A8694" s="19">
        <v>8693.0</v>
      </c>
      <c r="B8694" s="19">
        <v>16648.0</v>
      </c>
      <c r="C8694" s="20" t="s">
        <v>10447</v>
      </c>
      <c r="D8694" s="21"/>
    </row>
    <row r="8695">
      <c r="A8695" s="19">
        <v>8694.0</v>
      </c>
      <c r="B8695" s="19">
        <v>16647.0</v>
      </c>
      <c r="C8695" s="20" t="s">
        <v>10448</v>
      </c>
      <c r="D8695" s="21"/>
    </row>
    <row r="8696">
      <c r="A8696" s="19">
        <v>8695.0</v>
      </c>
      <c r="B8696" s="19">
        <v>16646.0</v>
      </c>
      <c r="C8696" s="20" t="s">
        <v>10449</v>
      </c>
      <c r="D8696" s="21"/>
    </row>
    <row r="8697">
      <c r="A8697" s="19">
        <v>8696.0</v>
      </c>
      <c r="B8697" s="19">
        <v>16643.0</v>
      </c>
      <c r="C8697" s="20" t="s">
        <v>10450</v>
      </c>
      <c r="D8697" s="21"/>
    </row>
    <row r="8698">
      <c r="A8698" s="19">
        <v>8697.0</v>
      </c>
      <c r="B8698" s="19">
        <v>16639.0</v>
      </c>
      <c r="C8698" s="20" t="s">
        <v>10451</v>
      </c>
      <c r="D8698" s="21"/>
    </row>
    <row r="8699">
      <c r="A8699" s="19">
        <v>8698.0</v>
      </c>
      <c r="B8699" s="19">
        <v>16637.0</v>
      </c>
      <c r="C8699" s="20" t="s">
        <v>10452</v>
      </c>
      <c r="D8699" s="21"/>
    </row>
    <row r="8700">
      <c r="A8700" s="19">
        <v>8699.0</v>
      </c>
      <c r="B8700" s="19">
        <v>16636.0</v>
      </c>
      <c r="C8700" s="20" t="s">
        <v>10453</v>
      </c>
      <c r="D8700" s="21"/>
    </row>
    <row r="8701">
      <c r="A8701" s="19">
        <v>8700.0</v>
      </c>
      <c r="B8701" s="19">
        <v>16631.0</v>
      </c>
      <c r="C8701" s="20" t="s">
        <v>10454</v>
      </c>
      <c r="D8701" s="21"/>
    </row>
    <row r="8702">
      <c r="A8702" s="19">
        <v>8701.0</v>
      </c>
      <c r="B8702" s="19">
        <v>16627.0</v>
      </c>
      <c r="C8702" s="22" t="s">
        <v>10455</v>
      </c>
      <c r="D8702" s="21"/>
    </row>
    <row r="8703">
      <c r="A8703" s="19">
        <v>8702.0</v>
      </c>
      <c r="B8703" s="19">
        <v>16626.0</v>
      </c>
      <c r="C8703" s="20" t="s">
        <v>10456</v>
      </c>
      <c r="D8703" s="21"/>
    </row>
    <row r="8704">
      <c r="A8704" s="19">
        <v>8703.0</v>
      </c>
      <c r="B8704" s="19">
        <v>16623.0</v>
      </c>
      <c r="C8704" s="20" t="s">
        <v>10457</v>
      </c>
      <c r="D8704" s="21"/>
    </row>
    <row r="8705">
      <c r="A8705" s="19">
        <v>8704.0</v>
      </c>
      <c r="B8705" s="19">
        <v>16621.0</v>
      </c>
      <c r="C8705" s="20" t="s">
        <v>10458</v>
      </c>
      <c r="D8705" s="21"/>
    </row>
    <row r="8706">
      <c r="A8706" s="19">
        <v>8705.0</v>
      </c>
      <c r="B8706" s="19">
        <v>16619.0</v>
      </c>
      <c r="C8706" s="20" t="s">
        <v>10459</v>
      </c>
      <c r="D8706" s="21"/>
    </row>
    <row r="8707">
      <c r="A8707" s="19">
        <v>8706.0</v>
      </c>
      <c r="B8707" s="19">
        <v>16616.0</v>
      </c>
      <c r="C8707" s="20" t="s">
        <v>10460</v>
      </c>
      <c r="D8707" s="21"/>
    </row>
    <row r="8708">
      <c r="A8708" s="19">
        <v>8707.0</v>
      </c>
      <c r="B8708" s="19">
        <v>16613.0</v>
      </c>
      <c r="C8708" s="20" t="s">
        <v>10461</v>
      </c>
      <c r="D8708" s="21"/>
    </row>
    <row r="8709">
      <c r="A8709" s="19">
        <v>8708.0</v>
      </c>
      <c r="B8709" s="19">
        <v>16607.0</v>
      </c>
      <c r="C8709" s="20" t="s">
        <v>10462</v>
      </c>
      <c r="D8709" s="21"/>
    </row>
    <row r="8710">
      <c r="A8710" s="19">
        <v>8709.0</v>
      </c>
      <c r="B8710" s="19">
        <v>16607.0</v>
      </c>
      <c r="C8710" s="20" t="s">
        <v>10463</v>
      </c>
      <c r="D8710" s="21"/>
    </row>
    <row r="8711">
      <c r="A8711" s="19">
        <v>8710.0</v>
      </c>
      <c r="B8711" s="19">
        <v>16606.0</v>
      </c>
      <c r="C8711" s="20" t="s">
        <v>10464</v>
      </c>
      <c r="D8711" s="21"/>
    </row>
    <row r="8712">
      <c r="A8712" s="19">
        <v>8711.0</v>
      </c>
      <c r="B8712" s="19">
        <v>16600.0</v>
      </c>
      <c r="C8712" s="20" t="s">
        <v>10465</v>
      </c>
      <c r="D8712" s="21"/>
    </row>
    <row r="8713">
      <c r="A8713" s="19">
        <v>8712.0</v>
      </c>
      <c r="B8713" s="19">
        <v>16597.0</v>
      </c>
      <c r="C8713" s="20" t="s">
        <v>10466</v>
      </c>
      <c r="D8713" s="21"/>
    </row>
    <row r="8714">
      <c r="A8714" s="19">
        <v>8713.0</v>
      </c>
      <c r="B8714" s="19">
        <v>16595.0</v>
      </c>
      <c r="C8714" s="20" t="s">
        <v>10467</v>
      </c>
      <c r="D8714" s="21"/>
    </row>
    <row r="8715">
      <c r="A8715" s="19">
        <v>8714.0</v>
      </c>
      <c r="B8715" s="19">
        <v>16594.0</v>
      </c>
      <c r="C8715" s="20" t="s">
        <v>10468</v>
      </c>
      <c r="D8715" s="21"/>
    </row>
    <row r="8716">
      <c r="A8716" s="19">
        <v>8715.0</v>
      </c>
      <c r="B8716" s="19">
        <v>16591.0</v>
      </c>
      <c r="C8716" s="20" t="s">
        <v>10469</v>
      </c>
      <c r="D8716" s="21"/>
    </row>
    <row r="8717">
      <c r="A8717" s="19">
        <v>8716.0</v>
      </c>
      <c r="B8717" s="19">
        <v>16591.0</v>
      </c>
      <c r="C8717" s="22" t="s">
        <v>10470</v>
      </c>
      <c r="D8717" s="21"/>
    </row>
    <row r="8718">
      <c r="A8718" s="19">
        <v>8717.0</v>
      </c>
      <c r="B8718" s="19">
        <v>16591.0</v>
      </c>
      <c r="C8718" s="20" t="s">
        <v>10471</v>
      </c>
      <c r="D8718" s="21"/>
    </row>
    <row r="8719">
      <c r="A8719" s="19">
        <v>8718.0</v>
      </c>
      <c r="B8719" s="19">
        <v>16588.0</v>
      </c>
      <c r="C8719" s="22" t="s">
        <v>10472</v>
      </c>
      <c r="D8719" s="21"/>
    </row>
    <row r="8720">
      <c r="A8720" s="19">
        <v>8719.0</v>
      </c>
      <c r="B8720" s="19">
        <v>16588.0</v>
      </c>
      <c r="C8720" s="20" t="s">
        <v>10473</v>
      </c>
      <c r="D8720" s="21"/>
    </row>
    <row r="8721">
      <c r="A8721" s="19">
        <v>8720.0</v>
      </c>
      <c r="B8721" s="19">
        <v>16583.0</v>
      </c>
      <c r="C8721" s="20" t="s">
        <v>10474</v>
      </c>
      <c r="D8721" s="21"/>
    </row>
    <row r="8722">
      <c r="A8722" s="19">
        <v>8721.0</v>
      </c>
      <c r="B8722" s="19">
        <v>16582.0</v>
      </c>
      <c r="C8722" s="20" t="s">
        <v>10475</v>
      </c>
      <c r="D8722" s="21"/>
    </row>
    <row r="8723">
      <c r="A8723" s="19">
        <v>8722.0</v>
      </c>
      <c r="B8723" s="19">
        <v>16582.0</v>
      </c>
      <c r="C8723" s="20" t="s">
        <v>10476</v>
      </c>
      <c r="D8723" s="21"/>
    </row>
    <row r="8724">
      <c r="A8724" s="19">
        <v>8723.0</v>
      </c>
      <c r="B8724" s="19">
        <v>16581.0</v>
      </c>
      <c r="C8724" s="20" t="s">
        <v>10477</v>
      </c>
      <c r="D8724" s="21"/>
    </row>
    <row r="8725">
      <c r="A8725" s="19">
        <v>8724.0</v>
      </c>
      <c r="B8725" s="19">
        <v>16581.0</v>
      </c>
      <c r="C8725" s="20" t="s">
        <v>10478</v>
      </c>
      <c r="D8725" s="21"/>
    </row>
    <row r="8726">
      <c r="A8726" s="19">
        <v>8725.0</v>
      </c>
      <c r="B8726" s="19">
        <v>16576.0</v>
      </c>
      <c r="C8726" s="20" t="s">
        <v>10479</v>
      </c>
      <c r="D8726" s="21"/>
    </row>
    <row r="8727">
      <c r="A8727" s="19">
        <v>8726.0</v>
      </c>
      <c r="B8727" s="19">
        <v>16574.0</v>
      </c>
      <c r="C8727" s="20" t="s">
        <v>10480</v>
      </c>
      <c r="D8727" s="21"/>
    </row>
    <row r="8728">
      <c r="A8728" s="19">
        <v>8727.0</v>
      </c>
      <c r="B8728" s="19">
        <v>16573.0</v>
      </c>
      <c r="C8728" s="20" t="s">
        <v>10481</v>
      </c>
      <c r="D8728" s="21"/>
    </row>
    <row r="8729">
      <c r="A8729" s="19">
        <v>8728.0</v>
      </c>
      <c r="B8729" s="19">
        <v>16567.0</v>
      </c>
      <c r="C8729" s="20" t="s">
        <v>10482</v>
      </c>
      <c r="D8729" s="21"/>
    </row>
    <row r="8730">
      <c r="A8730" s="19">
        <v>8729.0</v>
      </c>
      <c r="B8730" s="19">
        <v>16566.0</v>
      </c>
      <c r="C8730" s="22" t="s">
        <v>10483</v>
      </c>
      <c r="D8730" s="21"/>
    </row>
    <row r="8731">
      <c r="A8731" s="19">
        <v>8730.0</v>
      </c>
      <c r="B8731" s="19">
        <v>16560.0</v>
      </c>
      <c r="C8731" s="20" t="s">
        <v>10484</v>
      </c>
      <c r="D8731" s="21"/>
    </row>
    <row r="8732">
      <c r="A8732" s="19">
        <v>8731.0</v>
      </c>
      <c r="B8732" s="19">
        <v>16556.0</v>
      </c>
      <c r="C8732" s="20" t="s">
        <v>10485</v>
      </c>
      <c r="D8732" s="21"/>
    </row>
    <row r="8733">
      <c r="A8733" s="19">
        <v>8732.0</v>
      </c>
      <c r="B8733" s="19">
        <v>16551.0</v>
      </c>
      <c r="C8733" s="20" t="s">
        <v>10486</v>
      </c>
      <c r="D8733" s="21"/>
    </row>
    <row r="8734">
      <c r="A8734" s="19">
        <v>8733.0</v>
      </c>
      <c r="B8734" s="19">
        <v>16549.0</v>
      </c>
      <c r="C8734" s="20" t="s">
        <v>10487</v>
      </c>
      <c r="D8734" s="21"/>
    </row>
    <row r="8735">
      <c r="A8735" s="19">
        <v>8734.0</v>
      </c>
      <c r="B8735" s="19">
        <v>16547.0</v>
      </c>
      <c r="C8735" s="20" t="s">
        <v>10488</v>
      </c>
      <c r="D8735" s="21"/>
    </row>
    <row r="8736">
      <c r="A8736" s="19">
        <v>8735.0</v>
      </c>
      <c r="B8736" s="19">
        <v>16546.0</v>
      </c>
      <c r="C8736" s="20" t="s">
        <v>10489</v>
      </c>
      <c r="D8736" s="21"/>
    </row>
    <row r="8737">
      <c r="A8737" s="19">
        <v>8736.0</v>
      </c>
      <c r="B8737" s="19">
        <v>16536.0</v>
      </c>
      <c r="C8737" s="20" t="s">
        <v>10490</v>
      </c>
      <c r="D8737" s="21"/>
    </row>
    <row r="8738">
      <c r="A8738" s="19">
        <v>8737.0</v>
      </c>
      <c r="B8738" s="19">
        <v>16536.0</v>
      </c>
      <c r="C8738" s="20" t="s">
        <v>10491</v>
      </c>
      <c r="D8738" s="21"/>
    </row>
    <row r="8739">
      <c r="A8739" s="19">
        <v>8738.0</v>
      </c>
      <c r="B8739" s="19">
        <v>16536.0</v>
      </c>
      <c r="C8739" s="20" t="s">
        <v>10492</v>
      </c>
      <c r="D8739" s="21"/>
    </row>
    <row r="8740">
      <c r="A8740" s="19">
        <v>8739.0</v>
      </c>
      <c r="B8740" s="19">
        <v>16534.0</v>
      </c>
      <c r="C8740" s="20" t="s">
        <v>10493</v>
      </c>
      <c r="D8740" s="21"/>
    </row>
    <row r="8741">
      <c r="A8741" s="19">
        <v>8740.0</v>
      </c>
      <c r="B8741" s="19">
        <v>16531.0</v>
      </c>
      <c r="C8741" s="20" t="s">
        <v>10494</v>
      </c>
      <c r="D8741" s="21"/>
    </row>
    <row r="8742">
      <c r="A8742" s="19">
        <v>8741.0</v>
      </c>
      <c r="B8742" s="19">
        <v>16530.0</v>
      </c>
      <c r="C8742" s="20" t="s">
        <v>10495</v>
      </c>
      <c r="D8742" s="21"/>
    </row>
    <row r="8743">
      <c r="A8743" s="19">
        <v>8742.0</v>
      </c>
      <c r="B8743" s="19">
        <v>16530.0</v>
      </c>
      <c r="C8743" s="20" t="s">
        <v>10496</v>
      </c>
      <c r="D8743" s="21"/>
    </row>
    <row r="8744">
      <c r="A8744" s="19">
        <v>8743.0</v>
      </c>
      <c r="B8744" s="19">
        <v>16519.0</v>
      </c>
      <c r="C8744" s="20" t="s">
        <v>10497</v>
      </c>
      <c r="D8744" s="21"/>
    </row>
    <row r="8745">
      <c r="A8745" s="19">
        <v>8744.0</v>
      </c>
      <c r="B8745" s="19">
        <v>16514.0</v>
      </c>
      <c r="C8745" s="20" t="s">
        <v>10498</v>
      </c>
      <c r="D8745" s="21"/>
    </row>
    <row r="8746">
      <c r="A8746" s="19">
        <v>8745.0</v>
      </c>
      <c r="B8746" s="19">
        <v>16513.0</v>
      </c>
      <c r="C8746" s="20" t="s">
        <v>10499</v>
      </c>
      <c r="D8746" s="21"/>
    </row>
    <row r="8747">
      <c r="A8747" s="19">
        <v>8746.0</v>
      </c>
      <c r="B8747" s="19">
        <v>16507.0</v>
      </c>
      <c r="C8747" s="20" t="s">
        <v>10500</v>
      </c>
      <c r="D8747" s="21"/>
    </row>
    <row r="8748">
      <c r="A8748" s="19">
        <v>8747.0</v>
      </c>
      <c r="B8748" s="19">
        <v>16507.0</v>
      </c>
      <c r="C8748" s="20" t="s">
        <v>10501</v>
      </c>
      <c r="D8748" s="21"/>
    </row>
    <row r="8749">
      <c r="A8749" s="19">
        <v>8748.0</v>
      </c>
      <c r="B8749" s="19">
        <v>16505.0</v>
      </c>
      <c r="C8749" s="20" t="s">
        <v>10502</v>
      </c>
      <c r="D8749" s="21"/>
    </row>
    <row r="8750">
      <c r="A8750" s="19">
        <v>8749.0</v>
      </c>
      <c r="B8750" s="19">
        <v>16503.0</v>
      </c>
      <c r="C8750" s="20" t="s">
        <v>10503</v>
      </c>
      <c r="D8750" s="21"/>
    </row>
    <row r="8751">
      <c r="A8751" s="19">
        <v>8750.0</v>
      </c>
      <c r="B8751" s="19">
        <v>16499.0</v>
      </c>
      <c r="C8751" s="20" t="s">
        <v>10504</v>
      </c>
      <c r="D8751" s="21"/>
    </row>
    <row r="8752">
      <c r="A8752" s="19">
        <v>8751.0</v>
      </c>
      <c r="B8752" s="19">
        <v>16498.0</v>
      </c>
      <c r="C8752" s="20" t="s">
        <v>10505</v>
      </c>
      <c r="D8752" s="21"/>
    </row>
    <row r="8753">
      <c r="A8753" s="19">
        <v>8752.0</v>
      </c>
      <c r="B8753" s="19">
        <v>16495.0</v>
      </c>
      <c r="C8753" s="22" t="s">
        <v>10506</v>
      </c>
      <c r="D8753" s="21"/>
    </row>
    <row r="8754">
      <c r="A8754" s="19">
        <v>8753.0</v>
      </c>
      <c r="B8754" s="19">
        <v>16493.0</v>
      </c>
      <c r="C8754" s="20" t="s">
        <v>10507</v>
      </c>
      <c r="D8754" s="21"/>
    </row>
    <row r="8755">
      <c r="A8755" s="19">
        <v>8754.0</v>
      </c>
      <c r="B8755" s="19">
        <v>16492.0</v>
      </c>
      <c r="C8755" s="20" t="s">
        <v>10508</v>
      </c>
      <c r="D8755" s="21"/>
    </row>
    <row r="8756">
      <c r="A8756" s="19">
        <v>8755.0</v>
      </c>
      <c r="B8756" s="19">
        <v>16490.0</v>
      </c>
      <c r="C8756" s="22" t="s">
        <v>10509</v>
      </c>
      <c r="D8756" s="21"/>
    </row>
    <row r="8757">
      <c r="A8757" s="19">
        <v>8756.0</v>
      </c>
      <c r="B8757" s="19">
        <v>16490.0</v>
      </c>
      <c r="C8757" s="20" t="s">
        <v>10510</v>
      </c>
      <c r="D8757" s="21"/>
    </row>
    <row r="8758">
      <c r="A8758" s="19">
        <v>8757.0</v>
      </c>
      <c r="B8758" s="19">
        <v>16487.0</v>
      </c>
      <c r="C8758" s="20" t="s">
        <v>10511</v>
      </c>
      <c r="D8758" s="21"/>
    </row>
    <row r="8759">
      <c r="A8759" s="19">
        <v>8758.0</v>
      </c>
      <c r="B8759" s="19">
        <v>16483.0</v>
      </c>
      <c r="C8759" s="22" t="s">
        <v>10512</v>
      </c>
      <c r="D8759" s="21"/>
    </row>
    <row r="8760">
      <c r="A8760" s="19">
        <v>8759.0</v>
      </c>
      <c r="B8760" s="19">
        <v>16479.0</v>
      </c>
      <c r="C8760" s="20" t="s">
        <v>10513</v>
      </c>
      <c r="D8760" s="21"/>
    </row>
    <row r="8761">
      <c r="A8761" s="19">
        <v>8760.0</v>
      </c>
      <c r="B8761" s="19">
        <v>16476.0</v>
      </c>
      <c r="C8761" s="20" t="s">
        <v>10514</v>
      </c>
      <c r="D8761" s="21"/>
    </row>
    <row r="8762">
      <c r="A8762" s="19">
        <v>8761.0</v>
      </c>
      <c r="B8762" s="19">
        <v>16475.0</v>
      </c>
      <c r="C8762" s="20" t="s">
        <v>10515</v>
      </c>
      <c r="D8762" s="21"/>
    </row>
    <row r="8763">
      <c r="A8763" s="19">
        <v>8762.0</v>
      </c>
      <c r="B8763" s="19">
        <v>16473.0</v>
      </c>
      <c r="C8763" s="20" t="s">
        <v>10516</v>
      </c>
      <c r="D8763" s="21"/>
    </row>
    <row r="8764">
      <c r="A8764" s="19">
        <v>8763.0</v>
      </c>
      <c r="B8764" s="19">
        <v>16473.0</v>
      </c>
      <c r="C8764" s="20" t="s">
        <v>10517</v>
      </c>
      <c r="D8764" s="21"/>
    </row>
    <row r="8765">
      <c r="A8765" s="19">
        <v>8764.0</v>
      </c>
      <c r="B8765" s="19">
        <v>16467.0</v>
      </c>
      <c r="C8765" s="20" t="s">
        <v>10518</v>
      </c>
      <c r="D8765" s="21"/>
    </row>
    <row r="8766">
      <c r="A8766" s="19">
        <v>8765.0</v>
      </c>
      <c r="B8766" s="19">
        <v>16462.0</v>
      </c>
      <c r="C8766" s="20" t="s">
        <v>10519</v>
      </c>
      <c r="D8766" s="21"/>
    </row>
    <row r="8767">
      <c r="A8767" s="19">
        <v>8766.0</v>
      </c>
      <c r="B8767" s="19">
        <v>16460.0</v>
      </c>
      <c r="C8767" s="20" t="s">
        <v>10520</v>
      </c>
      <c r="D8767" s="21"/>
    </row>
    <row r="8768">
      <c r="A8768" s="19">
        <v>8767.0</v>
      </c>
      <c r="B8768" s="19">
        <v>16457.0</v>
      </c>
      <c r="C8768" s="20" t="s">
        <v>10521</v>
      </c>
      <c r="D8768" s="21"/>
    </row>
    <row r="8769">
      <c r="A8769" s="19">
        <v>8768.0</v>
      </c>
      <c r="B8769" s="19">
        <v>16456.0</v>
      </c>
      <c r="C8769" s="20" t="s">
        <v>10522</v>
      </c>
      <c r="D8769" s="21"/>
    </row>
    <row r="8770">
      <c r="A8770" s="19">
        <v>8769.0</v>
      </c>
      <c r="B8770" s="19">
        <v>16455.0</v>
      </c>
      <c r="C8770" s="20" t="s">
        <v>10523</v>
      </c>
      <c r="D8770" s="21"/>
    </row>
    <row r="8771">
      <c r="A8771" s="19">
        <v>8770.0</v>
      </c>
      <c r="B8771" s="19">
        <v>16455.0</v>
      </c>
      <c r="C8771" s="20" t="s">
        <v>10524</v>
      </c>
      <c r="D8771" s="21"/>
    </row>
    <row r="8772">
      <c r="A8772" s="19">
        <v>8771.0</v>
      </c>
      <c r="B8772" s="19">
        <v>16455.0</v>
      </c>
      <c r="C8772" s="20" t="s">
        <v>10525</v>
      </c>
      <c r="D8772" s="21"/>
    </row>
    <row r="8773">
      <c r="A8773" s="19">
        <v>8772.0</v>
      </c>
      <c r="B8773" s="19">
        <v>16450.0</v>
      </c>
      <c r="C8773" s="20" t="s">
        <v>10526</v>
      </c>
      <c r="D8773" s="21"/>
    </row>
    <row r="8774">
      <c r="A8774" s="19">
        <v>8773.0</v>
      </c>
      <c r="B8774" s="19">
        <v>16446.0</v>
      </c>
      <c r="C8774" s="20" t="s">
        <v>10527</v>
      </c>
      <c r="D8774" s="21"/>
    </row>
    <row r="8775">
      <c r="A8775" s="19">
        <v>8774.0</v>
      </c>
      <c r="B8775" s="19">
        <v>16441.0</v>
      </c>
      <c r="C8775" s="20" t="s">
        <v>10528</v>
      </c>
      <c r="D8775" s="21"/>
    </row>
    <row r="8776">
      <c r="A8776" s="19">
        <v>8775.0</v>
      </c>
      <c r="B8776" s="19">
        <v>16440.0</v>
      </c>
      <c r="C8776" s="20" t="s">
        <v>10529</v>
      </c>
      <c r="D8776" s="21"/>
    </row>
    <row r="8777">
      <c r="A8777" s="19">
        <v>8776.0</v>
      </c>
      <c r="B8777" s="19">
        <v>16440.0</v>
      </c>
      <c r="C8777" s="20" t="s">
        <v>10530</v>
      </c>
      <c r="D8777" s="21"/>
    </row>
    <row r="8778">
      <c r="A8778" s="19">
        <v>8777.0</v>
      </c>
      <c r="B8778" s="19">
        <v>16438.0</v>
      </c>
      <c r="C8778" s="20" t="s">
        <v>10531</v>
      </c>
      <c r="D8778" s="21"/>
    </row>
    <row r="8779">
      <c r="A8779" s="19">
        <v>8778.0</v>
      </c>
      <c r="B8779" s="19">
        <v>16438.0</v>
      </c>
      <c r="C8779" s="20" t="s">
        <v>10532</v>
      </c>
      <c r="D8779" s="21"/>
    </row>
    <row r="8780">
      <c r="A8780" s="19">
        <v>8779.0</v>
      </c>
      <c r="B8780" s="19">
        <v>16434.0</v>
      </c>
      <c r="C8780" s="20" t="s">
        <v>10533</v>
      </c>
      <c r="D8780" s="21"/>
    </row>
    <row r="8781">
      <c r="A8781" s="19">
        <v>8780.0</v>
      </c>
      <c r="B8781" s="19">
        <v>16428.0</v>
      </c>
      <c r="C8781" s="20" t="s">
        <v>10534</v>
      </c>
      <c r="D8781" s="21"/>
    </row>
    <row r="8782">
      <c r="A8782" s="19">
        <v>8781.0</v>
      </c>
      <c r="B8782" s="19">
        <v>16426.0</v>
      </c>
      <c r="C8782" s="22" t="s">
        <v>10535</v>
      </c>
      <c r="D8782" s="21"/>
    </row>
    <row r="8783">
      <c r="A8783" s="19">
        <v>8782.0</v>
      </c>
      <c r="B8783" s="19">
        <v>16425.0</v>
      </c>
      <c r="C8783" s="20" t="s">
        <v>10536</v>
      </c>
      <c r="D8783" s="21"/>
    </row>
    <row r="8784">
      <c r="A8784" s="19">
        <v>8783.0</v>
      </c>
      <c r="B8784" s="19">
        <v>16423.0</v>
      </c>
      <c r="C8784" s="20" t="s">
        <v>10537</v>
      </c>
      <c r="D8784" s="21"/>
    </row>
    <row r="8785">
      <c r="A8785" s="19">
        <v>8784.0</v>
      </c>
      <c r="B8785" s="19">
        <v>16420.0</v>
      </c>
      <c r="C8785" s="20" t="s">
        <v>10538</v>
      </c>
      <c r="D8785" s="21"/>
    </row>
    <row r="8786">
      <c r="A8786" s="19">
        <v>8785.0</v>
      </c>
      <c r="B8786" s="19">
        <v>16418.0</v>
      </c>
      <c r="C8786" s="20" t="s">
        <v>10539</v>
      </c>
      <c r="D8786" s="21"/>
    </row>
    <row r="8787">
      <c r="A8787" s="19">
        <v>8786.0</v>
      </c>
      <c r="B8787" s="19">
        <v>16416.0</v>
      </c>
      <c r="C8787" s="22" t="s">
        <v>10540</v>
      </c>
      <c r="D8787" s="21"/>
    </row>
    <row r="8788">
      <c r="A8788" s="19">
        <v>8787.0</v>
      </c>
      <c r="B8788" s="19">
        <v>16410.0</v>
      </c>
      <c r="C8788" s="20" t="s">
        <v>10541</v>
      </c>
      <c r="D8788" s="21"/>
    </row>
    <row r="8789">
      <c r="A8789" s="19">
        <v>8788.0</v>
      </c>
      <c r="B8789" s="19">
        <v>16409.0</v>
      </c>
      <c r="C8789" s="22" t="s">
        <v>10542</v>
      </c>
      <c r="D8789" s="21"/>
    </row>
    <row r="8790">
      <c r="A8790" s="19">
        <v>8789.0</v>
      </c>
      <c r="B8790" s="19">
        <v>16407.0</v>
      </c>
      <c r="C8790" s="20" t="s">
        <v>10543</v>
      </c>
      <c r="D8790" s="21"/>
    </row>
    <row r="8791">
      <c r="A8791" s="19">
        <v>8790.0</v>
      </c>
      <c r="B8791" s="19">
        <v>16406.0</v>
      </c>
      <c r="C8791" s="20" t="s">
        <v>10544</v>
      </c>
      <c r="D8791" s="21"/>
    </row>
    <row r="8792">
      <c r="A8792" s="19">
        <v>8791.0</v>
      </c>
      <c r="B8792" s="19">
        <v>16406.0</v>
      </c>
      <c r="C8792" s="20" t="s">
        <v>10545</v>
      </c>
      <c r="D8792" s="21"/>
    </row>
    <row r="8793">
      <c r="A8793" s="19">
        <v>8792.0</v>
      </c>
      <c r="B8793" s="19">
        <v>16406.0</v>
      </c>
      <c r="C8793" s="20" t="s">
        <v>10546</v>
      </c>
      <c r="D8793" s="21"/>
    </row>
    <row r="8794">
      <c r="A8794" s="19">
        <v>8793.0</v>
      </c>
      <c r="B8794" s="19">
        <v>16404.0</v>
      </c>
      <c r="C8794" s="20" t="s">
        <v>10547</v>
      </c>
      <c r="D8794" s="21"/>
    </row>
    <row r="8795">
      <c r="A8795" s="19">
        <v>8794.0</v>
      </c>
      <c r="B8795" s="19">
        <v>16401.0</v>
      </c>
      <c r="C8795" s="20" t="s">
        <v>10548</v>
      </c>
      <c r="D8795" s="21"/>
    </row>
    <row r="8796">
      <c r="A8796" s="19">
        <v>8795.0</v>
      </c>
      <c r="B8796" s="19">
        <v>16399.0</v>
      </c>
      <c r="C8796" s="20" t="s">
        <v>10549</v>
      </c>
      <c r="D8796" s="21"/>
    </row>
    <row r="8797">
      <c r="A8797" s="19">
        <v>8796.0</v>
      </c>
      <c r="B8797" s="19">
        <v>16398.0</v>
      </c>
      <c r="C8797" s="20" t="s">
        <v>10550</v>
      </c>
      <c r="D8797" s="21"/>
    </row>
    <row r="8798">
      <c r="A8798" s="19">
        <v>8797.0</v>
      </c>
      <c r="B8798" s="19">
        <v>16398.0</v>
      </c>
      <c r="C8798" s="20" t="s">
        <v>10551</v>
      </c>
      <c r="D8798" s="21"/>
    </row>
    <row r="8799">
      <c r="A8799" s="19">
        <v>8798.0</v>
      </c>
      <c r="B8799" s="19">
        <v>16397.0</v>
      </c>
      <c r="C8799" s="20" t="s">
        <v>10552</v>
      </c>
      <c r="D8799" s="21"/>
    </row>
    <row r="8800">
      <c r="A8800" s="19">
        <v>8799.0</v>
      </c>
      <c r="B8800" s="19">
        <v>16393.0</v>
      </c>
      <c r="C8800" s="22" t="s">
        <v>10553</v>
      </c>
      <c r="D8800" s="21"/>
    </row>
    <row r="8801">
      <c r="A8801" s="19">
        <v>8800.0</v>
      </c>
      <c r="B8801" s="19">
        <v>16390.0</v>
      </c>
      <c r="C8801" s="22" t="s">
        <v>10554</v>
      </c>
      <c r="D8801" s="21"/>
    </row>
    <row r="8802">
      <c r="A8802" s="19">
        <v>8801.0</v>
      </c>
      <c r="B8802" s="19">
        <v>16387.0</v>
      </c>
      <c r="C8802" s="20" t="s">
        <v>10555</v>
      </c>
      <c r="D8802" s="21"/>
    </row>
    <row r="8803">
      <c r="A8803" s="19">
        <v>8802.0</v>
      </c>
      <c r="B8803" s="19">
        <v>16384.0</v>
      </c>
      <c r="C8803" s="22" t="s">
        <v>10556</v>
      </c>
      <c r="D8803" s="21"/>
    </row>
    <row r="8804">
      <c r="A8804" s="19">
        <v>8803.0</v>
      </c>
      <c r="B8804" s="19">
        <v>16382.0</v>
      </c>
      <c r="C8804" s="20" t="s">
        <v>10557</v>
      </c>
      <c r="D8804" s="21"/>
    </row>
    <row r="8805">
      <c r="A8805" s="19">
        <v>8804.0</v>
      </c>
      <c r="B8805" s="19">
        <v>16382.0</v>
      </c>
      <c r="C8805" s="20" t="s">
        <v>10558</v>
      </c>
      <c r="D8805" s="21"/>
    </row>
    <row r="8806">
      <c r="A8806" s="19">
        <v>8805.0</v>
      </c>
      <c r="B8806" s="19">
        <v>16369.0</v>
      </c>
      <c r="C8806" s="20" t="s">
        <v>10559</v>
      </c>
      <c r="D8806" s="21"/>
    </row>
    <row r="8807">
      <c r="A8807" s="19">
        <v>8806.0</v>
      </c>
      <c r="B8807" s="19">
        <v>16361.0</v>
      </c>
      <c r="C8807" s="22" t="s">
        <v>10560</v>
      </c>
      <c r="D8807" s="21"/>
    </row>
    <row r="8808">
      <c r="A8808" s="19">
        <v>8807.0</v>
      </c>
      <c r="B8808" s="19">
        <v>16361.0</v>
      </c>
      <c r="C8808" s="20" t="s">
        <v>10561</v>
      </c>
      <c r="D8808" s="21"/>
    </row>
    <row r="8809">
      <c r="A8809" s="19">
        <v>8808.0</v>
      </c>
      <c r="B8809" s="19">
        <v>16354.0</v>
      </c>
      <c r="C8809" s="20" t="s">
        <v>10562</v>
      </c>
      <c r="D8809" s="21"/>
    </row>
    <row r="8810">
      <c r="A8810" s="19">
        <v>8809.0</v>
      </c>
      <c r="B8810" s="19">
        <v>16351.0</v>
      </c>
      <c r="C8810" s="20" t="s">
        <v>10563</v>
      </c>
      <c r="D8810" s="21"/>
    </row>
    <row r="8811">
      <c r="A8811" s="19">
        <v>8810.0</v>
      </c>
      <c r="B8811" s="19">
        <v>16350.0</v>
      </c>
      <c r="C8811" s="20" t="s">
        <v>10564</v>
      </c>
      <c r="D8811" s="21"/>
    </row>
    <row r="8812">
      <c r="A8812" s="19">
        <v>8811.0</v>
      </c>
      <c r="B8812" s="19">
        <v>16344.0</v>
      </c>
      <c r="C8812" s="20" t="s">
        <v>10565</v>
      </c>
      <c r="D8812" s="21"/>
    </row>
    <row r="8813">
      <c r="A8813" s="19">
        <v>8812.0</v>
      </c>
      <c r="B8813" s="19">
        <v>16341.0</v>
      </c>
      <c r="C8813" s="20" t="s">
        <v>10566</v>
      </c>
      <c r="D8813" s="21"/>
    </row>
    <row r="8814">
      <c r="A8814" s="19">
        <v>8813.0</v>
      </c>
      <c r="B8814" s="19">
        <v>16336.0</v>
      </c>
      <c r="C8814" s="20" t="s">
        <v>10567</v>
      </c>
      <c r="D8814" s="21"/>
    </row>
    <row r="8815">
      <c r="A8815" s="19">
        <v>8814.0</v>
      </c>
      <c r="B8815" s="19">
        <v>16333.0</v>
      </c>
      <c r="C8815" s="20" t="s">
        <v>10568</v>
      </c>
      <c r="D8815" s="21"/>
    </row>
    <row r="8816">
      <c r="A8816" s="19">
        <v>8815.0</v>
      </c>
      <c r="B8816" s="19">
        <v>16327.0</v>
      </c>
      <c r="C8816" s="20" t="s">
        <v>10569</v>
      </c>
      <c r="D8816" s="21"/>
    </row>
    <row r="8817">
      <c r="A8817" s="19">
        <v>8816.0</v>
      </c>
      <c r="B8817" s="19">
        <v>16326.0</v>
      </c>
      <c r="C8817" s="20" t="s">
        <v>10570</v>
      </c>
      <c r="D8817" s="21"/>
    </row>
    <row r="8818">
      <c r="A8818" s="19">
        <v>8817.0</v>
      </c>
      <c r="B8818" s="19">
        <v>16324.0</v>
      </c>
      <c r="C8818" s="20" t="s">
        <v>10571</v>
      </c>
      <c r="D8818" s="21"/>
    </row>
    <row r="8819">
      <c r="A8819" s="19">
        <v>8818.0</v>
      </c>
      <c r="B8819" s="19">
        <v>16323.0</v>
      </c>
      <c r="C8819" s="20" t="s">
        <v>10572</v>
      </c>
      <c r="D8819" s="21"/>
    </row>
    <row r="8820">
      <c r="A8820" s="19">
        <v>8819.0</v>
      </c>
      <c r="B8820" s="19">
        <v>16323.0</v>
      </c>
      <c r="C8820" s="20" t="s">
        <v>10573</v>
      </c>
      <c r="D8820" s="21"/>
    </row>
    <row r="8821">
      <c r="A8821" s="19">
        <v>8820.0</v>
      </c>
      <c r="B8821" s="19">
        <v>16321.0</v>
      </c>
      <c r="C8821" s="20" t="s">
        <v>10574</v>
      </c>
      <c r="D8821" s="21"/>
    </row>
    <row r="8822">
      <c r="A8822" s="19">
        <v>8821.0</v>
      </c>
      <c r="B8822" s="19">
        <v>16320.0</v>
      </c>
      <c r="C8822" s="20" t="s">
        <v>10575</v>
      </c>
      <c r="D8822" s="21"/>
    </row>
    <row r="8823">
      <c r="A8823" s="19">
        <v>8822.0</v>
      </c>
      <c r="B8823" s="19">
        <v>16314.0</v>
      </c>
      <c r="C8823" s="20" t="s">
        <v>10576</v>
      </c>
      <c r="D8823" s="21"/>
    </row>
    <row r="8824">
      <c r="A8824" s="19">
        <v>8823.0</v>
      </c>
      <c r="B8824" s="19">
        <v>16309.0</v>
      </c>
      <c r="C8824" s="20" t="s">
        <v>10577</v>
      </c>
      <c r="D8824" s="21"/>
    </row>
    <row r="8825">
      <c r="A8825" s="19">
        <v>8824.0</v>
      </c>
      <c r="B8825" s="19">
        <v>16307.0</v>
      </c>
      <c r="C8825" s="20" t="s">
        <v>10578</v>
      </c>
      <c r="D8825" s="21"/>
    </row>
    <row r="8826">
      <c r="A8826" s="19">
        <v>8825.0</v>
      </c>
      <c r="B8826" s="19">
        <v>16305.0</v>
      </c>
      <c r="C8826" s="20" t="s">
        <v>10579</v>
      </c>
      <c r="D8826" s="21"/>
    </row>
    <row r="8827">
      <c r="A8827" s="19">
        <v>8826.0</v>
      </c>
      <c r="B8827" s="19">
        <v>16304.0</v>
      </c>
      <c r="C8827" s="22" t="s">
        <v>10580</v>
      </c>
      <c r="D8827" s="21"/>
    </row>
    <row r="8828">
      <c r="A8828" s="19">
        <v>8827.0</v>
      </c>
      <c r="B8828" s="19">
        <v>16303.0</v>
      </c>
      <c r="C8828" s="20" t="s">
        <v>10581</v>
      </c>
      <c r="D8828" s="21"/>
    </row>
    <row r="8829">
      <c r="A8829" s="19">
        <v>8828.0</v>
      </c>
      <c r="B8829" s="19">
        <v>16302.0</v>
      </c>
      <c r="C8829" s="20" t="s">
        <v>10582</v>
      </c>
      <c r="D8829" s="21"/>
    </row>
    <row r="8830">
      <c r="A8830" s="19">
        <v>8829.0</v>
      </c>
      <c r="B8830" s="19">
        <v>16302.0</v>
      </c>
      <c r="C8830" s="22" t="s">
        <v>10583</v>
      </c>
      <c r="D8830" s="21"/>
    </row>
    <row r="8831">
      <c r="A8831" s="19">
        <v>8830.0</v>
      </c>
      <c r="B8831" s="19">
        <v>16295.0</v>
      </c>
      <c r="C8831" s="20" t="s">
        <v>10584</v>
      </c>
      <c r="D8831" s="21"/>
    </row>
    <row r="8832">
      <c r="A8832" s="19">
        <v>8831.0</v>
      </c>
      <c r="B8832" s="19">
        <v>16294.0</v>
      </c>
      <c r="C8832" s="20" t="s">
        <v>10585</v>
      </c>
      <c r="D8832" s="21"/>
    </row>
    <row r="8833">
      <c r="A8833" s="19">
        <v>8832.0</v>
      </c>
      <c r="B8833" s="19">
        <v>16290.0</v>
      </c>
      <c r="C8833" s="20" t="s">
        <v>10586</v>
      </c>
      <c r="D8833" s="21"/>
    </row>
    <row r="8834">
      <c r="A8834" s="19">
        <v>8833.0</v>
      </c>
      <c r="B8834" s="19">
        <v>16290.0</v>
      </c>
      <c r="C8834" s="20" t="s">
        <v>10587</v>
      </c>
      <c r="D8834" s="21"/>
    </row>
    <row r="8835">
      <c r="A8835" s="19">
        <v>8834.0</v>
      </c>
      <c r="B8835" s="19">
        <v>16289.0</v>
      </c>
      <c r="C8835" s="20" t="s">
        <v>10588</v>
      </c>
      <c r="D8835" s="21"/>
    </row>
    <row r="8836">
      <c r="A8836" s="19">
        <v>8835.0</v>
      </c>
      <c r="B8836" s="19">
        <v>16289.0</v>
      </c>
      <c r="C8836" s="20" t="s">
        <v>10589</v>
      </c>
      <c r="D8836" s="21"/>
    </row>
    <row r="8837">
      <c r="A8837" s="19">
        <v>8836.0</v>
      </c>
      <c r="B8837" s="19">
        <v>16287.0</v>
      </c>
      <c r="C8837" s="20" t="s">
        <v>10590</v>
      </c>
      <c r="D8837" s="21"/>
    </row>
    <row r="8838">
      <c r="A8838" s="19">
        <v>8837.0</v>
      </c>
      <c r="B8838" s="19">
        <v>16284.0</v>
      </c>
      <c r="C8838" s="22" t="s">
        <v>10591</v>
      </c>
      <c r="D8838" s="21"/>
    </row>
    <row r="8839">
      <c r="A8839" s="19">
        <v>8838.0</v>
      </c>
      <c r="B8839" s="19">
        <v>16276.0</v>
      </c>
      <c r="C8839" s="20" t="s">
        <v>10592</v>
      </c>
      <c r="D8839" s="21"/>
    </row>
    <row r="8840">
      <c r="A8840" s="19">
        <v>8839.0</v>
      </c>
      <c r="B8840" s="19">
        <v>16275.0</v>
      </c>
      <c r="C8840" s="20" t="s">
        <v>10593</v>
      </c>
      <c r="D8840" s="21"/>
    </row>
    <row r="8841">
      <c r="A8841" s="19">
        <v>8840.0</v>
      </c>
      <c r="B8841" s="19">
        <v>16275.0</v>
      </c>
      <c r="C8841" s="20" t="s">
        <v>10594</v>
      </c>
      <c r="D8841" s="21"/>
    </row>
    <row r="8842">
      <c r="A8842" s="19">
        <v>8841.0</v>
      </c>
      <c r="B8842" s="19">
        <v>16275.0</v>
      </c>
      <c r="C8842" s="20" t="s">
        <v>10595</v>
      </c>
      <c r="D8842" s="21"/>
    </row>
    <row r="8843">
      <c r="A8843" s="19">
        <v>8842.0</v>
      </c>
      <c r="B8843" s="19">
        <v>16271.0</v>
      </c>
      <c r="C8843" s="20" t="s">
        <v>10596</v>
      </c>
      <c r="D8843" s="21"/>
    </row>
    <row r="8844">
      <c r="A8844" s="19">
        <v>8843.0</v>
      </c>
      <c r="B8844" s="19">
        <v>16270.0</v>
      </c>
      <c r="C8844" s="20" t="s">
        <v>10597</v>
      </c>
      <c r="D8844" s="21"/>
    </row>
    <row r="8845">
      <c r="A8845" s="19">
        <v>8844.0</v>
      </c>
      <c r="B8845" s="19">
        <v>16270.0</v>
      </c>
      <c r="C8845" s="20" t="s">
        <v>10598</v>
      </c>
      <c r="D8845" s="21"/>
    </row>
    <row r="8846">
      <c r="A8846" s="19">
        <v>8845.0</v>
      </c>
      <c r="B8846" s="19">
        <v>16270.0</v>
      </c>
      <c r="C8846" s="20" t="s">
        <v>10599</v>
      </c>
      <c r="D8846" s="21"/>
    </row>
    <row r="8847">
      <c r="A8847" s="19">
        <v>8846.0</v>
      </c>
      <c r="B8847" s="19">
        <v>16262.0</v>
      </c>
      <c r="C8847" s="22" t="s">
        <v>10600</v>
      </c>
      <c r="D8847" s="21"/>
    </row>
    <row r="8848">
      <c r="A8848" s="19">
        <v>8847.0</v>
      </c>
      <c r="B8848" s="19">
        <v>16257.0</v>
      </c>
      <c r="C8848" s="22" t="s">
        <v>10601</v>
      </c>
      <c r="D8848" s="21"/>
    </row>
    <row r="8849">
      <c r="A8849" s="19">
        <v>8848.0</v>
      </c>
      <c r="B8849" s="19">
        <v>16256.0</v>
      </c>
      <c r="C8849" s="22" t="s">
        <v>10602</v>
      </c>
      <c r="D8849" s="21"/>
    </row>
    <row r="8850">
      <c r="A8850" s="19">
        <v>8849.0</v>
      </c>
      <c r="B8850" s="19">
        <v>16254.0</v>
      </c>
      <c r="C8850" s="22" t="s">
        <v>10603</v>
      </c>
      <c r="D8850" s="21"/>
    </row>
    <row r="8851">
      <c r="A8851" s="19">
        <v>8850.0</v>
      </c>
      <c r="B8851" s="19">
        <v>16254.0</v>
      </c>
      <c r="C8851" s="20" t="s">
        <v>10604</v>
      </c>
      <c r="D8851" s="21"/>
    </row>
    <row r="8852">
      <c r="A8852" s="19">
        <v>8851.0</v>
      </c>
      <c r="B8852" s="19">
        <v>16253.0</v>
      </c>
      <c r="C8852" s="20" t="s">
        <v>10605</v>
      </c>
      <c r="D8852" s="21"/>
    </row>
    <row r="8853">
      <c r="A8853" s="19">
        <v>8852.0</v>
      </c>
      <c r="B8853" s="19">
        <v>16252.0</v>
      </c>
      <c r="C8853" s="20" t="s">
        <v>10606</v>
      </c>
      <c r="D8853" s="21"/>
    </row>
    <row r="8854">
      <c r="A8854" s="19">
        <v>8853.0</v>
      </c>
      <c r="B8854" s="19">
        <v>16251.0</v>
      </c>
      <c r="C8854" s="20" t="s">
        <v>10607</v>
      </c>
      <c r="D8854" s="21"/>
    </row>
    <row r="8855">
      <c r="A8855" s="19">
        <v>8854.0</v>
      </c>
      <c r="B8855" s="19">
        <v>16245.0</v>
      </c>
      <c r="C8855" s="20" t="s">
        <v>10608</v>
      </c>
      <c r="D8855" s="21"/>
    </row>
    <row r="8856">
      <c r="A8856" s="19">
        <v>8855.0</v>
      </c>
      <c r="B8856" s="19">
        <v>16245.0</v>
      </c>
      <c r="C8856" s="20" t="s">
        <v>10609</v>
      </c>
      <c r="D8856" s="21"/>
    </row>
    <row r="8857">
      <c r="A8857" s="19">
        <v>8856.0</v>
      </c>
      <c r="B8857" s="19">
        <v>16243.0</v>
      </c>
      <c r="C8857" s="22" t="s">
        <v>10610</v>
      </c>
      <c r="D8857" s="21"/>
    </row>
    <row r="8858">
      <c r="A8858" s="19">
        <v>8857.0</v>
      </c>
      <c r="B8858" s="19">
        <v>16243.0</v>
      </c>
      <c r="C8858" s="20" t="s">
        <v>10611</v>
      </c>
      <c r="D8858" s="21"/>
    </row>
    <row r="8859">
      <c r="A8859" s="19">
        <v>8858.0</v>
      </c>
      <c r="B8859" s="19">
        <v>16242.0</v>
      </c>
      <c r="C8859" s="20" t="s">
        <v>10612</v>
      </c>
      <c r="D8859" s="21"/>
    </row>
    <row r="8860">
      <c r="A8860" s="19">
        <v>8859.0</v>
      </c>
      <c r="B8860" s="19">
        <v>16241.0</v>
      </c>
      <c r="C8860" s="20" t="s">
        <v>10613</v>
      </c>
      <c r="D8860" s="21"/>
    </row>
    <row r="8861">
      <c r="A8861" s="19">
        <v>8860.0</v>
      </c>
      <c r="B8861" s="19">
        <v>16232.0</v>
      </c>
      <c r="C8861" s="20" t="s">
        <v>10614</v>
      </c>
      <c r="D8861" s="21"/>
    </row>
    <row r="8862">
      <c r="A8862" s="19">
        <v>8861.0</v>
      </c>
      <c r="B8862" s="19">
        <v>16230.0</v>
      </c>
      <c r="C8862" s="20" t="s">
        <v>10615</v>
      </c>
      <c r="D8862" s="21"/>
    </row>
    <row r="8863">
      <c r="A8863" s="19">
        <v>8862.0</v>
      </c>
      <c r="B8863" s="19">
        <v>16229.0</v>
      </c>
      <c r="C8863" s="20" t="s">
        <v>10616</v>
      </c>
      <c r="D8863" s="21"/>
    </row>
    <row r="8864">
      <c r="A8864" s="19">
        <v>8863.0</v>
      </c>
      <c r="B8864" s="19">
        <v>16223.0</v>
      </c>
      <c r="C8864" s="20" t="s">
        <v>10617</v>
      </c>
      <c r="D8864" s="21"/>
    </row>
    <row r="8865">
      <c r="A8865" s="19">
        <v>8864.0</v>
      </c>
      <c r="B8865" s="19">
        <v>16220.0</v>
      </c>
      <c r="C8865" s="20" t="s">
        <v>10618</v>
      </c>
      <c r="D8865" s="21"/>
    </row>
    <row r="8866">
      <c r="A8866" s="19">
        <v>8865.0</v>
      </c>
      <c r="B8866" s="19">
        <v>16220.0</v>
      </c>
      <c r="C8866" s="20" t="s">
        <v>10619</v>
      </c>
      <c r="D8866" s="21"/>
    </row>
    <row r="8867">
      <c r="A8867" s="19">
        <v>8866.0</v>
      </c>
      <c r="B8867" s="19">
        <v>16210.0</v>
      </c>
      <c r="C8867" s="20" t="s">
        <v>10620</v>
      </c>
      <c r="D8867" s="21"/>
    </row>
    <row r="8868">
      <c r="A8868" s="19">
        <v>8867.0</v>
      </c>
      <c r="B8868" s="19">
        <v>16203.0</v>
      </c>
      <c r="C8868" s="22" t="s">
        <v>10621</v>
      </c>
      <c r="D8868" s="21"/>
    </row>
    <row r="8869">
      <c r="A8869" s="19">
        <v>8868.0</v>
      </c>
      <c r="B8869" s="19">
        <v>16203.0</v>
      </c>
      <c r="C8869" s="20" t="s">
        <v>10622</v>
      </c>
      <c r="D8869" s="21"/>
    </row>
    <row r="8870">
      <c r="A8870" s="19">
        <v>8869.0</v>
      </c>
      <c r="B8870" s="19">
        <v>16201.0</v>
      </c>
      <c r="C8870" s="20" t="s">
        <v>10623</v>
      </c>
      <c r="D8870" s="21"/>
    </row>
    <row r="8871">
      <c r="A8871" s="19">
        <v>8870.0</v>
      </c>
      <c r="B8871" s="19">
        <v>16200.0</v>
      </c>
      <c r="C8871" s="20" t="s">
        <v>10624</v>
      </c>
      <c r="D8871" s="21"/>
    </row>
    <row r="8872">
      <c r="A8872" s="19">
        <v>8871.0</v>
      </c>
      <c r="B8872" s="19">
        <v>16200.0</v>
      </c>
      <c r="C8872" s="20" t="s">
        <v>10625</v>
      </c>
      <c r="D8872" s="21"/>
    </row>
    <row r="8873">
      <c r="A8873" s="19">
        <v>8872.0</v>
      </c>
      <c r="B8873" s="19">
        <v>16199.0</v>
      </c>
      <c r="C8873" s="20" t="s">
        <v>10626</v>
      </c>
      <c r="D8873" s="21"/>
    </row>
    <row r="8874">
      <c r="A8874" s="19">
        <v>8873.0</v>
      </c>
      <c r="B8874" s="19">
        <v>16197.0</v>
      </c>
      <c r="C8874" s="20" t="s">
        <v>10627</v>
      </c>
      <c r="D8874" s="21"/>
    </row>
    <row r="8875">
      <c r="A8875" s="19">
        <v>8874.0</v>
      </c>
      <c r="B8875" s="19">
        <v>16195.0</v>
      </c>
      <c r="C8875" s="22" t="s">
        <v>10628</v>
      </c>
      <c r="D8875" s="21"/>
    </row>
    <row r="8876">
      <c r="A8876" s="19">
        <v>8875.0</v>
      </c>
      <c r="B8876" s="19">
        <v>16194.0</v>
      </c>
      <c r="C8876" s="22" t="s">
        <v>10629</v>
      </c>
      <c r="D8876" s="21"/>
    </row>
    <row r="8877">
      <c r="A8877" s="19">
        <v>8876.0</v>
      </c>
      <c r="B8877" s="19">
        <v>16192.0</v>
      </c>
      <c r="C8877" s="20" t="s">
        <v>10630</v>
      </c>
      <c r="D8877" s="21"/>
    </row>
    <row r="8878">
      <c r="A8878" s="19">
        <v>8877.0</v>
      </c>
      <c r="B8878" s="19">
        <v>16185.0</v>
      </c>
      <c r="C8878" s="20" t="s">
        <v>10631</v>
      </c>
      <c r="D8878" s="21"/>
    </row>
    <row r="8879">
      <c r="A8879" s="19">
        <v>8878.0</v>
      </c>
      <c r="B8879" s="19">
        <v>16184.0</v>
      </c>
      <c r="C8879" s="22" t="s">
        <v>10632</v>
      </c>
      <c r="D8879" s="21"/>
    </row>
    <row r="8880">
      <c r="A8880" s="19">
        <v>8879.0</v>
      </c>
      <c r="B8880" s="19">
        <v>16179.0</v>
      </c>
      <c r="C8880" s="20" t="s">
        <v>10633</v>
      </c>
      <c r="D8880" s="21"/>
    </row>
    <row r="8881">
      <c r="A8881" s="19">
        <v>8880.0</v>
      </c>
      <c r="B8881" s="19">
        <v>16178.0</v>
      </c>
      <c r="C8881" s="20" t="s">
        <v>10634</v>
      </c>
      <c r="D8881" s="21"/>
    </row>
    <row r="8882">
      <c r="A8882" s="19">
        <v>8881.0</v>
      </c>
      <c r="B8882" s="19">
        <v>16173.0</v>
      </c>
      <c r="C8882" s="20" t="s">
        <v>10635</v>
      </c>
      <c r="D8882" s="21"/>
    </row>
    <row r="8883">
      <c r="A8883" s="19">
        <v>8882.0</v>
      </c>
      <c r="B8883" s="19">
        <v>16170.0</v>
      </c>
      <c r="C8883" s="20" t="s">
        <v>10636</v>
      </c>
      <c r="D8883" s="21"/>
    </row>
    <row r="8884">
      <c r="A8884" s="19">
        <v>8883.0</v>
      </c>
      <c r="B8884" s="19">
        <v>16169.0</v>
      </c>
      <c r="C8884" s="20" t="s">
        <v>10637</v>
      </c>
      <c r="D8884" s="21"/>
    </row>
    <row r="8885">
      <c r="A8885" s="19">
        <v>8884.0</v>
      </c>
      <c r="B8885" s="19">
        <v>16165.0</v>
      </c>
      <c r="C8885" s="22" t="s">
        <v>10638</v>
      </c>
      <c r="D8885" s="21"/>
    </row>
    <row r="8886">
      <c r="A8886" s="19">
        <v>8885.0</v>
      </c>
      <c r="B8886" s="19">
        <v>16164.0</v>
      </c>
      <c r="C8886" s="20" t="s">
        <v>10639</v>
      </c>
      <c r="D8886" s="21"/>
    </row>
    <row r="8887">
      <c r="A8887" s="19">
        <v>8886.0</v>
      </c>
      <c r="B8887" s="19">
        <v>16162.0</v>
      </c>
      <c r="C8887" s="20" t="s">
        <v>10640</v>
      </c>
      <c r="D8887" s="21"/>
    </row>
    <row r="8888">
      <c r="A8888" s="19">
        <v>8887.0</v>
      </c>
      <c r="B8888" s="19">
        <v>16161.0</v>
      </c>
      <c r="C8888" s="20" t="s">
        <v>10641</v>
      </c>
      <c r="D8888" s="21"/>
    </row>
    <row r="8889">
      <c r="A8889" s="19">
        <v>8888.0</v>
      </c>
      <c r="B8889" s="19">
        <v>16160.0</v>
      </c>
      <c r="C8889" s="20" t="s">
        <v>10642</v>
      </c>
      <c r="D8889" s="21"/>
    </row>
    <row r="8890">
      <c r="A8890" s="19">
        <v>8889.0</v>
      </c>
      <c r="B8890" s="19">
        <v>16150.0</v>
      </c>
      <c r="C8890" s="20" t="s">
        <v>10643</v>
      </c>
      <c r="D8890" s="21"/>
    </row>
    <row r="8891">
      <c r="A8891" s="19">
        <v>8890.0</v>
      </c>
      <c r="B8891" s="19">
        <v>16150.0</v>
      </c>
      <c r="C8891" s="22" t="s">
        <v>10644</v>
      </c>
      <c r="D8891" s="21"/>
    </row>
    <row r="8892">
      <c r="A8892" s="19">
        <v>8891.0</v>
      </c>
      <c r="B8892" s="19">
        <v>16140.0</v>
      </c>
      <c r="C8892" s="22" t="s">
        <v>10645</v>
      </c>
      <c r="D8892" s="21"/>
    </row>
    <row r="8893">
      <c r="A8893" s="19">
        <v>8892.0</v>
      </c>
      <c r="B8893" s="19">
        <v>16139.0</v>
      </c>
      <c r="C8893" s="20" t="s">
        <v>10646</v>
      </c>
      <c r="D8893" s="21"/>
    </row>
    <row r="8894">
      <c r="A8894" s="19">
        <v>8893.0</v>
      </c>
      <c r="B8894" s="19">
        <v>16133.0</v>
      </c>
      <c r="C8894" s="20" t="s">
        <v>10647</v>
      </c>
      <c r="D8894" s="21"/>
    </row>
    <row r="8895">
      <c r="A8895" s="19">
        <v>8894.0</v>
      </c>
      <c r="B8895" s="19">
        <v>16133.0</v>
      </c>
      <c r="C8895" s="20" t="s">
        <v>10648</v>
      </c>
      <c r="D8895" s="21"/>
    </row>
    <row r="8896">
      <c r="A8896" s="19">
        <v>8895.0</v>
      </c>
      <c r="B8896" s="19">
        <v>16128.0</v>
      </c>
      <c r="C8896" s="20" t="s">
        <v>10649</v>
      </c>
      <c r="D8896" s="21"/>
    </row>
    <row r="8897">
      <c r="A8897" s="19">
        <v>8896.0</v>
      </c>
      <c r="B8897" s="19">
        <v>16128.0</v>
      </c>
      <c r="C8897" s="22" t="s">
        <v>10650</v>
      </c>
      <c r="D8897" s="21"/>
    </row>
    <row r="8898">
      <c r="A8898" s="19">
        <v>8897.0</v>
      </c>
      <c r="B8898" s="19">
        <v>16124.0</v>
      </c>
      <c r="C8898" s="22" t="s">
        <v>10651</v>
      </c>
      <c r="D8898" s="21"/>
    </row>
    <row r="8899">
      <c r="A8899" s="19">
        <v>8898.0</v>
      </c>
      <c r="B8899" s="19">
        <v>16122.0</v>
      </c>
      <c r="C8899" s="20" t="s">
        <v>10652</v>
      </c>
      <c r="D8899" s="21"/>
    </row>
    <row r="8900">
      <c r="A8900" s="19">
        <v>8899.0</v>
      </c>
      <c r="B8900" s="19">
        <v>16120.0</v>
      </c>
      <c r="C8900" s="20" t="s">
        <v>10653</v>
      </c>
      <c r="D8900" s="21"/>
    </row>
    <row r="8901">
      <c r="A8901" s="19">
        <v>8900.0</v>
      </c>
      <c r="B8901" s="19">
        <v>16118.0</v>
      </c>
      <c r="C8901" s="20" t="s">
        <v>10654</v>
      </c>
      <c r="D8901" s="21"/>
    </row>
    <row r="8902">
      <c r="A8902" s="19">
        <v>8901.0</v>
      </c>
      <c r="B8902" s="19">
        <v>16118.0</v>
      </c>
      <c r="C8902" s="20" t="s">
        <v>10655</v>
      </c>
      <c r="D8902" s="21"/>
    </row>
    <row r="8903">
      <c r="A8903" s="19">
        <v>8902.0</v>
      </c>
      <c r="B8903" s="19">
        <v>16114.0</v>
      </c>
      <c r="C8903" s="20" t="s">
        <v>10656</v>
      </c>
      <c r="D8903" s="21"/>
    </row>
    <row r="8904">
      <c r="A8904" s="19">
        <v>8903.0</v>
      </c>
      <c r="B8904" s="19">
        <v>16111.0</v>
      </c>
      <c r="C8904" s="20" t="s">
        <v>10657</v>
      </c>
      <c r="D8904" s="21"/>
    </row>
    <row r="8905">
      <c r="A8905" s="19">
        <v>8904.0</v>
      </c>
      <c r="B8905" s="19">
        <v>16108.0</v>
      </c>
      <c r="C8905" s="20" t="s">
        <v>10658</v>
      </c>
      <c r="D8905" s="21"/>
    </row>
    <row r="8906">
      <c r="A8906" s="19">
        <v>8905.0</v>
      </c>
      <c r="B8906" s="19">
        <v>16104.0</v>
      </c>
      <c r="C8906" s="20" t="s">
        <v>10659</v>
      </c>
      <c r="D8906" s="21"/>
    </row>
    <row r="8907">
      <c r="A8907" s="19">
        <v>8906.0</v>
      </c>
      <c r="B8907" s="19">
        <v>16104.0</v>
      </c>
      <c r="C8907" s="20" t="s">
        <v>10660</v>
      </c>
      <c r="D8907" s="21"/>
    </row>
    <row r="8908">
      <c r="A8908" s="19">
        <v>8907.0</v>
      </c>
      <c r="B8908" s="19">
        <v>16101.0</v>
      </c>
      <c r="C8908" s="20" t="s">
        <v>10661</v>
      </c>
      <c r="D8908" s="21"/>
    </row>
    <row r="8909">
      <c r="A8909" s="19">
        <v>8908.0</v>
      </c>
      <c r="B8909" s="19">
        <v>16097.0</v>
      </c>
      <c r="C8909" s="20" t="s">
        <v>10662</v>
      </c>
      <c r="D8909" s="21"/>
    </row>
    <row r="8910">
      <c r="A8910" s="19">
        <v>8909.0</v>
      </c>
      <c r="B8910" s="19">
        <v>16097.0</v>
      </c>
      <c r="C8910" s="20" t="s">
        <v>10663</v>
      </c>
      <c r="D8910" s="21"/>
    </row>
    <row r="8911">
      <c r="A8911" s="19">
        <v>8910.0</v>
      </c>
      <c r="B8911" s="19">
        <v>16096.0</v>
      </c>
      <c r="C8911" s="20" t="s">
        <v>10664</v>
      </c>
      <c r="D8911" s="21"/>
    </row>
    <row r="8912">
      <c r="A8912" s="19">
        <v>8911.0</v>
      </c>
      <c r="B8912" s="19">
        <v>16095.0</v>
      </c>
      <c r="C8912" s="20" t="s">
        <v>10665</v>
      </c>
      <c r="D8912" s="21"/>
    </row>
    <row r="8913">
      <c r="A8913" s="19">
        <v>8912.0</v>
      </c>
      <c r="B8913" s="19">
        <v>16090.0</v>
      </c>
      <c r="C8913" s="20" t="s">
        <v>10666</v>
      </c>
      <c r="D8913" s="21"/>
    </row>
    <row r="8914">
      <c r="A8914" s="19">
        <v>8913.0</v>
      </c>
      <c r="B8914" s="19">
        <v>16090.0</v>
      </c>
      <c r="C8914" s="20" t="s">
        <v>10667</v>
      </c>
      <c r="D8914" s="21"/>
    </row>
    <row r="8915">
      <c r="A8915" s="19">
        <v>8914.0</v>
      </c>
      <c r="B8915" s="19">
        <v>16086.0</v>
      </c>
      <c r="C8915" s="20" t="s">
        <v>10668</v>
      </c>
      <c r="D8915" s="21"/>
    </row>
    <row r="8916">
      <c r="A8916" s="19">
        <v>8915.0</v>
      </c>
      <c r="B8916" s="19">
        <v>16079.0</v>
      </c>
      <c r="C8916" s="20" t="s">
        <v>10669</v>
      </c>
      <c r="D8916" s="21"/>
    </row>
    <row r="8917">
      <c r="A8917" s="19">
        <v>8916.0</v>
      </c>
      <c r="B8917" s="19">
        <v>16078.0</v>
      </c>
      <c r="C8917" s="20" t="s">
        <v>10670</v>
      </c>
      <c r="D8917" s="21"/>
    </row>
    <row r="8918">
      <c r="A8918" s="19">
        <v>8917.0</v>
      </c>
      <c r="B8918" s="19">
        <v>16073.0</v>
      </c>
      <c r="C8918" s="20" t="s">
        <v>10671</v>
      </c>
      <c r="D8918" s="21"/>
    </row>
    <row r="8919">
      <c r="A8919" s="19">
        <v>8918.0</v>
      </c>
      <c r="B8919" s="19">
        <v>16073.0</v>
      </c>
      <c r="C8919" s="20" t="s">
        <v>10672</v>
      </c>
      <c r="D8919" s="21"/>
    </row>
    <row r="8920">
      <c r="A8920" s="19">
        <v>8919.0</v>
      </c>
      <c r="B8920" s="19">
        <v>16073.0</v>
      </c>
      <c r="C8920" s="20" t="s">
        <v>10673</v>
      </c>
      <c r="D8920" s="21"/>
    </row>
    <row r="8921">
      <c r="A8921" s="19">
        <v>8920.0</v>
      </c>
      <c r="B8921" s="19">
        <v>16072.0</v>
      </c>
      <c r="C8921" s="20" t="s">
        <v>10674</v>
      </c>
      <c r="D8921" s="21"/>
    </row>
    <row r="8922">
      <c r="A8922" s="19">
        <v>8921.0</v>
      </c>
      <c r="B8922" s="19">
        <v>16065.0</v>
      </c>
      <c r="C8922" s="20" t="s">
        <v>10675</v>
      </c>
      <c r="D8922" s="21"/>
    </row>
    <row r="8923">
      <c r="A8923" s="19">
        <v>8922.0</v>
      </c>
      <c r="B8923" s="19">
        <v>16065.0</v>
      </c>
      <c r="C8923" s="20" t="s">
        <v>10676</v>
      </c>
      <c r="D8923" s="21"/>
    </row>
    <row r="8924">
      <c r="A8924" s="19">
        <v>8923.0</v>
      </c>
      <c r="B8924" s="19">
        <v>16059.0</v>
      </c>
      <c r="C8924" s="20" t="s">
        <v>10677</v>
      </c>
      <c r="D8924" s="21"/>
    </row>
    <row r="8925">
      <c r="A8925" s="19">
        <v>8924.0</v>
      </c>
      <c r="B8925" s="19">
        <v>16058.0</v>
      </c>
      <c r="C8925" s="20" t="s">
        <v>10678</v>
      </c>
      <c r="D8925" s="21"/>
    </row>
    <row r="8926">
      <c r="A8926" s="19">
        <v>8925.0</v>
      </c>
      <c r="B8926" s="19">
        <v>16058.0</v>
      </c>
      <c r="C8926" s="20" t="s">
        <v>10679</v>
      </c>
      <c r="D8926" s="21"/>
    </row>
    <row r="8927">
      <c r="A8927" s="19">
        <v>8926.0</v>
      </c>
      <c r="B8927" s="19">
        <v>16051.0</v>
      </c>
      <c r="C8927" s="20" t="s">
        <v>10680</v>
      </c>
      <c r="D8927" s="21"/>
    </row>
    <row r="8928">
      <c r="A8928" s="19">
        <v>8927.0</v>
      </c>
      <c r="B8928" s="19">
        <v>16044.0</v>
      </c>
      <c r="C8928" s="20" t="s">
        <v>10681</v>
      </c>
      <c r="D8928" s="21"/>
    </row>
    <row r="8929">
      <c r="A8929" s="19">
        <v>8928.0</v>
      </c>
      <c r="B8929" s="19">
        <v>16042.0</v>
      </c>
      <c r="C8929" s="20" t="s">
        <v>10682</v>
      </c>
      <c r="D8929" s="21"/>
    </row>
    <row r="8930">
      <c r="A8930" s="19">
        <v>8929.0</v>
      </c>
      <c r="B8930" s="19">
        <v>16041.0</v>
      </c>
      <c r="C8930" s="20" t="s">
        <v>10683</v>
      </c>
      <c r="D8930" s="21"/>
    </row>
    <row r="8931">
      <c r="A8931" s="19">
        <v>8930.0</v>
      </c>
      <c r="B8931" s="19">
        <v>16040.0</v>
      </c>
      <c r="C8931" s="20" t="s">
        <v>10684</v>
      </c>
      <c r="D8931" s="21"/>
    </row>
    <row r="8932">
      <c r="A8932" s="19">
        <v>8931.0</v>
      </c>
      <c r="B8932" s="19">
        <v>16039.0</v>
      </c>
      <c r="C8932" s="20" t="s">
        <v>10685</v>
      </c>
      <c r="D8932" s="21"/>
    </row>
    <row r="8933">
      <c r="A8933" s="19">
        <v>8932.0</v>
      </c>
      <c r="B8933" s="19">
        <v>16039.0</v>
      </c>
      <c r="C8933" s="20" t="s">
        <v>10686</v>
      </c>
      <c r="D8933" s="21"/>
    </row>
    <row r="8934">
      <c r="A8934" s="19">
        <v>8933.0</v>
      </c>
      <c r="B8934" s="19">
        <v>16038.0</v>
      </c>
      <c r="C8934" s="20" t="s">
        <v>10687</v>
      </c>
      <c r="D8934" s="21"/>
    </row>
    <row r="8935">
      <c r="A8935" s="19">
        <v>8934.0</v>
      </c>
      <c r="B8935" s="19">
        <v>16034.0</v>
      </c>
      <c r="C8935" s="20" t="s">
        <v>10688</v>
      </c>
      <c r="D8935" s="21"/>
    </row>
    <row r="8936">
      <c r="A8936" s="19">
        <v>8935.0</v>
      </c>
      <c r="B8936" s="19">
        <v>16033.0</v>
      </c>
      <c r="C8936" s="20" t="s">
        <v>10689</v>
      </c>
      <c r="D8936" s="21"/>
    </row>
    <row r="8937">
      <c r="A8937" s="19">
        <v>8936.0</v>
      </c>
      <c r="B8937" s="19">
        <v>16032.0</v>
      </c>
      <c r="C8937" s="20" t="s">
        <v>10690</v>
      </c>
      <c r="D8937" s="21"/>
    </row>
    <row r="8938">
      <c r="A8938" s="19">
        <v>8937.0</v>
      </c>
      <c r="B8938" s="19">
        <v>16026.0</v>
      </c>
      <c r="C8938" s="20" t="s">
        <v>10691</v>
      </c>
      <c r="D8938" s="21"/>
    </row>
    <row r="8939">
      <c r="A8939" s="19">
        <v>8938.0</v>
      </c>
      <c r="B8939" s="19">
        <v>16024.0</v>
      </c>
      <c r="C8939" s="20" t="s">
        <v>10692</v>
      </c>
      <c r="D8939" s="21"/>
    </row>
    <row r="8940">
      <c r="A8940" s="19">
        <v>8939.0</v>
      </c>
      <c r="B8940" s="19">
        <v>16023.0</v>
      </c>
      <c r="C8940" s="20" t="s">
        <v>10693</v>
      </c>
      <c r="D8940" s="21"/>
    </row>
    <row r="8941">
      <c r="A8941" s="19">
        <v>8940.0</v>
      </c>
      <c r="B8941" s="19">
        <v>16021.0</v>
      </c>
      <c r="C8941" s="20" t="s">
        <v>10694</v>
      </c>
      <c r="D8941" s="21"/>
    </row>
    <row r="8942">
      <c r="A8942" s="19">
        <v>8941.0</v>
      </c>
      <c r="B8942" s="19">
        <v>16018.0</v>
      </c>
      <c r="C8942" s="20" t="s">
        <v>10695</v>
      </c>
      <c r="D8942" s="21"/>
    </row>
    <row r="8943">
      <c r="A8943" s="19">
        <v>8942.0</v>
      </c>
      <c r="B8943" s="19">
        <v>16017.0</v>
      </c>
      <c r="C8943" s="20" t="s">
        <v>10696</v>
      </c>
      <c r="D8943" s="21"/>
    </row>
    <row r="8944">
      <c r="A8944" s="19">
        <v>8943.0</v>
      </c>
      <c r="B8944" s="19">
        <v>16017.0</v>
      </c>
      <c r="C8944" s="20" t="s">
        <v>10697</v>
      </c>
      <c r="D8944" s="21"/>
    </row>
    <row r="8945">
      <c r="A8945" s="19">
        <v>8944.0</v>
      </c>
      <c r="B8945" s="19">
        <v>16016.0</v>
      </c>
      <c r="C8945" s="20" t="s">
        <v>10698</v>
      </c>
      <c r="D8945" s="21"/>
    </row>
    <row r="8946">
      <c r="A8946" s="19">
        <v>8945.0</v>
      </c>
      <c r="B8946" s="19">
        <v>16015.0</v>
      </c>
      <c r="C8946" s="20" t="s">
        <v>10699</v>
      </c>
      <c r="D8946" s="21"/>
    </row>
    <row r="8947">
      <c r="A8947" s="19">
        <v>8946.0</v>
      </c>
      <c r="B8947" s="19">
        <v>16013.0</v>
      </c>
      <c r="C8947" s="20" t="s">
        <v>10700</v>
      </c>
      <c r="D8947" s="21"/>
    </row>
    <row r="8948">
      <c r="A8948" s="19">
        <v>8947.0</v>
      </c>
      <c r="B8948" s="19">
        <v>16011.0</v>
      </c>
      <c r="C8948" s="20" t="s">
        <v>10701</v>
      </c>
      <c r="D8948" s="21"/>
    </row>
    <row r="8949">
      <c r="A8949" s="19">
        <v>8948.0</v>
      </c>
      <c r="B8949" s="19">
        <v>16010.0</v>
      </c>
      <c r="C8949" s="20" t="s">
        <v>10702</v>
      </c>
      <c r="D8949" s="21"/>
    </row>
    <row r="8950">
      <c r="A8950" s="19">
        <v>8949.0</v>
      </c>
      <c r="B8950" s="19">
        <v>16009.0</v>
      </c>
      <c r="C8950" s="20" t="s">
        <v>10703</v>
      </c>
      <c r="D8950" s="21"/>
    </row>
    <row r="8951">
      <c r="A8951" s="19">
        <v>8950.0</v>
      </c>
      <c r="B8951" s="19">
        <v>16008.0</v>
      </c>
      <c r="C8951" s="20" t="s">
        <v>10704</v>
      </c>
      <c r="D8951" s="21"/>
    </row>
    <row r="8952">
      <c r="A8952" s="19">
        <v>8951.0</v>
      </c>
      <c r="B8952" s="19">
        <v>16008.0</v>
      </c>
      <c r="C8952" s="22" t="s">
        <v>10705</v>
      </c>
      <c r="D8952" s="21"/>
    </row>
    <row r="8953">
      <c r="A8953" s="19">
        <v>8952.0</v>
      </c>
      <c r="B8953" s="19">
        <v>16008.0</v>
      </c>
      <c r="C8953" s="22" t="s">
        <v>10706</v>
      </c>
      <c r="D8953" s="21"/>
    </row>
    <row r="8954">
      <c r="A8954" s="19">
        <v>8953.0</v>
      </c>
      <c r="B8954" s="19">
        <v>16005.0</v>
      </c>
      <c r="C8954" s="20" t="s">
        <v>10707</v>
      </c>
      <c r="D8954" s="21"/>
    </row>
    <row r="8955">
      <c r="A8955" s="19">
        <v>8954.0</v>
      </c>
      <c r="B8955" s="19">
        <v>16003.0</v>
      </c>
      <c r="C8955" s="20" t="s">
        <v>10708</v>
      </c>
      <c r="D8955" s="21"/>
    </row>
    <row r="8956">
      <c r="A8956" s="19">
        <v>8955.0</v>
      </c>
      <c r="B8956" s="19">
        <v>15998.0</v>
      </c>
      <c r="C8956" s="20" t="s">
        <v>10709</v>
      </c>
      <c r="D8956" s="21"/>
    </row>
    <row r="8957">
      <c r="A8957" s="19">
        <v>8956.0</v>
      </c>
      <c r="B8957" s="19">
        <v>15997.0</v>
      </c>
      <c r="C8957" s="20" t="s">
        <v>10710</v>
      </c>
      <c r="D8957" s="21"/>
    </row>
    <row r="8958">
      <c r="A8958" s="19">
        <v>8957.0</v>
      </c>
      <c r="B8958" s="19">
        <v>15996.0</v>
      </c>
      <c r="C8958" s="20" t="s">
        <v>10711</v>
      </c>
      <c r="D8958" s="21"/>
    </row>
    <row r="8959">
      <c r="A8959" s="19">
        <v>8958.0</v>
      </c>
      <c r="B8959" s="19">
        <v>15994.0</v>
      </c>
      <c r="C8959" s="22" t="s">
        <v>10712</v>
      </c>
      <c r="D8959" s="21"/>
    </row>
    <row r="8960">
      <c r="A8960" s="19">
        <v>8959.0</v>
      </c>
      <c r="B8960" s="19">
        <v>15994.0</v>
      </c>
      <c r="C8960" s="20" t="s">
        <v>10713</v>
      </c>
      <c r="D8960" s="21"/>
    </row>
    <row r="8961">
      <c r="A8961" s="19">
        <v>8960.0</v>
      </c>
      <c r="B8961" s="19">
        <v>15989.0</v>
      </c>
      <c r="C8961" s="20" t="s">
        <v>10714</v>
      </c>
      <c r="D8961" s="21"/>
    </row>
    <row r="8962">
      <c r="A8962" s="19">
        <v>8961.0</v>
      </c>
      <c r="B8962" s="19">
        <v>15987.0</v>
      </c>
      <c r="C8962" s="20" t="s">
        <v>10715</v>
      </c>
      <c r="D8962" s="21"/>
    </row>
    <row r="8963">
      <c r="A8963" s="19">
        <v>8962.0</v>
      </c>
      <c r="B8963" s="19">
        <v>15983.0</v>
      </c>
      <c r="C8963" s="20" t="s">
        <v>10716</v>
      </c>
      <c r="D8963" s="21"/>
    </row>
    <row r="8964">
      <c r="A8964" s="19">
        <v>8963.0</v>
      </c>
      <c r="B8964" s="19">
        <v>15982.0</v>
      </c>
      <c r="C8964" s="22" t="s">
        <v>10717</v>
      </c>
      <c r="D8964" s="21"/>
    </row>
    <row r="8965">
      <c r="A8965" s="19">
        <v>8964.0</v>
      </c>
      <c r="B8965" s="19">
        <v>15979.0</v>
      </c>
      <c r="C8965" s="20" t="s">
        <v>10718</v>
      </c>
      <c r="D8965" s="21"/>
    </row>
    <row r="8966">
      <c r="A8966" s="19">
        <v>8965.0</v>
      </c>
      <c r="B8966" s="19">
        <v>15969.0</v>
      </c>
      <c r="C8966" s="20" t="s">
        <v>10719</v>
      </c>
      <c r="D8966" s="21"/>
    </row>
    <row r="8967">
      <c r="A8967" s="19">
        <v>8966.0</v>
      </c>
      <c r="B8967" s="19">
        <v>15969.0</v>
      </c>
      <c r="C8967" s="20" t="s">
        <v>10720</v>
      </c>
      <c r="D8967" s="21"/>
    </row>
    <row r="8968">
      <c r="A8968" s="19">
        <v>8967.0</v>
      </c>
      <c r="B8968" s="19">
        <v>15967.0</v>
      </c>
      <c r="C8968" s="20" t="s">
        <v>10721</v>
      </c>
      <c r="D8968" s="21"/>
    </row>
    <row r="8969">
      <c r="A8969" s="19">
        <v>8968.0</v>
      </c>
      <c r="B8969" s="19">
        <v>15964.0</v>
      </c>
      <c r="C8969" s="20" t="s">
        <v>10722</v>
      </c>
      <c r="D8969" s="21"/>
    </row>
    <row r="8970">
      <c r="A8970" s="19">
        <v>8969.0</v>
      </c>
      <c r="B8970" s="19">
        <v>15962.0</v>
      </c>
      <c r="C8970" s="20" t="s">
        <v>10723</v>
      </c>
      <c r="D8970" s="21"/>
    </row>
    <row r="8971">
      <c r="A8971" s="19">
        <v>8970.0</v>
      </c>
      <c r="B8971" s="19">
        <v>15958.0</v>
      </c>
      <c r="C8971" s="22" t="s">
        <v>10724</v>
      </c>
      <c r="D8971" s="21"/>
    </row>
    <row r="8972">
      <c r="A8972" s="19">
        <v>8971.0</v>
      </c>
      <c r="B8972" s="19">
        <v>15950.0</v>
      </c>
      <c r="C8972" s="20" t="s">
        <v>10725</v>
      </c>
      <c r="D8972" s="21"/>
    </row>
    <row r="8973">
      <c r="A8973" s="19">
        <v>8972.0</v>
      </c>
      <c r="B8973" s="19">
        <v>15949.0</v>
      </c>
      <c r="C8973" s="20" t="s">
        <v>10726</v>
      </c>
      <c r="D8973" s="21"/>
    </row>
    <row r="8974">
      <c r="A8974" s="19">
        <v>8973.0</v>
      </c>
      <c r="B8974" s="19">
        <v>15949.0</v>
      </c>
      <c r="C8974" s="20" t="s">
        <v>10727</v>
      </c>
      <c r="D8974" s="21"/>
    </row>
    <row r="8975">
      <c r="A8975" s="19">
        <v>8974.0</v>
      </c>
      <c r="B8975" s="19">
        <v>15949.0</v>
      </c>
      <c r="C8975" s="20" t="s">
        <v>10728</v>
      </c>
      <c r="D8975" s="21"/>
    </row>
    <row r="8976">
      <c r="A8976" s="19">
        <v>8975.0</v>
      </c>
      <c r="B8976" s="19">
        <v>15949.0</v>
      </c>
      <c r="C8976" s="20" t="s">
        <v>10729</v>
      </c>
      <c r="D8976" s="21"/>
    </row>
    <row r="8977">
      <c r="A8977" s="19">
        <v>8976.0</v>
      </c>
      <c r="B8977" s="19">
        <v>15944.0</v>
      </c>
      <c r="C8977" s="20" t="s">
        <v>10730</v>
      </c>
      <c r="D8977" s="21"/>
    </row>
    <row r="8978">
      <c r="A8978" s="19">
        <v>8977.0</v>
      </c>
      <c r="B8978" s="19">
        <v>15939.0</v>
      </c>
      <c r="C8978" s="20" t="s">
        <v>10731</v>
      </c>
      <c r="D8978" s="21"/>
    </row>
    <row r="8979">
      <c r="A8979" s="19">
        <v>8978.0</v>
      </c>
      <c r="B8979" s="19">
        <v>15936.0</v>
      </c>
      <c r="C8979" s="22" t="s">
        <v>10732</v>
      </c>
      <c r="D8979" s="21"/>
    </row>
    <row r="8980">
      <c r="A8980" s="19">
        <v>8979.0</v>
      </c>
      <c r="B8980" s="19">
        <v>15935.0</v>
      </c>
      <c r="C8980" s="22" t="s">
        <v>10733</v>
      </c>
      <c r="D8980" s="21"/>
    </row>
    <row r="8981">
      <c r="A8981" s="19">
        <v>8980.0</v>
      </c>
      <c r="B8981" s="19">
        <v>15932.0</v>
      </c>
      <c r="C8981" s="20" t="s">
        <v>10734</v>
      </c>
      <c r="D8981" s="21"/>
    </row>
    <row r="8982">
      <c r="A8982" s="19">
        <v>8981.0</v>
      </c>
      <c r="B8982" s="19">
        <v>15929.0</v>
      </c>
      <c r="C8982" s="20" t="s">
        <v>10735</v>
      </c>
      <c r="D8982" s="21"/>
    </row>
    <row r="8983">
      <c r="A8983" s="19">
        <v>8982.0</v>
      </c>
      <c r="B8983" s="19">
        <v>15929.0</v>
      </c>
      <c r="C8983" s="20" t="s">
        <v>10736</v>
      </c>
      <c r="D8983" s="21"/>
    </row>
    <row r="8984">
      <c r="A8984" s="19">
        <v>8983.0</v>
      </c>
      <c r="B8984" s="19">
        <v>15927.0</v>
      </c>
      <c r="C8984" s="20" t="s">
        <v>10737</v>
      </c>
      <c r="D8984" s="21"/>
    </row>
    <row r="8985">
      <c r="A8985" s="19">
        <v>8984.0</v>
      </c>
      <c r="B8985" s="19">
        <v>15926.0</v>
      </c>
      <c r="C8985" s="20" t="s">
        <v>10738</v>
      </c>
      <c r="D8985" s="21"/>
    </row>
    <row r="8986">
      <c r="A8986" s="19">
        <v>8985.0</v>
      </c>
      <c r="B8986" s="19">
        <v>15925.0</v>
      </c>
      <c r="C8986" s="20" t="s">
        <v>10739</v>
      </c>
      <c r="D8986" s="21"/>
    </row>
    <row r="8987">
      <c r="A8987" s="19">
        <v>8986.0</v>
      </c>
      <c r="B8987" s="19">
        <v>15921.0</v>
      </c>
      <c r="C8987" s="20" t="s">
        <v>10740</v>
      </c>
      <c r="D8987" s="21"/>
    </row>
    <row r="8988">
      <c r="A8988" s="19">
        <v>8987.0</v>
      </c>
      <c r="B8988" s="19">
        <v>15920.0</v>
      </c>
      <c r="C8988" s="20" t="s">
        <v>10741</v>
      </c>
      <c r="D8988" s="21"/>
    </row>
    <row r="8989">
      <c r="A8989" s="19">
        <v>8988.0</v>
      </c>
      <c r="B8989" s="19">
        <v>15917.0</v>
      </c>
      <c r="C8989" s="20" t="s">
        <v>10742</v>
      </c>
      <c r="D8989" s="21"/>
    </row>
    <row r="8990">
      <c r="A8990" s="19">
        <v>8989.0</v>
      </c>
      <c r="B8990" s="19">
        <v>15914.0</v>
      </c>
      <c r="C8990" s="20" t="s">
        <v>10743</v>
      </c>
      <c r="D8990" s="21"/>
    </row>
    <row r="8991">
      <c r="A8991" s="19">
        <v>8990.0</v>
      </c>
      <c r="B8991" s="19">
        <v>15906.0</v>
      </c>
      <c r="C8991" s="20" t="s">
        <v>10744</v>
      </c>
      <c r="D8991" s="21"/>
    </row>
    <row r="8992">
      <c r="A8992" s="19">
        <v>8991.0</v>
      </c>
      <c r="B8992" s="19">
        <v>15903.0</v>
      </c>
      <c r="C8992" s="20" t="s">
        <v>10745</v>
      </c>
      <c r="D8992" s="21"/>
    </row>
    <row r="8993">
      <c r="A8993" s="19">
        <v>8992.0</v>
      </c>
      <c r="B8993" s="19">
        <v>15900.0</v>
      </c>
      <c r="C8993" s="20" t="s">
        <v>10746</v>
      </c>
      <c r="D8993" s="21"/>
    </row>
    <row r="8994">
      <c r="A8994" s="19">
        <v>8993.0</v>
      </c>
      <c r="B8994" s="19">
        <v>15899.0</v>
      </c>
      <c r="C8994" s="22" t="s">
        <v>10747</v>
      </c>
      <c r="D8994" s="21"/>
    </row>
    <row r="8995">
      <c r="A8995" s="19">
        <v>8994.0</v>
      </c>
      <c r="B8995" s="19">
        <v>15898.0</v>
      </c>
      <c r="C8995" s="20" t="s">
        <v>10748</v>
      </c>
      <c r="D8995" s="21"/>
    </row>
    <row r="8996">
      <c r="A8996" s="19">
        <v>8995.0</v>
      </c>
      <c r="B8996" s="19">
        <v>15896.0</v>
      </c>
      <c r="C8996" s="20" t="s">
        <v>10749</v>
      </c>
      <c r="D8996" s="21"/>
    </row>
    <row r="8997">
      <c r="A8997" s="19">
        <v>8996.0</v>
      </c>
      <c r="B8997" s="19">
        <v>15894.0</v>
      </c>
      <c r="C8997" s="20" t="s">
        <v>10750</v>
      </c>
      <c r="D8997" s="21"/>
    </row>
    <row r="8998">
      <c r="A8998" s="19">
        <v>8997.0</v>
      </c>
      <c r="B8998" s="19">
        <v>15894.0</v>
      </c>
      <c r="C8998" s="20" t="s">
        <v>10751</v>
      </c>
      <c r="D8998" s="21"/>
    </row>
    <row r="8999">
      <c r="A8999" s="19">
        <v>8998.0</v>
      </c>
      <c r="B8999" s="19">
        <v>15892.0</v>
      </c>
      <c r="C8999" s="20" t="s">
        <v>10752</v>
      </c>
      <c r="D8999" s="21"/>
    </row>
    <row r="9000">
      <c r="A9000" s="19">
        <v>8999.0</v>
      </c>
      <c r="B9000" s="19">
        <v>15890.0</v>
      </c>
      <c r="C9000" s="20" t="s">
        <v>10753</v>
      </c>
      <c r="D9000" s="21"/>
    </row>
    <row r="9001">
      <c r="A9001" s="19">
        <v>9000.0</v>
      </c>
      <c r="B9001" s="19">
        <v>15889.0</v>
      </c>
      <c r="C9001" s="20" t="s">
        <v>10754</v>
      </c>
      <c r="D9001" s="21"/>
    </row>
    <row r="9002">
      <c r="A9002" s="19">
        <v>9001.0</v>
      </c>
      <c r="B9002" s="19">
        <v>15884.0</v>
      </c>
      <c r="C9002" s="20" t="s">
        <v>10755</v>
      </c>
      <c r="D9002" s="21"/>
    </row>
    <row r="9003">
      <c r="A9003" s="19">
        <v>9002.0</v>
      </c>
      <c r="B9003" s="19">
        <v>15882.0</v>
      </c>
      <c r="C9003" s="20" t="s">
        <v>10756</v>
      </c>
      <c r="D9003" s="21"/>
    </row>
    <row r="9004">
      <c r="A9004" s="19">
        <v>9003.0</v>
      </c>
      <c r="B9004" s="19">
        <v>15882.0</v>
      </c>
      <c r="C9004" s="20" t="s">
        <v>10757</v>
      </c>
      <c r="D9004" s="21"/>
    </row>
    <row r="9005">
      <c r="A9005" s="19">
        <v>9004.0</v>
      </c>
      <c r="B9005" s="19">
        <v>15881.0</v>
      </c>
      <c r="C9005" s="20" t="s">
        <v>10758</v>
      </c>
      <c r="D9005" s="21"/>
    </row>
    <row r="9006">
      <c r="A9006" s="19">
        <v>9005.0</v>
      </c>
      <c r="B9006" s="19">
        <v>15877.0</v>
      </c>
      <c r="C9006" s="20" t="s">
        <v>10759</v>
      </c>
      <c r="D9006" s="21"/>
    </row>
    <row r="9007">
      <c r="A9007" s="19">
        <v>9006.0</v>
      </c>
      <c r="B9007" s="19">
        <v>15877.0</v>
      </c>
      <c r="C9007" s="22" t="s">
        <v>10760</v>
      </c>
      <c r="D9007" s="21"/>
    </row>
    <row r="9008">
      <c r="A9008" s="19">
        <v>9007.0</v>
      </c>
      <c r="B9008" s="19">
        <v>15876.0</v>
      </c>
      <c r="C9008" s="20" t="s">
        <v>10761</v>
      </c>
      <c r="D9008" s="21"/>
    </row>
    <row r="9009">
      <c r="A9009" s="19">
        <v>9008.0</v>
      </c>
      <c r="B9009" s="19">
        <v>15868.0</v>
      </c>
      <c r="C9009" s="20" t="s">
        <v>10762</v>
      </c>
      <c r="D9009" s="21"/>
    </row>
    <row r="9010">
      <c r="A9010" s="19">
        <v>9009.0</v>
      </c>
      <c r="B9010" s="19">
        <v>15866.0</v>
      </c>
      <c r="C9010" s="20" t="s">
        <v>10763</v>
      </c>
      <c r="D9010" s="21"/>
    </row>
    <row r="9011">
      <c r="A9011" s="19">
        <v>9010.0</v>
      </c>
      <c r="B9011" s="19">
        <v>15864.0</v>
      </c>
      <c r="C9011" s="20" t="s">
        <v>10764</v>
      </c>
      <c r="D9011" s="21"/>
    </row>
    <row r="9012">
      <c r="A9012" s="19">
        <v>9011.0</v>
      </c>
      <c r="B9012" s="19">
        <v>15863.0</v>
      </c>
      <c r="C9012" s="20" t="s">
        <v>10765</v>
      </c>
      <c r="D9012" s="21"/>
    </row>
    <row r="9013">
      <c r="A9013" s="19">
        <v>9012.0</v>
      </c>
      <c r="B9013" s="19">
        <v>15863.0</v>
      </c>
      <c r="C9013" s="20" t="s">
        <v>10766</v>
      </c>
      <c r="D9013" s="21"/>
    </row>
    <row r="9014">
      <c r="A9014" s="19">
        <v>9013.0</v>
      </c>
      <c r="B9014" s="19">
        <v>15862.0</v>
      </c>
      <c r="C9014" s="20" t="s">
        <v>10767</v>
      </c>
      <c r="D9014" s="21"/>
    </row>
    <row r="9015">
      <c r="A9015" s="19">
        <v>9014.0</v>
      </c>
      <c r="B9015" s="19">
        <v>15862.0</v>
      </c>
      <c r="C9015" s="20" t="s">
        <v>10768</v>
      </c>
      <c r="D9015" s="21"/>
    </row>
    <row r="9016">
      <c r="A9016" s="19">
        <v>9015.0</v>
      </c>
      <c r="B9016" s="19">
        <v>15858.0</v>
      </c>
      <c r="C9016" s="20" t="s">
        <v>10769</v>
      </c>
      <c r="D9016" s="21"/>
    </row>
    <row r="9017">
      <c r="A9017" s="19">
        <v>9016.0</v>
      </c>
      <c r="B9017" s="19">
        <v>15855.0</v>
      </c>
      <c r="C9017" s="22" t="s">
        <v>10770</v>
      </c>
      <c r="D9017" s="21"/>
    </row>
    <row r="9018">
      <c r="A9018" s="19">
        <v>9017.0</v>
      </c>
      <c r="B9018" s="19">
        <v>15855.0</v>
      </c>
      <c r="C9018" s="20" t="s">
        <v>10771</v>
      </c>
      <c r="D9018" s="21"/>
    </row>
    <row r="9019">
      <c r="A9019" s="19">
        <v>9018.0</v>
      </c>
      <c r="B9019" s="19">
        <v>15854.0</v>
      </c>
      <c r="C9019" s="20" t="s">
        <v>10772</v>
      </c>
      <c r="D9019" s="21"/>
    </row>
    <row r="9020">
      <c r="A9020" s="19">
        <v>9019.0</v>
      </c>
      <c r="B9020" s="19">
        <v>15850.0</v>
      </c>
      <c r="C9020" s="20" t="s">
        <v>10773</v>
      </c>
      <c r="D9020" s="21"/>
    </row>
    <row r="9021">
      <c r="A9021" s="19">
        <v>9020.0</v>
      </c>
      <c r="B9021" s="19">
        <v>15843.0</v>
      </c>
      <c r="C9021" s="20" t="s">
        <v>10774</v>
      </c>
      <c r="D9021" s="21"/>
    </row>
    <row r="9022">
      <c r="A9022" s="19">
        <v>9021.0</v>
      </c>
      <c r="B9022" s="19">
        <v>15843.0</v>
      </c>
      <c r="C9022" s="22" t="s">
        <v>10775</v>
      </c>
      <c r="D9022" s="21"/>
    </row>
    <row r="9023">
      <c r="A9023" s="19">
        <v>9022.0</v>
      </c>
      <c r="B9023" s="19">
        <v>15843.0</v>
      </c>
      <c r="C9023" s="20" t="s">
        <v>10776</v>
      </c>
      <c r="D9023" s="21"/>
    </row>
    <row r="9024">
      <c r="A9024" s="19">
        <v>9023.0</v>
      </c>
      <c r="B9024" s="19">
        <v>15842.0</v>
      </c>
      <c r="C9024" s="20" t="s">
        <v>10777</v>
      </c>
      <c r="D9024" s="21"/>
    </row>
    <row r="9025">
      <c r="A9025" s="19">
        <v>9024.0</v>
      </c>
      <c r="B9025" s="19">
        <v>15842.0</v>
      </c>
      <c r="C9025" s="20" t="s">
        <v>10778</v>
      </c>
      <c r="D9025" s="21"/>
    </row>
    <row r="9026">
      <c r="A9026" s="19">
        <v>9025.0</v>
      </c>
      <c r="B9026" s="19">
        <v>15839.0</v>
      </c>
      <c r="C9026" s="20" t="s">
        <v>10779</v>
      </c>
      <c r="D9026" s="21"/>
    </row>
    <row r="9027">
      <c r="A9027" s="19">
        <v>9026.0</v>
      </c>
      <c r="B9027" s="19">
        <v>15836.0</v>
      </c>
      <c r="C9027" s="20" t="s">
        <v>10780</v>
      </c>
      <c r="D9027" s="21"/>
    </row>
    <row r="9028">
      <c r="A9028" s="19">
        <v>9027.0</v>
      </c>
      <c r="B9028" s="19">
        <v>15836.0</v>
      </c>
      <c r="C9028" s="22" t="s">
        <v>10781</v>
      </c>
      <c r="D9028" s="21"/>
    </row>
    <row r="9029">
      <c r="A9029" s="19">
        <v>9028.0</v>
      </c>
      <c r="B9029" s="19">
        <v>15834.0</v>
      </c>
      <c r="C9029" s="20" t="s">
        <v>10782</v>
      </c>
      <c r="D9029" s="21"/>
    </row>
    <row r="9030">
      <c r="A9030" s="19">
        <v>9029.0</v>
      </c>
      <c r="B9030" s="19">
        <v>15830.0</v>
      </c>
      <c r="C9030" s="20" t="s">
        <v>10783</v>
      </c>
      <c r="D9030" s="21"/>
    </row>
    <row r="9031">
      <c r="A9031" s="19">
        <v>9030.0</v>
      </c>
      <c r="B9031" s="19">
        <v>15829.0</v>
      </c>
      <c r="C9031" s="22" t="s">
        <v>10784</v>
      </c>
      <c r="D9031" s="21"/>
    </row>
    <row r="9032">
      <c r="A9032" s="19">
        <v>9031.0</v>
      </c>
      <c r="B9032" s="19">
        <v>15827.0</v>
      </c>
      <c r="C9032" s="20" t="s">
        <v>10785</v>
      </c>
      <c r="D9032" s="21"/>
    </row>
    <row r="9033">
      <c r="A9033" s="19">
        <v>9032.0</v>
      </c>
      <c r="B9033" s="19">
        <v>15826.0</v>
      </c>
      <c r="C9033" s="20" t="s">
        <v>10786</v>
      </c>
      <c r="D9033" s="21"/>
    </row>
    <row r="9034">
      <c r="A9034" s="19">
        <v>9033.0</v>
      </c>
      <c r="B9034" s="19">
        <v>15826.0</v>
      </c>
      <c r="C9034" s="22" t="s">
        <v>10787</v>
      </c>
      <c r="D9034" s="21"/>
    </row>
    <row r="9035">
      <c r="A9035" s="19">
        <v>9034.0</v>
      </c>
      <c r="B9035" s="19">
        <v>15823.0</v>
      </c>
      <c r="C9035" s="20" t="s">
        <v>10788</v>
      </c>
      <c r="D9035" s="21"/>
    </row>
    <row r="9036">
      <c r="A9036" s="19">
        <v>9035.0</v>
      </c>
      <c r="B9036" s="19">
        <v>15822.0</v>
      </c>
      <c r="C9036" s="20" t="s">
        <v>10789</v>
      </c>
      <c r="D9036" s="21"/>
    </row>
    <row r="9037">
      <c r="A9037" s="19">
        <v>9036.0</v>
      </c>
      <c r="B9037" s="19">
        <v>15816.0</v>
      </c>
      <c r="C9037" s="20" t="s">
        <v>10790</v>
      </c>
      <c r="D9037" s="21"/>
    </row>
    <row r="9038">
      <c r="A9038" s="19">
        <v>9037.0</v>
      </c>
      <c r="B9038" s="19">
        <v>15811.0</v>
      </c>
      <c r="C9038" s="20" t="s">
        <v>10791</v>
      </c>
      <c r="D9038" s="21"/>
    </row>
    <row r="9039">
      <c r="A9039" s="19">
        <v>9038.0</v>
      </c>
      <c r="B9039" s="19">
        <v>15811.0</v>
      </c>
      <c r="C9039" s="20" t="s">
        <v>10792</v>
      </c>
      <c r="D9039" s="21"/>
    </row>
    <row r="9040">
      <c r="A9040" s="19">
        <v>9039.0</v>
      </c>
      <c r="B9040" s="19">
        <v>15808.0</v>
      </c>
      <c r="C9040" s="20" t="s">
        <v>10793</v>
      </c>
      <c r="D9040" s="21"/>
    </row>
    <row r="9041">
      <c r="A9041" s="19">
        <v>9040.0</v>
      </c>
      <c r="B9041" s="19">
        <v>15806.0</v>
      </c>
      <c r="C9041" s="20" t="s">
        <v>10794</v>
      </c>
      <c r="D9041" s="21"/>
    </row>
    <row r="9042">
      <c r="A9042" s="19">
        <v>9041.0</v>
      </c>
      <c r="B9042" s="19">
        <v>15803.0</v>
      </c>
      <c r="C9042" s="22" t="s">
        <v>10795</v>
      </c>
      <c r="D9042" s="21"/>
    </row>
    <row r="9043">
      <c r="A9043" s="19">
        <v>9042.0</v>
      </c>
      <c r="B9043" s="19">
        <v>15802.0</v>
      </c>
      <c r="C9043" s="20" t="s">
        <v>10796</v>
      </c>
      <c r="D9043" s="21"/>
    </row>
    <row r="9044">
      <c r="A9044" s="19">
        <v>9043.0</v>
      </c>
      <c r="B9044" s="19">
        <v>15802.0</v>
      </c>
      <c r="C9044" s="20" t="s">
        <v>10797</v>
      </c>
      <c r="D9044" s="21"/>
    </row>
    <row r="9045">
      <c r="A9045" s="19">
        <v>9044.0</v>
      </c>
      <c r="B9045" s="19">
        <v>15800.0</v>
      </c>
      <c r="C9045" s="22" t="s">
        <v>10798</v>
      </c>
      <c r="D9045" s="21"/>
    </row>
    <row r="9046">
      <c r="A9046" s="19">
        <v>9045.0</v>
      </c>
      <c r="B9046" s="19">
        <v>15799.0</v>
      </c>
      <c r="C9046" s="20" t="s">
        <v>10799</v>
      </c>
      <c r="D9046" s="21"/>
    </row>
    <row r="9047">
      <c r="A9047" s="19">
        <v>9046.0</v>
      </c>
      <c r="B9047" s="19">
        <v>15798.0</v>
      </c>
      <c r="C9047" s="20" t="s">
        <v>10800</v>
      </c>
      <c r="D9047" s="21"/>
    </row>
    <row r="9048">
      <c r="A9048" s="19">
        <v>9047.0</v>
      </c>
      <c r="B9048" s="19">
        <v>15798.0</v>
      </c>
      <c r="C9048" s="22" t="s">
        <v>10801</v>
      </c>
      <c r="D9048" s="21"/>
    </row>
    <row r="9049">
      <c r="A9049" s="19">
        <v>9048.0</v>
      </c>
      <c r="B9049" s="19">
        <v>15797.0</v>
      </c>
      <c r="C9049" s="20" t="s">
        <v>10802</v>
      </c>
      <c r="D9049" s="21"/>
    </row>
    <row r="9050">
      <c r="A9050" s="19">
        <v>9049.0</v>
      </c>
      <c r="B9050" s="19">
        <v>15795.0</v>
      </c>
      <c r="C9050" s="20" t="s">
        <v>10803</v>
      </c>
      <c r="D9050" s="21"/>
    </row>
    <row r="9051">
      <c r="A9051" s="19">
        <v>9050.0</v>
      </c>
      <c r="B9051" s="19">
        <v>15786.0</v>
      </c>
      <c r="C9051" s="22" t="s">
        <v>10804</v>
      </c>
      <c r="D9051" s="21"/>
    </row>
    <row r="9052">
      <c r="A9052" s="19">
        <v>9051.0</v>
      </c>
      <c r="B9052" s="19">
        <v>15784.0</v>
      </c>
      <c r="C9052" s="20" t="s">
        <v>10805</v>
      </c>
      <c r="D9052" s="21"/>
    </row>
    <row r="9053">
      <c r="A9053" s="19">
        <v>9052.0</v>
      </c>
      <c r="B9053" s="19">
        <v>15775.0</v>
      </c>
      <c r="C9053" s="20" t="s">
        <v>10806</v>
      </c>
      <c r="D9053" s="21"/>
    </row>
    <row r="9054">
      <c r="A9054" s="19">
        <v>9053.0</v>
      </c>
      <c r="B9054" s="19">
        <v>15771.0</v>
      </c>
      <c r="C9054" s="20" t="s">
        <v>10807</v>
      </c>
      <c r="D9054" s="21"/>
    </row>
    <row r="9055">
      <c r="A9055" s="19">
        <v>9054.0</v>
      </c>
      <c r="B9055" s="19">
        <v>15771.0</v>
      </c>
      <c r="C9055" s="22" t="s">
        <v>10808</v>
      </c>
      <c r="D9055" s="21"/>
    </row>
    <row r="9056">
      <c r="A9056" s="19">
        <v>9055.0</v>
      </c>
      <c r="B9056" s="19">
        <v>15766.0</v>
      </c>
      <c r="C9056" s="20" t="s">
        <v>10809</v>
      </c>
      <c r="D9056" s="21"/>
    </row>
    <row r="9057">
      <c r="A9057" s="19">
        <v>9056.0</v>
      </c>
      <c r="B9057" s="19">
        <v>15764.0</v>
      </c>
      <c r="C9057" s="20" t="s">
        <v>10810</v>
      </c>
      <c r="D9057" s="21"/>
    </row>
    <row r="9058">
      <c r="A9058" s="19">
        <v>9057.0</v>
      </c>
      <c r="B9058" s="19">
        <v>15762.0</v>
      </c>
      <c r="C9058" s="20" t="s">
        <v>10811</v>
      </c>
      <c r="D9058" s="21"/>
    </row>
    <row r="9059">
      <c r="A9059" s="19">
        <v>9058.0</v>
      </c>
      <c r="B9059" s="19">
        <v>15754.0</v>
      </c>
      <c r="C9059" s="20" t="s">
        <v>10812</v>
      </c>
      <c r="D9059" s="21"/>
    </row>
    <row r="9060">
      <c r="A9060" s="19">
        <v>9059.0</v>
      </c>
      <c r="B9060" s="19">
        <v>15753.0</v>
      </c>
      <c r="C9060" s="20" t="s">
        <v>10813</v>
      </c>
      <c r="D9060" s="21"/>
    </row>
    <row r="9061">
      <c r="A9061" s="19">
        <v>9060.0</v>
      </c>
      <c r="B9061" s="19">
        <v>15749.0</v>
      </c>
      <c r="C9061" s="20" t="s">
        <v>10814</v>
      </c>
      <c r="D9061" s="21"/>
    </row>
    <row r="9062">
      <c r="A9062" s="19">
        <v>9061.0</v>
      </c>
      <c r="B9062" s="19">
        <v>15748.0</v>
      </c>
      <c r="C9062" s="20" t="s">
        <v>10815</v>
      </c>
      <c r="D9062" s="21"/>
    </row>
    <row r="9063">
      <c r="A9063" s="19">
        <v>9062.0</v>
      </c>
      <c r="B9063" s="19">
        <v>15747.0</v>
      </c>
      <c r="C9063" s="20" t="s">
        <v>10816</v>
      </c>
      <c r="D9063" s="21"/>
    </row>
    <row r="9064">
      <c r="A9064" s="19">
        <v>9063.0</v>
      </c>
      <c r="B9064" s="19">
        <v>15745.0</v>
      </c>
      <c r="C9064" s="20" t="s">
        <v>10817</v>
      </c>
      <c r="D9064" s="21"/>
    </row>
    <row r="9065">
      <c r="A9065" s="19">
        <v>9064.0</v>
      </c>
      <c r="B9065" s="19">
        <v>15745.0</v>
      </c>
      <c r="C9065" s="20" t="s">
        <v>10818</v>
      </c>
      <c r="D9065" s="21"/>
    </row>
    <row r="9066">
      <c r="A9066" s="19">
        <v>9065.0</v>
      </c>
      <c r="B9066" s="19">
        <v>15743.0</v>
      </c>
      <c r="C9066" s="22" t="s">
        <v>10819</v>
      </c>
      <c r="D9066" s="21"/>
    </row>
    <row r="9067">
      <c r="A9067" s="19">
        <v>9066.0</v>
      </c>
      <c r="B9067" s="19">
        <v>15740.0</v>
      </c>
      <c r="C9067" s="22" t="s">
        <v>10820</v>
      </c>
      <c r="D9067" s="21"/>
    </row>
    <row r="9068">
      <c r="A9068" s="19">
        <v>9067.0</v>
      </c>
      <c r="B9068" s="19">
        <v>15739.0</v>
      </c>
      <c r="C9068" s="20" t="s">
        <v>10821</v>
      </c>
      <c r="D9068" s="21"/>
    </row>
    <row r="9069">
      <c r="A9069" s="19">
        <v>9068.0</v>
      </c>
      <c r="B9069" s="19">
        <v>15737.0</v>
      </c>
      <c r="C9069" s="20" t="s">
        <v>10822</v>
      </c>
      <c r="D9069" s="21"/>
    </row>
    <row r="9070">
      <c r="A9070" s="19">
        <v>9069.0</v>
      </c>
      <c r="B9070" s="19">
        <v>15735.0</v>
      </c>
      <c r="C9070" s="20" t="s">
        <v>10823</v>
      </c>
      <c r="D9070" s="21"/>
    </row>
    <row r="9071">
      <c r="A9071" s="19">
        <v>9070.0</v>
      </c>
      <c r="B9071" s="19">
        <v>15733.0</v>
      </c>
      <c r="C9071" s="20" t="s">
        <v>10824</v>
      </c>
      <c r="D9071" s="21"/>
    </row>
    <row r="9072">
      <c r="A9072" s="19">
        <v>9071.0</v>
      </c>
      <c r="B9072" s="19">
        <v>15731.0</v>
      </c>
      <c r="C9072" s="20" t="s">
        <v>10825</v>
      </c>
      <c r="D9072" s="21"/>
    </row>
    <row r="9073">
      <c r="A9073" s="19">
        <v>9072.0</v>
      </c>
      <c r="B9073" s="19">
        <v>15726.0</v>
      </c>
      <c r="C9073" s="20" t="s">
        <v>10826</v>
      </c>
      <c r="D9073" s="21"/>
    </row>
    <row r="9074">
      <c r="A9074" s="19">
        <v>9073.0</v>
      </c>
      <c r="B9074" s="19">
        <v>15720.0</v>
      </c>
      <c r="C9074" s="20" t="s">
        <v>10827</v>
      </c>
      <c r="D9074" s="21"/>
    </row>
    <row r="9075">
      <c r="A9075" s="19">
        <v>9074.0</v>
      </c>
      <c r="B9075" s="19">
        <v>15720.0</v>
      </c>
      <c r="C9075" s="22" t="s">
        <v>10828</v>
      </c>
      <c r="D9075" s="21"/>
    </row>
    <row r="9076">
      <c r="A9076" s="19">
        <v>9075.0</v>
      </c>
      <c r="B9076" s="19">
        <v>15716.0</v>
      </c>
      <c r="C9076" s="20" t="s">
        <v>10829</v>
      </c>
      <c r="D9076" s="21"/>
    </row>
    <row r="9077">
      <c r="A9077" s="19">
        <v>9076.0</v>
      </c>
      <c r="B9077" s="19">
        <v>15715.0</v>
      </c>
      <c r="C9077" s="20" t="s">
        <v>10830</v>
      </c>
      <c r="D9077" s="21"/>
    </row>
    <row r="9078">
      <c r="A9078" s="19">
        <v>9077.0</v>
      </c>
      <c r="B9078" s="19">
        <v>15714.0</v>
      </c>
      <c r="C9078" s="20" t="s">
        <v>10831</v>
      </c>
      <c r="D9078" s="21"/>
    </row>
    <row r="9079">
      <c r="A9079" s="19">
        <v>9078.0</v>
      </c>
      <c r="B9079" s="19">
        <v>15713.0</v>
      </c>
      <c r="C9079" s="20" t="s">
        <v>10832</v>
      </c>
      <c r="D9079" s="21"/>
    </row>
    <row r="9080">
      <c r="A9080" s="19">
        <v>9079.0</v>
      </c>
      <c r="B9080" s="19">
        <v>15706.0</v>
      </c>
      <c r="C9080" s="20" t="s">
        <v>10833</v>
      </c>
      <c r="D9080" s="21"/>
    </row>
    <row r="9081">
      <c r="A9081" s="19">
        <v>9080.0</v>
      </c>
      <c r="B9081" s="19">
        <v>15706.0</v>
      </c>
      <c r="C9081" s="20" t="s">
        <v>10834</v>
      </c>
      <c r="D9081" s="21"/>
    </row>
    <row r="9082">
      <c r="A9082" s="19">
        <v>9081.0</v>
      </c>
      <c r="B9082" s="19">
        <v>15705.0</v>
      </c>
      <c r="C9082" s="20" t="s">
        <v>10835</v>
      </c>
      <c r="D9082" s="21"/>
    </row>
    <row r="9083">
      <c r="A9083" s="19">
        <v>9082.0</v>
      </c>
      <c r="B9083" s="19">
        <v>15704.0</v>
      </c>
      <c r="C9083" s="20" t="s">
        <v>10836</v>
      </c>
      <c r="D9083" s="21"/>
    </row>
    <row r="9084">
      <c r="A9084" s="19">
        <v>9083.0</v>
      </c>
      <c r="B9084" s="19">
        <v>15704.0</v>
      </c>
      <c r="C9084" s="22" t="s">
        <v>10837</v>
      </c>
      <c r="D9084" s="21"/>
    </row>
    <row r="9085">
      <c r="A9085" s="19">
        <v>9084.0</v>
      </c>
      <c r="B9085" s="19">
        <v>15701.0</v>
      </c>
      <c r="C9085" s="20" t="s">
        <v>10838</v>
      </c>
      <c r="D9085" s="21"/>
    </row>
    <row r="9086">
      <c r="A9086" s="19">
        <v>9085.0</v>
      </c>
      <c r="B9086" s="19">
        <v>15700.0</v>
      </c>
      <c r="C9086" s="20" t="s">
        <v>10839</v>
      </c>
      <c r="D9086" s="21"/>
    </row>
    <row r="9087">
      <c r="A9087" s="19">
        <v>9086.0</v>
      </c>
      <c r="B9087" s="19">
        <v>15698.0</v>
      </c>
      <c r="C9087" s="20" t="s">
        <v>10840</v>
      </c>
      <c r="D9087" s="21"/>
    </row>
    <row r="9088">
      <c r="A9088" s="19">
        <v>9087.0</v>
      </c>
      <c r="B9088" s="19">
        <v>15698.0</v>
      </c>
      <c r="C9088" s="20" t="s">
        <v>10841</v>
      </c>
      <c r="D9088" s="21"/>
    </row>
    <row r="9089">
      <c r="A9089" s="19">
        <v>9088.0</v>
      </c>
      <c r="B9089" s="19">
        <v>15696.0</v>
      </c>
      <c r="C9089" s="20" t="s">
        <v>10842</v>
      </c>
      <c r="D9089" s="21"/>
    </row>
    <row r="9090">
      <c r="A9090" s="19">
        <v>9089.0</v>
      </c>
      <c r="B9090" s="19">
        <v>15694.0</v>
      </c>
      <c r="C9090" s="20" t="s">
        <v>10843</v>
      </c>
      <c r="D9090" s="21"/>
    </row>
    <row r="9091">
      <c r="A9091" s="19">
        <v>9090.0</v>
      </c>
      <c r="B9091" s="19">
        <v>15693.0</v>
      </c>
      <c r="C9091" s="20" t="s">
        <v>10844</v>
      </c>
      <c r="D9091" s="21"/>
    </row>
    <row r="9092">
      <c r="A9092" s="19">
        <v>9091.0</v>
      </c>
      <c r="B9092" s="19">
        <v>15693.0</v>
      </c>
      <c r="C9092" s="20" t="s">
        <v>10845</v>
      </c>
      <c r="D9092" s="21"/>
    </row>
    <row r="9093">
      <c r="A9093" s="19">
        <v>9092.0</v>
      </c>
      <c r="B9093" s="19">
        <v>15693.0</v>
      </c>
      <c r="C9093" s="20" t="s">
        <v>10846</v>
      </c>
      <c r="D9093" s="21"/>
    </row>
    <row r="9094">
      <c r="A9094" s="19">
        <v>9093.0</v>
      </c>
      <c r="B9094" s="19">
        <v>15692.0</v>
      </c>
      <c r="C9094" s="20" t="s">
        <v>10847</v>
      </c>
      <c r="D9094" s="21"/>
    </row>
    <row r="9095">
      <c r="A9095" s="19">
        <v>9094.0</v>
      </c>
      <c r="B9095" s="19">
        <v>15690.0</v>
      </c>
      <c r="C9095" s="20" t="s">
        <v>10848</v>
      </c>
      <c r="D9095" s="21"/>
    </row>
    <row r="9096">
      <c r="A9096" s="19">
        <v>9095.0</v>
      </c>
      <c r="B9096" s="19">
        <v>15688.0</v>
      </c>
      <c r="C9096" s="20" t="s">
        <v>10849</v>
      </c>
      <c r="D9096" s="21"/>
    </row>
    <row r="9097">
      <c r="A9097" s="19">
        <v>9096.0</v>
      </c>
      <c r="B9097" s="19">
        <v>15687.0</v>
      </c>
      <c r="C9097" s="20" t="s">
        <v>10850</v>
      </c>
      <c r="D9097" s="21"/>
    </row>
    <row r="9098">
      <c r="A9098" s="19">
        <v>9097.0</v>
      </c>
      <c r="B9098" s="19">
        <v>15679.0</v>
      </c>
      <c r="C9098" s="22" t="s">
        <v>10851</v>
      </c>
      <c r="D9098" s="21"/>
    </row>
    <row r="9099">
      <c r="A9099" s="19">
        <v>9098.0</v>
      </c>
      <c r="B9099" s="19">
        <v>15678.0</v>
      </c>
      <c r="C9099" s="20" t="s">
        <v>10852</v>
      </c>
      <c r="D9099" s="21"/>
    </row>
    <row r="9100">
      <c r="A9100" s="19">
        <v>9099.0</v>
      </c>
      <c r="B9100" s="19">
        <v>15677.0</v>
      </c>
      <c r="C9100" s="20" t="s">
        <v>10853</v>
      </c>
      <c r="D9100" s="21"/>
    </row>
    <row r="9101">
      <c r="A9101" s="19">
        <v>9100.0</v>
      </c>
      <c r="B9101" s="19">
        <v>15677.0</v>
      </c>
      <c r="C9101" s="20" t="s">
        <v>10854</v>
      </c>
      <c r="D9101" s="21"/>
    </row>
    <row r="9102">
      <c r="A9102" s="19">
        <v>9101.0</v>
      </c>
      <c r="B9102" s="19">
        <v>15675.0</v>
      </c>
      <c r="C9102" s="22" t="s">
        <v>10855</v>
      </c>
      <c r="D9102" s="21"/>
    </row>
    <row r="9103">
      <c r="A9103" s="19">
        <v>9102.0</v>
      </c>
      <c r="B9103" s="19">
        <v>15675.0</v>
      </c>
      <c r="C9103" s="22" t="s">
        <v>10856</v>
      </c>
      <c r="D9103" s="21"/>
    </row>
    <row r="9104">
      <c r="A9104" s="19">
        <v>9103.0</v>
      </c>
      <c r="B9104" s="19">
        <v>15673.0</v>
      </c>
      <c r="C9104" s="20" t="s">
        <v>10857</v>
      </c>
      <c r="D9104" s="21"/>
    </row>
    <row r="9105">
      <c r="A9105" s="19">
        <v>9104.0</v>
      </c>
      <c r="B9105" s="19">
        <v>15667.0</v>
      </c>
      <c r="C9105" s="20" t="s">
        <v>10858</v>
      </c>
      <c r="D9105" s="21"/>
    </row>
    <row r="9106">
      <c r="A9106" s="19">
        <v>9105.0</v>
      </c>
      <c r="B9106" s="19">
        <v>15664.0</v>
      </c>
      <c r="C9106" s="20" t="s">
        <v>10859</v>
      </c>
      <c r="D9106" s="21"/>
    </row>
    <row r="9107">
      <c r="A9107" s="19">
        <v>9106.0</v>
      </c>
      <c r="B9107" s="19">
        <v>15663.0</v>
      </c>
      <c r="C9107" s="20" t="s">
        <v>10860</v>
      </c>
      <c r="D9107" s="21"/>
    </row>
    <row r="9108">
      <c r="A9108" s="19">
        <v>9107.0</v>
      </c>
      <c r="B9108" s="19">
        <v>15660.0</v>
      </c>
      <c r="C9108" s="20" t="s">
        <v>10861</v>
      </c>
      <c r="D9108" s="21"/>
    </row>
    <row r="9109">
      <c r="A9109" s="19">
        <v>9108.0</v>
      </c>
      <c r="B9109" s="19">
        <v>15656.0</v>
      </c>
      <c r="C9109" s="20" t="s">
        <v>10862</v>
      </c>
      <c r="D9109" s="21"/>
    </row>
    <row r="9110">
      <c r="A9110" s="19">
        <v>9109.0</v>
      </c>
      <c r="B9110" s="19">
        <v>15655.0</v>
      </c>
      <c r="C9110" s="20" t="s">
        <v>10863</v>
      </c>
      <c r="D9110" s="21"/>
    </row>
    <row r="9111">
      <c r="A9111" s="19">
        <v>9110.0</v>
      </c>
      <c r="B9111" s="19">
        <v>15654.0</v>
      </c>
      <c r="C9111" s="20" t="s">
        <v>10864</v>
      </c>
      <c r="D9111" s="21"/>
    </row>
    <row r="9112">
      <c r="A9112" s="19">
        <v>9111.0</v>
      </c>
      <c r="B9112" s="19">
        <v>15653.0</v>
      </c>
      <c r="C9112" s="20" t="s">
        <v>10865</v>
      </c>
      <c r="D9112" s="21"/>
    </row>
    <row r="9113">
      <c r="A9113" s="19">
        <v>9112.0</v>
      </c>
      <c r="B9113" s="19">
        <v>15653.0</v>
      </c>
      <c r="C9113" s="22" t="s">
        <v>10866</v>
      </c>
      <c r="D9113" s="21"/>
    </row>
    <row r="9114">
      <c r="A9114" s="19">
        <v>9113.0</v>
      </c>
      <c r="B9114" s="19">
        <v>15650.0</v>
      </c>
      <c r="C9114" s="20" t="s">
        <v>10867</v>
      </c>
      <c r="D9114" s="21"/>
    </row>
    <row r="9115">
      <c r="A9115" s="19">
        <v>9114.0</v>
      </c>
      <c r="B9115" s="19">
        <v>15645.0</v>
      </c>
      <c r="C9115" s="20" t="s">
        <v>10868</v>
      </c>
      <c r="D9115" s="21"/>
    </row>
    <row r="9116">
      <c r="A9116" s="19">
        <v>9115.0</v>
      </c>
      <c r="B9116" s="19">
        <v>15642.0</v>
      </c>
      <c r="C9116" s="20" t="s">
        <v>10869</v>
      </c>
      <c r="D9116" s="21"/>
    </row>
    <row r="9117">
      <c r="A9117" s="19">
        <v>9116.0</v>
      </c>
      <c r="B9117" s="19">
        <v>15636.0</v>
      </c>
      <c r="C9117" s="20" t="s">
        <v>10870</v>
      </c>
      <c r="D9117" s="21"/>
    </row>
    <row r="9118">
      <c r="A9118" s="19">
        <v>9117.0</v>
      </c>
      <c r="B9118" s="19">
        <v>15632.0</v>
      </c>
      <c r="C9118" s="20" t="s">
        <v>10871</v>
      </c>
      <c r="D9118" s="21"/>
    </row>
    <row r="9119">
      <c r="A9119" s="19">
        <v>9118.0</v>
      </c>
      <c r="B9119" s="19">
        <v>15631.0</v>
      </c>
      <c r="C9119" s="20" t="s">
        <v>10872</v>
      </c>
      <c r="D9119" s="21"/>
    </row>
    <row r="9120">
      <c r="A9120" s="19">
        <v>9119.0</v>
      </c>
      <c r="B9120" s="19">
        <v>15623.0</v>
      </c>
      <c r="C9120" s="20" t="s">
        <v>10873</v>
      </c>
      <c r="D9120" s="21"/>
    </row>
    <row r="9121">
      <c r="A9121" s="19">
        <v>9120.0</v>
      </c>
      <c r="B9121" s="19">
        <v>15623.0</v>
      </c>
      <c r="C9121" s="20" t="s">
        <v>10874</v>
      </c>
      <c r="D9121" s="21"/>
    </row>
    <row r="9122">
      <c r="A9122" s="19">
        <v>9121.0</v>
      </c>
      <c r="B9122" s="19">
        <v>15621.0</v>
      </c>
      <c r="C9122" s="20" t="s">
        <v>10875</v>
      </c>
      <c r="D9122" s="21"/>
    </row>
    <row r="9123">
      <c r="A9123" s="19">
        <v>9122.0</v>
      </c>
      <c r="B9123" s="19">
        <v>15621.0</v>
      </c>
      <c r="C9123" s="20" t="s">
        <v>10876</v>
      </c>
      <c r="D9123" s="21"/>
    </row>
    <row r="9124">
      <c r="A9124" s="19">
        <v>9123.0</v>
      </c>
      <c r="B9124" s="19">
        <v>15621.0</v>
      </c>
      <c r="C9124" s="20" t="s">
        <v>10877</v>
      </c>
      <c r="D9124" s="21"/>
    </row>
    <row r="9125">
      <c r="A9125" s="19">
        <v>9124.0</v>
      </c>
      <c r="B9125" s="19">
        <v>15621.0</v>
      </c>
      <c r="C9125" s="20" t="s">
        <v>10878</v>
      </c>
      <c r="D9125" s="21"/>
    </row>
    <row r="9126">
      <c r="A9126" s="19">
        <v>9125.0</v>
      </c>
      <c r="B9126" s="19">
        <v>15620.0</v>
      </c>
      <c r="C9126" s="20" t="s">
        <v>10879</v>
      </c>
      <c r="D9126" s="21"/>
    </row>
    <row r="9127">
      <c r="A9127" s="19">
        <v>9126.0</v>
      </c>
      <c r="B9127" s="19">
        <v>15619.0</v>
      </c>
      <c r="C9127" s="22" t="s">
        <v>10880</v>
      </c>
      <c r="D9127" s="21"/>
    </row>
    <row r="9128">
      <c r="A9128" s="19">
        <v>9127.0</v>
      </c>
      <c r="B9128" s="19">
        <v>15616.0</v>
      </c>
      <c r="C9128" s="20" t="s">
        <v>10881</v>
      </c>
      <c r="D9128" s="21"/>
    </row>
    <row r="9129">
      <c r="A9129" s="19">
        <v>9128.0</v>
      </c>
      <c r="B9129" s="19">
        <v>15613.0</v>
      </c>
      <c r="C9129" s="20" t="s">
        <v>10882</v>
      </c>
      <c r="D9129" s="21"/>
    </row>
    <row r="9130">
      <c r="A9130" s="19">
        <v>9129.0</v>
      </c>
      <c r="B9130" s="19">
        <v>15613.0</v>
      </c>
      <c r="C9130" s="20" t="s">
        <v>10883</v>
      </c>
      <c r="D9130" s="21"/>
    </row>
    <row r="9131">
      <c r="A9131" s="19">
        <v>9130.0</v>
      </c>
      <c r="B9131" s="19">
        <v>15610.0</v>
      </c>
      <c r="C9131" s="22" t="s">
        <v>10884</v>
      </c>
      <c r="D9131" s="21"/>
    </row>
    <row r="9132">
      <c r="A9132" s="19">
        <v>9131.0</v>
      </c>
      <c r="B9132" s="19">
        <v>15609.0</v>
      </c>
      <c r="C9132" s="20" t="s">
        <v>10885</v>
      </c>
      <c r="D9132" s="21"/>
    </row>
    <row r="9133">
      <c r="A9133" s="19">
        <v>9132.0</v>
      </c>
      <c r="B9133" s="19">
        <v>15601.0</v>
      </c>
      <c r="C9133" s="20" t="s">
        <v>10886</v>
      </c>
      <c r="D9133" s="21"/>
    </row>
    <row r="9134">
      <c r="A9134" s="19">
        <v>9133.0</v>
      </c>
      <c r="B9134" s="19">
        <v>15601.0</v>
      </c>
      <c r="C9134" s="20" t="s">
        <v>10887</v>
      </c>
      <c r="D9134" s="21"/>
    </row>
    <row r="9135">
      <c r="A9135" s="19">
        <v>9134.0</v>
      </c>
      <c r="B9135" s="19">
        <v>15601.0</v>
      </c>
      <c r="C9135" s="20" t="s">
        <v>10888</v>
      </c>
      <c r="D9135" s="21"/>
    </row>
    <row r="9136">
      <c r="A9136" s="19">
        <v>9135.0</v>
      </c>
      <c r="B9136" s="19">
        <v>15601.0</v>
      </c>
      <c r="C9136" s="20" t="s">
        <v>10889</v>
      </c>
      <c r="D9136" s="21"/>
    </row>
    <row r="9137">
      <c r="A9137" s="19">
        <v>9136.0</v>
      </c>
      <c r="B9137" s="19">
        <v>15601.0</v>
      </c>
      <c r="C9137" s="20" t="s">
        <v>10890</v>
      </c>
      <c r="D9137" s="21"/>
    </row>
    <row r="9138">
      <c r="A9138" s="19">
        <v>9137.0</v>
      </c>
      <c r="B9138" s="19">
        <v>15592.0</v>
      </c>
      <c r="C9138" s="22" t="s">
        <v>10891</v>
      </c>
      <c r="D9138" s="21"/>
    </row>
    <row r="9139">
      <c r="A9139" s="19">
        <v>9138.0</v>
      </c>
      <c r="B9139" s="19">
        <v>15591.0</v>
      </c>
      <c r="C9139" s="20" t="s">
        <v>10892</v>
      </c>
      <c r="D9139" s="21"/>
    </row>
    <row r="9140">
      <c r="A9140" s="19">
        <v>9139.0</v>
      </c>
      <c r="B9140" s="19">
        <v>15589.0</v>
      </c>
      <c r="C9140" s="22" t="s">
        <v>10893</v>
      </c>
      <c r="D9140" s="21"/>
    </row>
    <row r="9141">
      <c r="A9141" s="19">
        <v>9140.0</v>
      </c>
      <c r="B9141" s="19">
        <v>15588.0</v>
      </c>
      <c r="C9141" s="22" t="s">
        <v>10894</v>
      </c>
      <c r="D9141" s="21"/>
    </row>
    <row r="9142">
      <c r="A9142" s="19">
        <v>9141.0</v>
      </c>
      <c r="B9142" s="19">
        <v>15587.0</v>
      </c>
      <c r="C9142" s="20" t="s">
        <v>10895</v>
      </c>
      <c r="D9142" s="21"/>
    </row>
    <row r="9143">
      <c r="A9143" s="19">
        <v>9142.0</v>
      </c>
      <c r="B9143" s="19">
        <v>15583.0</v>
      </c>
      <c r="C9143" s="20" t="s">
        <v>10896</v>
      </c>
      <c r="D9143" s="21"/>
    </row>
    <row r="9144">
      <c r="A9144" s="19">
        <v>9143.0</v>
      </c>
      <c r="B9144" s="19">
        <v>15583.0</v>
      </c>
      <c r="C9144" s="20" t="s">
        <v>10897</v>
      </c>
      <c r="D9144" s="21"/>
    </row>
    <row r="9145">
      <c r="A9145" s="19">
        <v>9144.0</v>
      </c>
      <c r="B9145" s="19">
        <v>15581.0</v>
      </c>
      <c r="C9145" s="20" t="s">
        <v>10898</v>
      </c>
      <c r="D9145" s="21"/>
    </row>
    <row r="9146">
      <c r="A9146" s="19">
        <v>9145.0</v>
      </c>
      <c r="B9146" s="19">
        <v>15574.0</v>
      </c>
      <c r="C9146" s="20" t="s">
        <v>10899</v>
      </c>
      <c r="D9146" s="21"/>
    </row>
    <row r="9147">
      <c r="A9147" s="19">
        <v>9146.0</v>
      </c>
      <c r="B9147" s="19">
        <v>15571.0</v>
      </c>
      <c r="C9147" s="20" t="s">
        <v>10900</v>
      </c>
      <c r="D9147" s="21"/>
    </row>
    <row r="9148">
      <c r="A9148" s="19">
        <v>9147.0</v>
      </c>
      <c r="B9148" s="19">
        <v>15567.0</v>
      </c>
      <c r="C9148" s="20" t="s">
        <v>10901</v>
      </c>
      <c r="D9148" s="21"/>
    </row>
    <row r="9149">
      <c r="A9149" s="19">
        <v>9148.0</v>
      </c>
      <c r="B9149" s="19">
        <v>15565.0</v>
      </c>
      <c r="C9149" s="20" t="s">
        <v>10902</v>
      </c>
      <c r="D9149" s="21"/>
    </row>
    <row r="9150">
      <c r="A9150" s="19">
        <v>9149.0</v>
      </c>
      <c r="B9150" s="19">
        <v>15565.0</v>
      </c>
      <c r="C9150" s="20" t="s">
        <v>10903</v>
      </c>
      <c r="D9150" s="21"/>
    </row>
    <row r="9151">
      <c r="A9151" s="19">
        <v>9150.0</v>
      </c>
      <c r="B9151" s="19">
        <v>15554.0</v>
      </c>
      <c r="C9151" s="20" t="s">
        <v>10904</v>
      </c>
      <c r="D9151" s="21"/>
    </row>
    <row r="9152">
      <c r="A9152" s="19">
        <v>9151.0</v>
      </c>
      <c r="B9152" s="19">
        <v>15553.0</v>
      </c>
      <c r="C9152" s="20" t="s">
        <v>10905</v>
      </c>
      <c r="D9152" s="21"/>
    </row>
    <row r="9153">
      <c r="A9153" s="19">
        <v>9152.0</v>
      </c>
      <c r="B9153" s="19">
        <v>15553.0</v>
      </c>
      <c r="C9153" s="20" t="s">
        <v>10906</v>
      </c>
      <c r="D9153" s="21"/>
    </row>
    <row r="9154">
      <c r="A9154" s="19">
        <v>9153.0</v>
      </c>
      <c r="B9154" s="19">
        <v>15543.0</v>
      </c>
      <c r="C9154" s="20" t="s">
        <v>10907</v>
      </c>
      <c r="D9154" s="21"/>
    </row>
    <row r="9155">
      <c r="A9155" s="19">
        <v>9154.0</v>
      </c>
      <c r="B9155" s="19">
        <v>15541.0</v>
      </c>
      <c r="C9155" s="20" t="s">
        <v>10908</v>
      </c>
      <c r="D9155" s="21"/>
    </row>
    <row r="9156">
      <c r="A9156" s="19">
        <v>9155.0</v>
      </c>
      <c r="B9156" s="19">
        <v>15538.0</v>
      </c>
      <c r="C9156" s="20" t="s">
        <v>10909</v>
      </c>
      <c r="D9156" s="21"/>
    </row>
    <row r="9157">
      <c r="A9157" s="19">
        <v>9156.0</v>
      </c>
      <c r="B9157" s="19">
        <v>15537.0</v>
      </c>
      <c r="C9157" s="20" t="s">
        <v>10910</v>
      </c>
      <c r="D9157" s="21"/>
    </row>
    <row r="9158">
      <c r="A9158" s="19">
        <v>9157.0</v>
      </c>
      <c r="B9158" s="19">
        <v>15535.0</v>
      </c>
      <c r="C9158" s="20" t="s">
        <v>10911</v>
      </c>
      <c r="D9158" s="21"/>
    </row>
    <row r="9159">
      <c r="A9159" s="19">
        <v>9158.0</v>
      </c>
      <c r="B9159" s="19">
        <v>15531.0</v>
      </c>
      <c r="C9159" s="20" t="s">
        <v>10912</v>
      </c>
      <c r="D9159" s="21"/>
    </row>
    <row r="9160">
      <c r="A9160" s="19">
        <v>9159.0</v>
      </c>
      <c r="B9160" s="19">
        <v>15527.0</v>
      </c>
      <c r="C9160" s="22" t="s">
        <v>10913</v>
      </c>
      <c r="D9160" s="21"/>
    </row>
    <row r="9161">
      <c r="A9161" s="19">
        <v>9160.0</v>
      </c>
      <c r="B9161" s="19">
        <v>15525.0</v>
      </c>
      <c r="C9161" s="20" t="s">
        <v>10914</v>
      </c>
      <c r="D9161" s="21"/>
    </row>
    <row r="9162">
      <c r="A9162" s="19">
        <v>9161.0</v>
      </c>
      <c r="B9162" s="19">
        <v>15525.0</v>
      </c>
      <c r="C9162" s="20" t="s">
        <v>10915</v>
      </c>
      <c r="D9162" s="21"/>
    </row>
    <row r="9163">
      <c r="A9163" s="19">
        <v>9162.0</v>
      </c>
      <c r="B9163" s="19">
        <v>15524.0</v>
      </c>
      <c r="C9163" s="20" t="s">
        <v>10916</v>
      </c>
      <c r="D9163" s="21"/>
    </row>
    <row r="9164">
      <c r="A9164" s="19">
        <v>9163.0</v>
      </c>
      <c r="B9164" s="19">
        <v>15523.0</v>
      </c>
      <c r="C9164" s="20" t="s">
        <v>10917</v>
      </c>
      <c r="D9164" s="21"/>
    </row>
    <row r="9165">
      <c r="A9165" s="19">
        <v>9164.0</v>
      </c>
      <c r="B9165" s="19">
        <v>15520.0</v>
      </c>
      <c r="C9165" s="22" t="s">
        <v>10918</v>
      </c>
      <c r="D9165" s="21"/>
    </row>
    <row r="9166">
      <c r="A9166" s="19">
        <v>9165.0</v>
      </c>
      <c r="B9166" s="19">
        <v>15519.0</v>
      </c>
      <c r="C9166" s="20" t="s">
        <v>10919</v>
      </c>
      <c r="D9166" s="21"/>
    </row>
    <row r="9167">
      <c r="A9167" s="19">
        <v>9166.0</v>
      </c>
      <c r="B9167" s="19">
        <v>15516.0</v>
      </c>
      <c r="C9167" s="20" t="s">
        <v>10920</v>
      </c>
      <c r="D9167" s="21"/>
    </row>
    <row r="9168">
      <c r="A9168" s="19">
        <v>9167.0</v>
      </c>
      <c r="B9168" s="19">
        <v>15516.0</v>
      </c>
      <c r="C9168" s="20" t="s">
        <v>10921</v>
      </c>
      <c r="D9168" s="21"/>
    </row>
    <row r="9169">
      <c r="A9169" s="19">
        <v>9168.0</v>
      </c>
      <c r="B9169" s="19">
        <v>15515.0</v>
      </c>
      <c r="C9169" s="20" t="s">
        <v>10922</v>
      </c>
      <c r="D9169" s="21"/>
    </row>
    <row r="9170">
      <c r="A9170" s="19">
        <v>9169.0</v>
      </c>
      <c r="B9170" s="19">
        <v>15514.0</v>
      </c>
      <c r="C9170" s="20" t="s">
        <v>10923</v>
      </c>
      <c r="D9170" s="21"/>
    </row>
    <row r="9171">
      <c r="A9171" s="19">
        <v>9170.0</v>
      </c>
      <c r="B9171" s="19">
        <v>15513.0</v>
      </c>
      <c r="C9171" s="20" t="s">
        <v>10924</v>
      </c>
      <c r="D9171" s="21"/>
    </row>
    <row r="9172">
      <c r="A9172" s="19">
        <v>9171.0</v>
      </c>
      <c r="B9172" s="19">
        <v>15513.0</v>
      </c>
      <c r="C9172" s="20" t="s">
        <v>10925</v>
      </c>
      <c r="D9172" s="21"/>
    </row>
    <row r="9173">
      <c r="A9173" s="19">
        <v>9172.0</v>
      </c>
      <c r="B9173" s="19">
        <v>15512.0</v>
      </c>
      <c r="C9173" s="20" t="s">
        <v>10926</v>
      </c>
      <c r="D9173" s="21"/>
    </row>
    <row r="9174">
      <c r="A9174" s="19">
        <v>9173.0</v>
      </c>
      <c r="B9174" s="19">
        <v>15508.0</v>
      </c>
      <c r="C9174" s="20" t="s">
        <v>10927</v>
      </c>
      <c r="D9174" s="21"/>
    </row>
    <row r="9175">
      <c r="A9175" s="19">
        <v>9174.0</v>
      </c>
      <c r="B9175" s="19">
        <v>15506.0</v>
      </c>
      <c r="C9175" s="20" t="s">
        <v>10928</v>
      </c>
      <c r="D9175" s="21"/>
    </row>
    <row r="9176">
      <c r="A9176" s="19">
        <v>9175.0</v>
      </c>
      <c r="B9176" s="19">
        <v>15497.0</v>
      </c>
      <c r="C9176" s="20" t="s">
        <v>10929</v>
      </c>
      <c r="D9176" s="21"/>
    </row>
    <row r="9177">
      <c r="A9177" s="19">
        <v>9176.0</v>
      </c>
      <c r="B9177" s="19">
        <v>15496.0</v>
      </c>
      <c r="C9177" s="20" t="s">
        <v>10930</v>
      </c>
      <c r="D9177" s="21"/>
    </row>
    <row r="9178">
      <c r="A9178" s="19">
        <v>9177.0</v>
      </c>
      <c r="B9178" s="19">
        <v>15496.0</v>
      </c>
      <c r="C9178" s="20" t="s">
        <v>10931</v>
      </c>
      <c r="D9178" s="21"/>
    </row>
    <row r="9179">
      <c r="A9179" s="19">
        <v>9178.0</v>
      </c>
      <c r="B9179" s="19">
        <v>15493.0</v>
      </c>
      <c r="C9179" s="20" t="s">
        <v>10932</v>
      </c>
      <c r="D9179" s="21"/>
    </row>
    <row r="9180">
      <c r="A9180" s="19">
        <v>9179.0</v>
      </c>
      <c r="B9180" s="19">
        <v>15492.0</v>
      </c>
      <c r="C9180" s="20" t="s">
        <v>10933</v>
      </c>
      <c r="D9180" s="21"/>
    </row>
    <row r="9181">
      <c r="A9181" s="19">
        <v>9180.0</v>
      </c>
      <c r="B9181" s="19">
        <v>15490.0</v>
      </c>
      <c r="C9181" s="20" t="s">
        <v>10934</v>
      </c>
      <c r="D9181" s="21"/>
    </row>
    <row r="9182">
      <c r="A9182" s="19">
        <v>9181.0</v>
      </c>
      <c r="B9182" s="19">
        <v>15489.0</v>
      </c>
      <c r="C9182" s="20" t="s">
        <v>10935</v>
      </c>
      <c r="D9182" s="21"/>
    </row>
    <row r="9183">
      <c r="A9183" s="19">
        <v>9182.0</v>
      </c>
      <c r="B9183" s="19">
        <v>15488.0</v>
      </c>
      <c r="C9183" s="20" t="s">
        <v>10936</v>
      </c>
      <c r="D9183" s="21"/>
    </row>
    <row r="9184">
      <c r="A9184" s="19">
        <v>9183.0</v>
      </c>
      <c r="B9184" s="19">
        <v>15486.0</v>
      </c>
      <c r="C9184" s="20" t="s">
        <v>10937</v>
      </c>
      <c r="D9184" s="21"/>
    </row>
    <row r="9185">
      <c r="A9185" s="19">
        <v>9184.0</v>
      </c>
      <c r="B9185" s="19">
        <v>15486.0</v>
      </c>
      <c r="C9185" s="20" t="s">
        <v>10938</v>
      </c>
      <c r="D9185" s="21"/>
    </row>
    <row r="9186">
      <c r="A9186" s="19">
        <v>9185.0</v>
      </c>
      <c r="B9186" s="19">
        <v>15486.0</v>
      </c>
      <c r="C9186" s="20" t="s">
        <v>10939</v>
      </c>
      <c r="D9186" s="21"/>
    </row>
    <row r="9187">
      <c r="A9187" s="19">
        <v>9186.0</v>
      </c>
      <c r="B9187" s="19">
        <v>15485.0</v>
      </c>
      <c r="C9187" s="20" t="s">
        <v>10940</v>
      </c>
      <c r="D9187" s="21"/>
    </row>
    <row r="9188">
      <c r="A9188" s="19">
        <v>9187.0</v>
      </c>
      <c r="B9188" s="19">
        <v>15482.0</v>
      </c>
      <c r="C9188" s="20" t="s">
        <v>10941</v>
      </c>
      <c r="D9188" s="21"/>
    </row>
    <row r="9189">
      <c r="A9189" s="19">
        <v>9188.0</v>
      </c>
      <c r="B9189" s="19">
        <v>15479.0</v>
      </c>
      <c r="C9189" s="20" t="s">
        <v>10942</v>
      </c>
      <c r="D9189" s="21"/>
    </row>
    <row r="9190">
      <c r="A9190" s="19">
        <v>9189.0</v>
      </c>
      <c r="B9190" s="19">
        <v>15479.0</v>
      </c>
      <c r="C9190" s="20" t="s">
        <v>10943</v>
      </c>
      <c r="D9190" s="21"/>
    </row>
    <row r="9191">
      <c r="A9191" s="19">
        <v>9190.0</v>
      </c>
      <c r="B9191" s="19">
        <v>15479.0</v>
      </c>
      <c r="C9191" s="20" t="s">
        <v>10944</v>
      </c>
      <c r="D9191" s="21"/>
    </row>
    <row r="9192">
      <c r="A9192" s="19">
        <v>9191.0</v>
      </c>
      <c r="B9192" s="19">
        <v>15477.0</v>
      </c>
      <c r="C9192" s="22" t="s">
        <v>10945</v>
      </c>
      <c r="D9192" s="21"/>
    </row>
    <row r="9193">
      <c r="A9193" s="19">
        <v>9192.0</v>
      </c>
      <c r="B9193" s="19">
        <v>15476.0</v>
      </c>
      <c r="C9193" s="22" t="s">
        <v>10946</v>
      </c>
      <c r="D9193" s="21"/>
    </row>
    <row r="9194">
      <c r="A9194" s="19">
        <v>9193.0</v>
      </c>
      <c r="B9194" s="19">
        <v>15475.0</v>
      </c>
      <c r="C9194" s="20" t="s">
        <v>10947</v>
      </c>
      <c r="D9194" s="21"/>
    </row>
    <row r="9195">
      <c r="A9195" s="19">
        <v>9194.0</v>
      </c>
      <c r="B9195" s="19">
        <v>15472.0</v>
      </c>
      <c r="C9195" s="20" t="s">
        <v>10948</v>
      </c>
      <c r="D9195" s="21"/>
    </row>
    <row r="9196">
      <c r="A9196" s="19">
        <v>9195.0</v>
      </c>
      <c r="B9196" s="19">
        <v>15471.0</v>
      </c>
      <c r="C9196" s="20" t="s">
        <v>10949</v>
      </c>
      <c r="D9196" s="21"/>
    </row>
    <row r="9197">
      <c r="A9197" s="19">
        <v>9196.0</v>
      </c>
      <c r="B9197" s="19">
        <v>15469.0</v>
      </c>
      <c r="C9197" s="20" t="s">
        <v>10950</v>
      </c>
      <c r="D9197" s="21"/>
    </row>
    <row r="9198">
      <c r="A9198" s="19">
        <v>9197.0</v>
      </c>
      <c r="B9198" s="19">
        <v>15468.0</v>
      </c>
      <c r="C9198" s="20" t="s">
        <v>10951</v>
      </c>
      <c r="D9198" s="21"/>
    </row>
    <row r="9199">
      <c r="A9199" s="19">
        <v>9198.0</v>
      </c>
      <c r="B9199" s="19">
        <v>15466.0</v>
      </c>
      <c r="C9199" s="20" t="s">
        <v>10952</v>
      </c>
      <c r="D9199" s="21"/>
    </row>
    <row r="9200">
      <c r="A9200" s="19">
        <v>9199.0</v>
      </c>
      <c r="B9200" s="19">
        <v>15465.0</v>
      </c>
      <c r="C9200" s="20" t="s">
        <v>10953</v>
      </c>
      <c r="D9200" s="21"/>
    </row>
    <row r="9201">
      <c r="A9201" s="19">
        <v>9200.0</v>
      </c>
      <c r="B9201" s="19">
        <v>15464.0</v>
      </c>
      <c r="C9201" s="20" t="s">
        <v>10954</v>
      </c>
      <c r="D9201" s="21"/>
    </row>
    <row r="9202">
      <c r="A9202" s="19">
        <v>9201.0</v>
      </c>
      <c r="B9202" s="19">
        <v>15463.0</v>
      </c>
      <c r="C9202" s="20" t="s">
        <v>10955</v>
      </c>
      <c r="D9202" s="21"/>
    </row>
    <row r="9203">
      <c r="A9203" s="19">
        <v>9202.0</v>
      </c>
      <c r="B9203" s="19">
        <v>15463.0</v>
      </c>
      <c r="C9203" s="20" t="s">
        <v>10956</v>
      </c>
      <c r="D9203" s="21"/>
    </row>
    <row r="9204">
      <c r="A9204" s="19">
        <v>9203.0</v>
      </c>
      <c r="B9204" s="19">
        <v>15460.0</v>
      </c>
      <c r="C9204" s="20" t="s">
        <v>10957</v>
      </c>
      <c r="D9204" s="21"/>
    </row>
    <row r="9205">
      <c r="A9205" s="19">
        <v>9204.0</v>
      </c>
      <c r="B9205" s="19">
        <v>15458.0</v>
      </c>
      <c r="C9205" s="20" t="s">
        <v>10958</v>
      </c>
      <c r="D9205" s="21"/>
    </row>
    <row r="9206">
      <c r="A9206" s="19">
        <v>9205.0</v>
      </c>
      <c r="B9206" s="19">
        <v>15457.0</v>
      </c>
      <c r="C9206" s="22" t="s">
        <v>10959</v>
      </c>
      <c r="D9206" s="21"/>
    </row>
    <row r="9207">
      <c r="A9207" s="19">
        <v>9206.0</v>
      </c>
      <c r="B9207" s="19">
        <v>15456.0</v>
      </c>
      <c r="C9207" s="20" t="s">
        <v>10960</v>
      </c>
      <c r="D9207" s="21"/>
    </row>
    <row r="9208">
      <c r="A9208" s="19">
        <v>9207.0</v>
      </c>
      <c r="B9208" s="19">
        <v>15450.0</v>
      </c>
      <c r="C9208" s="20" t="s">
        <v>10961</v>
      </c>
      <c r="D9208" s="21"/>
    </row>
    <row r="9209">
      <c r="A9209" s="19">
        <v>9208.0</v>
      </c>
      <c r="B9209" s="19">
        <v>15447.0</v>
      </c>
      <c r="C9209" s="20" t="s">
        <v>10962</v>
      </c>
      <c r="D9209" s="21"/>
    </row>
    <row r="9210">
      <c r="A9210" s="19">
        <v>9209.0</v>
      </c>
      <c r="B9210" s="19">
        <v>15443.0</v>
      </c>
      <c r="C9210" s="20" t="s">
        <v>10963</v>
      </c>
      <c r="D9210" s="21"/>
    </row>
    <row r="9211">
      <c r="A9211" s="19">
        <v>9210.0</v>
      </c>
      <c r="B9211" s="19">
        <v>15442.0</v>
      </c>
      <c r="C9211" s="20" t="s">
        <v>10964</v>
      </c>
      <c r="D9211" s="21"/>
    </row>
    <row r="9212">
      <c r="A9212" s="19">
        <v>9211.0</v>
      </c>
      <c r="B9212" s="19">
        <v>15439.0</v>
      </c>
      <c r="C9212" s="20" t="s">
        <v>10965</v>
      </c>
      <c r="D9212" s="21"/>
    </row>
    <row r="9213">
      <c r="A9213" s="19">
        <v>9212.0</v>
      </c>
      <c r="B9213" s="19">
        <v>15439.0</v>
      </c>
      <c r="C9213" s="20" t="s">
        <v>10966</v>
      </c>
      <c r="D9213" s="21"/>
    </row>
    <row r="9214">
      <c r="A9214" s="19">
        <v>9213.0</v>
      </c>
      <c r="B9214" s="19">
        <v>15437.0</v>
      </c>
      <c r="C9214" s="20" t="s">
        <v>10967</v>
      </c>
      <c r="D9214" s="21"/>
    </row>
    <row r="9215">
      <c r="A9215" s="19">
        <v>9214.0</v>
      </c>
      <c r="B9215" s="19">
        <v>15435.0</v>
      </c>
      <c r="C9215" s="20" t="s">
        <v>10968</v>
      </c>
      <c r="D9215" s="21"/>
    </row>
    <row r="9216">
      <c r="A9216" s="19">
        <v>9215.0</v>
      </c>
      <c r="B9216" s="19">
        <v>15429.0</v>
      </c>
      <c r="C9216" s="20" t="s">
        <v>10969</v>
      </c>
      <c r="D9216" s="21"/>
    </row>
    <row r="9217">
      <c r="A9217" s="19">
        <v>9216.0</v>
      </c>
      <c r="B9217" s="19">
        <v>15428.0</v>
      </c>
      <c r="C9217" s="22" t="s">
        <v>10970</v>
      </c>
      <c r="D9217" s="21"/>
    </row>
    <row r="9218">
      <c r="A9218" s="19">
        <v>9217.0</v>
      </c>
      <c r="B9218" s="19">
        <v>15428.0</v>
      </c>
      <c r="C9218" s="20" t="s">
        <v>10971</v>
      </c>
      <c r="D9218" s="21"/>
    </row>
    <row r="9219">
      <c r="A9219" s="19">
        <v>9218.0</v>
      </c>
      <c r="B9219" s="19">
        <v>15427.0</v>
      </c>
      <c r="C9219" s="20" t="s">
        <v>10972</v>
      </c>
      <c r="D9219" s="21"/>
    </row>
    <row r="9220">
      <c r="A9220" s="19">
        <v>9219.0</v>
      </c>
      <c r="B9220" s="19">
        <v>15421.0</v>
      </c>
      <c r="C9220" s="20" t="s">
        <v>10973</v>
      </c>
      <c r="D9220" s="21"/>
    </row>
    <row r="9221">
      <c r="A9221" s="19">
        <v>9220.0</v>
      </c>
      <c r="B9221" s="19">
        <v>15417.0</v>
      </c>
      <c r="C9221" s="20" t="s">
        <v>10974</v>
      </c>
      <c r="D9221" s="21"/>
    </row>
    <row r="9222">
      <c r="A9222" s="19">
        <v>9221.0</v>
      </c>
      <c r="B9222" s="19">
        <v>15417.0</v>
      </c>
      <c r="C9222" s="20" t="s">
        <v>10975</v>
      </c>
      <c r="D9222" s="21"/>
    </row>
    <row r="9223">
      <c r="A9223" s="19">
        <v>9222.0</v>
      </c>
      <c r="B9223" s="19">
        <v>15412.0</v>
      </c>
      <c r="C9223" s="20" t="s">
        <v>10976</v>
      </c>
      <c r="D9223" s="21"/>
    </row>
    <row r="9224">
      <c r="A9224" s="19">
        <v>9223.0</v>
      </c>
      <c r="B9224" s="19">
        <v>15412.0</v>
      </c>
      <c r="C9224" s="20" t="s">
        <v>10977</v>
      </c>
      <c r="D9224" s="21"/>
    </row>
    <row r="9225">
      <c r="A9225" s="19">
        <v>9224.0</v>
      </c>
      <c r="B9225" s="19">
        <v>15411.0</v>
      </c>
      <c r="C9225" s="20" t="s">
        <v>10978</v>
      </c>
      <c r="D9225" s="21"/>
    </row>
    <row r="9226">
      <c r="A9226" s="19">
        <v>9225.0</v>
      </c>
      <c r="B9226" s="19">
        <v>15405.0</v>
      </c>
      <c r="C9226" s="20" t="s">
        <v>10979</v>
      </c>
      <c r="D9226" s="21"/>
    </row>
    <row r="9227">
      <c r="A9227" s="19">
        <v>9226.0</v>
      </c>
      <c r="B9227" s="19">
        <v>15405.0</v>
      </c>
      <c r="C9227" s="20" t="s">
        <v>10980</v>
      </c>
      <c r="D9227" s="21"/>
    </row>
    <row r="9228">
      <c r="A9228" s="19">
        <v>9227.0</v>
      </c>
      <c r="B9228" s="19">
        <v>15401.0</v>
      </c>
      <c r="C9228" s="20" t="s">
        <v>10981</v>
      </c>
      <c r="D9228" s="21"/>
    </row>
    <row r="9229">
      <c r="A9229" s="19">
        <v>9228.0</v>
      </c>
      <c r="B9229" s="19">
        <v>15401.0</v>
      </c>
      <c r="C9229" s="20" t="s">
        <v>10982</v>
      </c>
      <c r="D9229" s="21"/>
    </row>
    <row r="9230">
      <c r="A9230" s="19">
        <v>9229.0</v>
      </c>
      <c r="B9230" s="19">
        <v>15393.0</v>
      </c>
      <c r="C9230" s="20" t="s">
        <v>10983</v>
      </c>
      <c r="D9230" s="21"/>
    </row>
    <row r="9231">
      <c r="A9231" s="19">
        <v>9230.0</v>
      </c>
      <c r="B9231" s="19">
        <v>15389.0</v>
      </c>
      <c r="C9231" s="20" t="s">
        <v>10984</v>
      </c>
      <c r="D9231" s="21"/>
    </row>
    <row r="9232">
      <c r="A9232" s="19">
        <v>9231.0</v>
      </c>
      <c r="B9232" s="19">
        <v>15385.0</v>
      </c>
      <c r="C9232" s="20" t="s">
        <v>10985</v>
      </c>
      <c r="D9232" s="21"/>
    </row>
    <row r="9233">
      <c r="A9233" s="19">
        <v>9232.0</v>
      </c>
      <c r="B9233" s="19">
        <v>15384.0</v>
      </c>
      <c r="C9233" s="20" t="s">
        <v>10986</v>
      </c>
      <c r="D9233" s="21"/>
    </row>
    <row r="9234">
      <c r="A9234" s="19">
        <v>9233.0</v>
      </c>
      <c r="B9234" s="19">
        <v>15383.0</v>
      </c>
      <c r="C9234" s="20" t="s">
        <v>10987</v>
      </c>
      <c r="D9234" s="21"/>
    </row>
    <row r="9235">
      <c r="A9235" s="19">
        <v>9234.0</v>
      </c>
      <c r="B9235" s="19">
        <v>15378.0</v>
      </c>
      <c r="C9235" s="20" t="s">
        <v>10988</v>
      </c>
      <c r="D9235" s="21"/>
    </row>
    <row r="9236">
      <c r="A9236" s="19">
        <v>9235.0</v>
      </c>
      <c r="B9236" s="19">
        <v>15374.0</v>
      </c>
      <c r="C9236" s="22" t="s">
        <v>10989</v>
      </c>
      <c r="D9236" s="21"/>
    </row>
    <row r="9237">
      <c r="A9237" s="19">
        <v>9236.0</v>
      </c>
      <c r="B9237" s="19">
        <v>15372.0</v>
      </c>
      <c r="C9237" s="20" t="s">
        <v>10990</v>
      </c>
      <c r="D9237" s="21"/>
    </row>
    <row r="9238">
      <c r="A9238" s="19">
        <v>9237.0</v>
      </c>
      <c r="B9238" s="19">
        <v>15369.0</v>
      </c>
      <c r="C9238" s="20" t="s">
        <v>10991</v>
      </c>
      <c r="D9238" s="21"/>
    </row>
    <row r="9239">
      <c r="A9239" s="19">
        <v>9238.0</v>
      </c>
      <c r="B9239" s="19">
        <v>15365.0</v>
      </c>
      <c r="C9239" s="20" t="s">
        <v>10992</v>
      </c>
      <c r="D9239" s="21"/>
    </row>
    <row r="9240">
      <c r="A9240" s="19">
        <v>9239.0</v>
      </c>
      <c r="B9240" s="19">
        <v>15361.0</v>
      </c>
      <c r="C9240" s="20" t="s">
        <v>10993</v>
      </c>
      <c r="D9240" s="21"/>
    </row>
    <row r="9241">
      <c r="A9241" s="19">
        <v>9240.0</v>
      </c>
      <c r="B9241" s="19">
        <v>15360.0</v>
      </c>
      <c r="C9241" s="20" t="s">
        <v>10994</v>
      </c>
      <c r="D9241" s="21"/>
    </row>
    <row r="9242">
      <c r="A9242" s="19">
        <v>9241.0</v>
      </c>
      <c r="B9242" s="19">
        <v>15359.0</v>
      </c>
      <c r="C9242" s="20" t="s">
        <v>10995</v>
      </c>
      <c r="D9242" s="21"/>
    </row>
    <row r="9243">
      <c r="A9243" s="19">
        <v>9242.0</v>
      </c>
      <c r="B9243" s="19">
        <v>15359.0</v>
      </c>
      <c r="C9243" s="20" t="s">
        <v>10996</v>
      </c>
      <c r="D9243" s="21"/>
    </row>
    <row r="9244">
      <c r="A9244" s="19">
        <v>9243.0</v>
      </c>
      <c r="B9244" s="19">
        <v>15358.0</v>
      </c>
      <c r="C9244" s="20" t="s">
        <v>10997</v>
      </c>
      <c r="D9244" s="21"/>
    </row>
    <row r="9245">
      <c r="A9245" s="19">
        <v>9244.0</v>
      </c>
      <c r="B9245" s="19">
        <v>15348.0</v>
      </c>
      <c r="C9245" s="20" t="s">
        <v>10998</v>
      </c>
      <c r="D9245" s="21"/>
    </row>
    <row r="9246">
      <c r="A9246" s="19">
        <v>9245.0</v>
      </c>
      <c r="B9246" s="19">
        <v>15346.0</v>
      </c>
      <c r="C9246" s="20" t="s">
        <v>10999</v>
      </c>
      <c r="D9246" s="21"/>
    </row>
    <row r="9247">
      <c r="A9247" s="19">
        <v>9246.0</v>
      </c>
      <c r="B9247" s="19">
        <v>15345.0</v>
      </c>
      <c r="C9247" s="20" t="s">
        <v>11000</v>
      </c>
      <c r="D9247" s="21"/>
    </row>
    <row r="9248">
      <c r="A9248" s="19">
        <v>9247.0</v>
      </c>
      <c r="B9248" s="19">
        <v>15345.0</v>
      </c>
      <c r="C9248" s="20" t="s">
        <v>11001</v>
      </c>
      <c r="D9248" s="21"/>
    </row>
    <row r="9249">
      <c r="A9249" s="19">
        <v>9248.0</v>
      </c>
      <c r="B9249" s="19">
        <v>15343.0</v>
      </c>
      <c r="C9249" s="22" t="s">
        <v>11002</v>
      </c>
      <c r="D9249" s="21"/>
    </row>
    <row r="9250">
      <c r="A9250" s="19">
        <v>9249.0</v>
      </c>
      <c r="B9250" s="19">
        <v>15338.0</v>
      </c>
      <c r="C9250" s="20" t="s">
        <v>11003</v>
      </c>
      <c r="D9250" s="21"/>
    </row>
    <row r="9251">
      <c r="A9251" s="19">
        <v>9250.0</v>
      </c>
      <c r="B9251" s="19">
        <v>15334.0</v>
      </c>
      <c r="C9251" s="20" t="s">
        <v>11004</v>
      </c>
      <c r="D9251" s="21"/>
    </row>
    <row r="9252">
      <c r="A9252" s="19">
        <v>9251.0</v>
      </c>
      <c r="B9252" s="19">
        <v>15326.0</v>
      </c>
      <c r="C9252" s="22" t="s">
        <v>11005</v>
      </c>
      <c r="D9252" s="21"/>
    </row>
    <row r="9253">
      <c r="A9253" s="19">
        <v>9252.0</v>
      </c>
      <c r="B9253" s="19">
        <v>15326.0</v>
      </c>
      <c r="C9253" s="22" t="s">
        <v>11006</v>
      </c>
      <c r="D9253" s="21"/>
    </row>
    <row r="9254">
      <c r="A9254" s="19">
        <v>9253.0</v>
      </c>
      <c r="B9254" s="19">
        <v>15323.0</v>
      </c>
      <c r="C9254" s="20" t="s">
        <v>11007</v>
      </c>
      <c r="D9254" s="21"/>
    </row>
    <row r="9255">
      <c r="A9255" s="19">
        <v>9254.0</v>
      </c>
      <c r="B9255" s="19">
        <v>15321.0</v>
      </c>
      <c r="C9255" s="22" t="s">
        <v>11008</v>
      </c>
      <c r="D9255" s="21"/>
    </row>
    <row r="9256">
      <c r="A9256" s="19">
        <v>9255.0</v>
      </c>
      <c r="B9256" s="19">
        <v>15317.0</v>
      </c>
      <c r="C9256" s="22" t="s">
        <v>11009</v>
      </c>
      <c r="D9256" s="21"/>
    </row>
    <row r="9257">
      <c r="A9257" s="19">
        <v>9256.0</v>
      </c>
      <c r="B9257" s="19">
        <v>15315.0</v>
      </c>
      <c r="C9257" s="20" t="s">
        <v>11010</v>
      </c>
      <c r="D9257" s="21"/>
    </row>
    <row r="9258">
      <c r="A9258" s="19">
        <v>9257.0</v>
      </c>
      <c r="B9258" s="19">
        <v>15314.0</v>
      </c>
      <c r="C9258" s="20" t="s">
        <v>11011</v>
      </c>
      <c r="D9258" s="21"/>
    </row>
    <row r="9259">
      <c r="A9259" s="19">
        <v>9258.0</v>
      </c>
      <c r="B9259" s="19">
        <v>15313.0</v>
      </c>
      <c r="C9259" s="20" t="s">
        <v>11012</v>
      </c>
      <c r="D9259" s="21"/>
    </row>
    <row r="9260">
      <c r="A9260" s="19">
        <v>9259.0</v>
      </c>
      <c r="B9260" s="19">
        <v>15311.0</v>
      </c>
      <c r="C9260" s="20" t="s">
        <v>11013</v>
      </c>
      <c r="D9260" s="21"/>
    </row>
    <row r="9261">
      <c r="A9261" s="19">
        <v>9260.0</v>
      </c>
      <c r="B9261" s="19">
        <v>15306.0</v>
      </c>
      <c r="C9261" s="20" t="s">
        <v>11014</v>
      </c>
      <c r="D9261" s="21"/>
    </row>
    <row r="9262">
      <c r="A9262" s="19">
        <v>9261.0</v>
      </c>
      <c r="B9262" s="19">
        <v>15302.0</v>
      </c>
      <c r="C9262" s="20" t="s">
        <v>11015</v>
      </c>
      <c r="D9262" s="21"/>
    </row>
    <row r="9263">
      <c r="A9263" s="19">
        <v>9262.0</v>
      </c>
      <c r="B9263" s="19">
        <v>15300.0</v>
      </c>
      <c r="C9263" s="22" t="s">
        <v>11016</v>
      </c>
      <c r="D9263" s="21"/>
    </row>
    <row r="9264">
      <c r="A9264" s="19">
        <v>9263.0</v>
      </c>
      <c r="B9264" s="19">
        <v>15299.0</v>
      </c>
      <c r="C9264" s="22" t="s">
        <v>11017</v>
      </c>
      <c r="D9264" s="21"/>
    </row>
    <row r="9265">
      <c r="A9265" s="19">
        <v>9264.0</v>
      </c>
      <c r="B9265" s="19">
        <v>15296.0</v>
      </c>
      <c r="C9265" s="22" t="s">
        <v>11018</v>
      </c>
      <c r="D9265" s="21"/>
    </row>
    <row r="9266">
      <c r="A9266" s="19">
        <v>9265.0</v>
      </c>
      <c r="B9266" s="19">
        <v>15288.0</v>
      </c>
      <c r="C9266" s="20" t="s">
        <v>11019</v>
      </c>
      <c r="D9266" s="21"/>
    </row>
    <row r="9267">
      <c r="A9267" s="19">
        <v>9266.0</v>
      </c>
      <c r="B9267" s="19">
        <v>15286.0</v>
      </c>
      <c r="C9267" s="22" t="s">
        <v>11020</v>
      </c>
      <c r="D9267" s="21"/>
    </row>
    <row r="9268">
      <c r="A9268" s="19">
        <v>9267.0</v>
      </c>
      <c r="B9268" s="19">
        <v>15286.0</v>
      </c>
      <c r="C9268" s="20" t="s">
        <v>11021</v>
      </c>
      <c r="D9268" s="21"/>
    </row>
    <row r="9269">
      <c r="A9269" s="19">
        <v>9268.0</v>
      </c>
      <c r="B9269" s="19">
        <v>15285.0</v>
      </c>
      <c r="C9269" s="20" t="s">
        <v>11022</v>
      </c>
      <c r="D9269" s="21"/>
    </row>
    <row r="9270">
      <c r="A9270" s="19">
        <v>9269.0</v>
      </c>
      <c r="B9270" s="19">
        <v>15283.0</v>
      </c>
      <c r="C9270" s="20" t="s">
        <v>11023</v>
      </c>
      <c r="D9270" s="21"/>
    </row>
    <row r="9271">
      <c r="A9271" s="19">
        <v>9270.0</v>
      </c>
      <c r="B9271" s="19">
        <v>15280.0</v>
      </c>
      <c r="C9271" s="20" t="s">
        <v>11024</v>
      </c>
      <c r="D9271" s="21"/>
    </row>
    <row r="9272">
      <c r="A9272" s="19">
        <v>9271.0</v>
      </c>
      <c r="B9272" s="19">
        <v>15277.0</v>
      </c>
      <c r="C9272" s="20" t="s">
        <v>11025</v>
      </c>
      <c r="D9272" s="21"/>
    </row>
    <row r="9273">
      <c r="A9273" s="19">
        <v>9272.0</v>
      </c>
      <c r="B9273" s="19">
        <v>15277.0</v>
      </c>
      <c r="C9273" s="20" t="s">
        <v>11026</v>
      </c>
      <c r="D9273" s="21"/>
    </row>
    <row r="9274">
      <c r="A9274" s="19">
        <v>9273.0</v>
      </c>
      <c r="B9274" s="19">
        <v>15270.0</v>
      </c>
      <c r="C9274" s="20" t="s">
        <v>11027</v>
      </c>
      <c r="D9274" s="21"/>
    </row>
    <row r="9275">
      <c r="A9275" s="19">
        <v>9274.0</v>
      </c>
      <c r="B9275" s="19">
        <v>15270.0</v>
      </c>
      <c r="C9275" s="20" t="s">
        <v>11028</v>
      </c>
      <c r="D9275" s="21"/>
    </row>
    <row r="9276">
      <c r="A9276" s="19">
        <v>9275.0</v>
      </c>
      <c r="B9276" s="19">
        <v>15267.0</v>
      </c>
      <c r="C9276" s="20" t="s">
        <v>11029</v>
      </c>
      <c r="D9276" s="21"/>
    </row>
    <row r="9277">
      <c r="A9277" s="19">
        <v>9276.0</v>
      </c>
      <c r="B9277" s="19">
        <v>15267.0</v>
      </c>
      <c r="C9277" s="20" t="s">
        <v>11030</v>
      </c>
      <c r="D9277" s="21"/>
    </row>
    <row r="9278">
      <c r="A9278" s="19">
        <v>9277.0</v>
      </c>
      <c r="B9278" s="19">
        <v>15266.0</v>
      </c>
      <c r="C9278" s="20" t="s">
        <v>11031</v>
      </c>
      <c r="D9278" s="21"/>
    </row>
    <row r="9279">
      <c r="A9279" s="19">
        <v>9278.0</v>
      </c>
      <c r="B9279" s="19">
        <v>15261.0</v>
      </c>
      <c r="C9279" s="20" t="s">
        <v>11032</v>
      </c>
      <c r="D9279" s="21"/>
    </row>
    <row r="9280">
      <c r="A9280" s="19">
        <v>9279.0</v>
      </c>
      <c r="B9280" s="19">
        <v>15261.0</v>
      </c>
      <c r="C9280" s="20" t="s">
        <v>11033</v>
      </c>
      <c r="D9280" s="21"/>
    </row>
    <row r="9281">
      <c r="A9281" s="19">
        <v>9280.0</v>
      </c>
      <c r="B9281" s="19">
        <v>15259.0</v>
      </c>
      <c r="C9281" s="20" t="s">
        <v>11034</v>
      </c>
      <c r="D9281" s="21"/>
    </row>
    <row r="9282">
      <c r="A9282" s="19">
        <v>9281.0</v>
      </c>
      <c r="B9282" s="19">
        <v>15259.0</v>
      </c>
      <c r="C9282" s="20" t="s">
        <v>11035</v>
      </c>
      <c r="D9282" s="21"/>
    </row>
    <row r="9283">
      <c r="A9283" s="19">
        <v>9282.0</v>
      </c>
      <c r="B9283" s="19">
        <v>15258.0</v>
      </c>
      <c r="C9283" s="22" t="s">
        <v>11036</v>
      </c>
      <c r="D9283" s="21"/>
    </row>
    <row r="9284">
      <c r="A9284" s="19">
        <v>9283.0</v>
      </c>
      <c r="B9284" s="19">
        <v>15257.0</v>
      </c>
      <c r="C9284" s="20" t="s">
        <v>11037</v>
      </c>
      <c r="D9284" s="21"/>
    </row>
    <row r="9285">
      <c r="A9285" s="19">
        <v>9284.0</v>
      </c>
      <c r="B9285" s="19">
        <v>15252.0</v>
      </c>
      <c r="C9285" s="22" t="s">
        <v>11038</v>
      </c>
      <c r="D9285" s="21"/>
    </row>
    <row r="9286">
      <c r="A9286" s="19">
        <v>9285.0</v>
      </c>
      <c r="B9286" s="19">
        <v>15251.0</v>
      </c>
      <c r="C9286" s="20" t="s">
        <v>11039</v>
      </c>
      <c r="D9286" s="21"/>
    </row>
    <row r="9287">
      <c r="A9287" s="19">
        <v>9286.0</v>
      </c>
      <c r="B9287" s="19">
        <v>15245.0</v>
      </c>
      <c r="C9287" s="20" t="s">
        <v>11040</v>
      </c>
      <c r="D9287" s="21"/>
    </row>
    <row r="9288">
      <c r="A9288" s="19">
        <v>9287.0</v>
      </c>
      <c r="B9288" s="19">
        <v>15243.0</v>
      </c>
      <c r="C9288" s="20" t="s">
        <v>11041</v>
      </c>
      <c r="D9288" s="21"/>
    </row>
    <row r="9289">
      <c r="A9289" s="19">
        <v>9288.0</v>
      </c>
      <c r="B9289" s="19">
        <v>15240.0</v>
      </c>
      <c r="C9289" s="20" t="s">
        <v>11042</v>
      </c>
      <c r="D9289" s="21"/>
    </row>
    <row r="9290">
      <c r="A9290" s="19">
        <v>9289.0</v>
      </c>
      <c r="B9290" s="19">
        <v>15237.0</v>
      </c>
      <c r="C9290" s="20" t="s">
        <v>11043</v>
      </c>
      <c r="D9290" s="21"/>
    </row>
    <row r="9291">
      <c r="A9291" s="19">
        <v>9290.0</v>
      </c>
      <c r="B9291" s="19">
        <v>15236.0</v>
      </c>
      <c r="C9291" s="22" t="s">
        <v>11044</v>
      </c>
      <c r="D9291" s="21"/>
    </row>
    <row r="9292">
      <c r="A9292" s="19">
        <v>9291.0</v>
      </c>
      <c r="B9292" s="19">
        <v>15236.0</v>
      </c>
      <c r="C9292" s="20" t="s">
        <v>11045</v>
      </c>
      <c r="D9292" s="21"/>
    </row>
    <row r="9293">
      <c r="A9293" s="19">
        <v>9292.0</v>
      </c>
      <c r="B9293" s="19">
        <v>15234.0</v>
      </c>
      <c r="C9293" s="20" t="s">
        <v>11046</v>
      </c>
      <c r="D9293" s="21"/>
    </row>
    <row r="9294">
      <c r="A9294" s="19">
        <v>9293.0</v>
      </c>
      <c r="B9294" s="19">
        <v>15233.0</v>
      </c>
      <c r="C9294" s="20" t="s">
        <v>11047</v>
      </c>
      <c r="D9294" s="21"/>
    </row>
    <row r="9295">
      <c r="A9295" s="19">
        <v>9294.0</v>
      </c>
      <c r="B9295" s="19">
        <v>15231.0</v>
      </c>
      <c r="C9295" s="20" t="s">
        <v>11048</v>
      </c>
      <c r="D9295" s="21"/>
    </row>
    <row r="9296">
      <c r="A9296" s="19">
        <v>9295.0</v>
      </c>
      <c r="B9296" s="19">
        <v>15229.0</v>
      </c>
      <c r="C9296" s="20" t="s">
        <v>11049</v>
      </c>
      <c r="D9296" s="21"/>
    </row>
    <row r="9297">
      <c r="A9297" s="19">
        <v>9296.0</v>
      </c>
      <c r="B9297" s="19">
        <v>15228.0</v>
      </c>
      <c r="C9297" s="20" t="s">
        <v>11050</v>
      </c>
      <c r="D9297" s="21"/>
    </row>
    <row r="9298">
      <c r="A9298" s="19">
        <v>9297.0</v>
      </c>
      <c r="B9298" s="19">
        <v>15226.0</v>
      </c>
      <c r="C9298" s="20" t="s">
        <v>11051</v>
      </c>
      <c r="D9298" s="21"/>
    </row>
    <row r="9299">
      <c r="A9299" s="19">
        <v>9298.0</v>
      </c>
      <c r="B9299" s="19">
        <v>15225.0</v>
      </c>
      <c r="C9299" s="20" t="s">
        <v>11052</v>
      </c>
      <c r="D9299" s="21"/>
    </row>
    <row r="9300">
      <c r="A9300" s="19">
        <v>9299.0</v>
      </c>
      <c r="B9300" s="19">
        <v>15223.0</v>
      </c>
      <c r="C9300" s="20" t="s">
        <v>11053</v>
      </c>
      <c r="D9300" s="21"/>
    </row>
    <row r="9301">
      <c r="A9301" s="19">
        <v>9300.0</v>
      </c>
      <c r="B9301" s="19">
        <v>15223.0</v>
      </c>
      <c r="C9301" s="20" t="s">
        <v>11054</v>
      </c>
      <c r="D9301" s="21"/>
    </row>
    <row r="9302">
      <c r="A9302" s="19">
        <v>9301.0</v>
      </c>
      <c r="B9302" s="19">
        <v>15223.0</v>
      </c>
      <c r="C9302" s="20" t="s">
        <v>11055</v>
      </c>
      <c r="D9302" s="21"/>
    </row>
    <row r="9303">
      <c r="A9303" s="19">
        <v>9302.0</v>
      </c>
      <c r="B9303" s="19">
        <v>15215.0</v>
      </c>
      <c r="C9303" s="20" t="s">
        <v>11056</v>
      </c>
      <c r="D9303" s="21"/>
    </row>
    <row r="9304">
      <c r="A9304" s="19">
        <v>9303.0</v>
      </c>
      <c r="B9304" s="19">
        <v>15212.0</v>
      </c>
      <c r="C9304" s="22" t="s">
        <v>11057</v>
      </c>
      <c r="D9304" s="21"/>
    </row>
    <row r="9305">
      <c r="A9305" s="19">
        <v>9304.0</v>
      </c>
      <c r="B9305" s="19">
        <v>15208.0</v>
      </c>
      <c r="C9305" s="20" t="s">
        <v>11058</v>
      </c>
      <c r="D9305" s="21"/>
    </row>
    <row r="9306">
      <c r="A9306" s="19">
        <v>9305.0</v>
      </c>
      <c r="B9306" s="19">
        <v>15205.0</v>
      </c>
      <c r="C9306" s="20" t="s">
        <v>11059</v>
      </c>
      <c r="D9306" s="21"/>
    </row>
    <row r="9307">
      <c r="A9307" s="19">
        <v>9306.0</v>
      </c>
      <c r="B9307" s="19">
        <v>15204.0</v>
      </c>
      <c r="C9307" s="20" t="s">
        <v>11060</v>
      </c>
      <c r="D9307" s="21"/>
    </row>
    <row r="9308">
      <c r="A9308" s="19">
        <v>9307.0</v>
      </c>
      <c r="B9308" s="19">
        <v>15201.0</v>
      </c>
      <c r="C9308" s="20" t="s">
        <v>11061</v>
      </c>
      <c r="D9308" s="21"/>
    </row>
    <row r="9309">
      <c r="A9309" s="19">
        <v>9308.0</v>
      </c>
      <c r="B9309" s="19">
        <v>15195.0</v>
      </c>
      <c r="C9309" s="20" t="s">
        <v>11062</v>
      </c>
      <c r="D9309" s="21"/>
    </row>
    <row r="9310">
      <c r="A9310" s="19">
        <v>9309.0</v>
      </c>
      <c r="B9310" s="19">
        <v>15194.0</v>
      </c>
      <c r="C9310" s="22" t="s">
        <v>11063</v>
      </c>
      <c r="D9310" s="21"/>
    </row>
    <row r="9311">
      <c r="A9311" s="19">
        <v>9310.0</v>
      </c>
      <c r="B9311" s="19">
        <v>15191.0</v>
      </c>
      <c r="C9311" s="20" t="s">
        <v>11064</v>
      </c>
      <c r="D9311" s="21"/>
    </row>
    <row r="9312">
      <c r="A9312" s="19">
        <v>9311.0</v>
      </c>
      <c r="B9312" s="19">
        <v>15186.0</v>
      </c>
      <c r="C9312" s="20" t="s">
        <v>11065</v>
      </c>
      <c r="D9312" s="21"/>
    </row>
    <row r="9313">
      <c r="A9313" s="19">
        <v>9312.0</v>
      </c>
      <c r="B9313" s="19">
        <v>15179.0</v>
      </c>
      <c r="C9313" s="20" t="s">
        <v>11066</v>
      </c>
      <c r="D9313" s="21"/>
    </row>
    <row r="9314">
      <c r="A9314" s="19">
        <v>9313.0</v>
      </c>
      <c r="B9314" s="19">
        <v>15176.0</v>
      </c>
      <c r="C9314" s="20" t="s">
        <v>11067</v>
      </c>
      <c r="D9314" s="21"/>
    </row>
    <row r="9315">
      <c r="A9315" s="19">
        <v>9314.0</v>
      </c>
      <c r="B9315" s="19">
        <v>15176.0</v>
      </c>
      <c r="C9315" s="20" t="s">
        <v>11068</v>
      </c>
      <c r="D9315" s="21"/>
    </row>
    <row r="9316">
      <c r="A9316" s="19">
        <v>9315.0</v>
      </c>
      <c r="B9316" s="19">
        <v>15170.0</v>
      </c>
      <c r="C9316" s="22" t="s">
        <v>11069</v>
      </c>
      <c r="D9316" s="21"/>
    </row>
    <row r="9317">
      <c r="A9317" s="19">
        <v>9316.0</v>
      </c>
      <c r="B9317" s="19">
        <v>15170.0</v>
      </c>
      <c r="C9317" s="22" t="s">
        <v>11070</v>
      </c>
      <c r="D9317" s="21"/>
    </row>
    <row r="9318">
      <c r="A9318" s="19">
        <v>9317.0</v>
      </c>
      <c r="B9318" s="19">
        <v>15166.0</v>
      </c>
      <c r="C9318" s="20" t="s">
        <v>11071</v>
      </c>
      <c r="D9318" s="21"/>
    </row>
    <row r="9319">
      <c r="A9319" s="19">
        <v>9318.0</v>
      </c>
      <c r="B9319" s="19">
        <v>15165.0</v>
      </c>
      <c r="C9319" s="20" t="s">
        <v>11072</v>
      </c>
      <c r="D9319" s="21"/>
    </row>
    <row r="9320">
      <c r="A9320" s="19">
        <v>9319.0</v>
      </c>
      <c r="B9320" s="19">
        <v>15164.0</v>
      </c>
      <c r="C9320" s="20" t="s">
        <v>11073</v>
      </c>
      <c r="D9320" s="21"/>
    </row>
    <row r="9321">
      <c r="A9321" s="19">
        <v>9320.0</v>
      </c>
      <c r="B9321" s="19">
        <v>15162.0</v>
      </c>
      <c r="C9321" s="20" t="s">
        <v>11074</v>
      </c>
      <c r="D9321" s="21"/>
    </row>
    <row r="9322">
      <c r="A9322" s="19">
        <v>9321.0</v>
      </c>
      <c r="B9322" s="19">
        <v>15160.0</v>
      </c>
      <c r="C9322" s="20" t="s">
        <v>11075</v>
      </c>
      <c r="D9322" s="21"/>
    </row>
    <row r="9323">
      <c r="A9323" s="19">
        <v>9322.0</v>
      </c>
      <c r="B9323" s="19">
        <v>15159.0</v>
      </c>
      <c r="C9323" s="20" t="s">
        <v>11076</v>
      </c>
      <c r="D9323" s="21"/>
    </row>
    <row r="9324">
      <c r="A9324" s="19">
        <v>9323.0</v>
      </c>
      <c r="B9324" s="19">
        <v>15153.0</v>
      </c>
      <c r="C9324" s="20" t="s">
        <v>11077</v>
      </c>
      <c r="D9324" s="21"/>
    </row>
    <row r="9325">
      <c r="A9325" s="19">
        <v>9324.0</v>
      </c>
      <c r="B9325" s="19">
        <v>15153.0</v>
      </c>
      <c r="C9325" s="20" t="s">
        <v>11078</v>
      </c>
      <c r="D9325" s="21"/>
    </row>
    <row r="9326">
      <c r="A9326" s="19">
        <v>9325.0</v>
      </c>
      <c r="B9326" s="19">
        <v>15151.0</v>
      </c>
      <c r="C9326" s="20" t="s">
        <v>11079</v>
      </c>
      <c r="D9326" s="21"/>
    </row>
    <row r="9327">
      <c r="A9327" s="19">
        <v>9326.0</v>
      </c>
      <c r="B9327" s="19">
        <v>15151.0</v>
      </c>
      <c r="C9327" s="20" t="s">
        <v>11080</v>
      </c>
      <c r="D9327" s="21"/>
    </row>
    <row r="9328">
      <c r="A9328" s="19">
        <v>9327.0</v>
      </c>
      <c r="B9328" s="19">
        <v>15150.0</v>
      </c>
      <c r="C9328" s="20" t="s">
        <v>11081</v>
      </c>
      <c r="D9328" s="21"/>
    </row>
    <row r="9329">
      <c r="A9329" s="19">
        <v>9328.0</v>
      </c>
      <c r="B9329" s="19">
        <v>15149.0</v>
      </c>
      <c r="C9329" s="22" t="s">
        <v>11082</v>
      </c>
      <c r="D9329" s="21"/>
    </row>
    <row r="9330">
      <c r="A9330" s="19">
        <v>9329.0</v>
      </c>
      <c r="B9330" s="19">
        <v>15149.0</v>
      </c>
      <c r="C9330" s="20" t="s">
        <v>11083</v>
      </c>
      <c r="D9330" s="21"/>
    </row>
    <row r="9331">
      <c r="A9331" s="19">
        <v>9330.0</v>
      </c>
      <c r="B9331" s="19">
        <v>15149.0</v>
      </c>
      <c r="C9331" s="20" t="s">
        <v>11084</v>
      </c>
      <c r="D9331" s="21"/>
    </row>
    <row r="9332">
      <c r="A9332" s="19">
        <v>9331.0</v>
      </c>
      <c r="B9332" s="19">
        <v>15148.0</v>
      </c>
      <c r="C9332" s="20" t="s">
        <v>11085</v>
      </c>
      <c r="D9332" s="21"/>
    </row>
    <row r="9333">
      <c r="A9333" s="19">
        <v>9332.0</v>
      </c>
      <c r="B9333" s="19">
        <v>15145.0</v>
      </c>
      <c r="C9333" s="20" t="s">
        <v>11086</v>
      </c>
      <c r="D9333" s="21"/>
    </row>
    <row r="9334">
      <c r="A9334" s="19">
        <v>9333.0</v>
      </c>
      <c r="B9334" s="19">
        <v>15141.0</v>
      </c>
      <c r="C9334" s="22" t="s">
        <v>11087</v>
      </c>
      <c r="D9334" s="21"/>
    </row>
    <row r="9335">
      <c r="A9335" s="19">
        <v>9334.0</v>
      </c>
      <c r="B9335" s="19">
        <v>15137.0</v>
      </c>
      <c r="C9335" s="22" t="s">
        <v>11088</v>
      </c>
      <c r="D9335" s="21"/>
    </row>
    <row r="9336">
      <c r="A9336" s="19">
        <v>9335.0</v>
      </c>
      <c r="B9336" s="19">
        <v>15133.0</v>
      </c>
      <c r="C9336" s="20" t="s">
        <v>11089</v>
      </c>
      <c r="D9336" s="21"/>
    </row>
    <row r="9337">
      <c r="A9337" s="19">
        <v>9336.0</v>
      </c>
      <c r="B9337" s="19">
        <v>15128.0</v>
      </c>
      <c r="C9337" s="22" t="s">
        <v>11090</v>
      </c>
      <c r="D9337" s="21"/>
    </row>
    <row r="9338">
      <c r="A9338" s="19">
        <v>9337.0</v>
      </c>
      <c r="B9338" s="19">
        <v>15126.0</v>
      </c>
      <c r="C9338" s="20" t="s">
        <v>11091</v>
      </c>
      <c r="D9338" s="21"/>
    </row>
    <row r="9339">
      <c r="A9339" s="19">
        <v>9338.0</v>
      </c>
      <c r="B9339" s="19">
        <v>15126.0</v>
      </c>
      <c r="C9339" s="20" t="s">
        <v>11092</v>
      </c>
      <c r="D9339" s="21"/>
    </row>
    <row r="9340">
      <c r="A9340" s="19">
        <v>9339.0</v>
      </c>
      <c r="B9340" s="19">
        <v>15123.0</v>
      </c>
      <c r="C9340" s="20" t="s">
        <v>11093</v>
      </c>
      <c r="D9340" s="21"/>
    </row>
    <row r="9341">
      <c r="A9341" s="19">
        <v>9340.0</v>
      </c>
      <c r="B9341" s="19">
        <v>15121.0</v>
      </c>
      <c r="C9341" s="20" t="s">
        <v>11094</v>
      </c>
      <c r="D9341" s="21"/>
    </row>
    <row r="9342">
      <c r="A9342" s="19">
        <v>9341.0</v>
      </c>
      <c r="B9342" s="19">
        <v>15120.0</v>
      </c>
      <c r="C9342" s="20" t="s">
        <v>11095</v>
      </c>
      <c r="D9342" s="21"/>
    </row>
    <row r="9343">
      <c r="A9343" s="19">
        <v>9342.0</v>
      </c>
      <c r="B9343" s="19">
        <v>15120.0</v>
      </c>
      <c r="C9343" s="22" t="s">
        <v>11096</v>
      </c>
      <c r="D9343" s="21"/>
    </row>
    <row r="9344">
      <c r="A9344" s="19">
        <v>9343.0</v>
      </c>
      <c r="B9344" s="19">
        <v>15119.0</v>
      </c>
      <c r="C9344" s="20" t="s">
        <v>11097</v>
      </c>
      <c r="D9344" s="21"/>
    </row>
    <row r="9345">
      <c r="A9345" s="19">
        <v>9344.0</v>
      </c>
      <c r="B9345" s="19">
        <v>15115.0</v>
      </c>
      <c r="C9345" s="20" t="s">
        <v>11098</v>
      </c>
      <c r="D9345" s="21"/>
    </row>
    <row r="9346">
      <c r="A9346" s="19">
        <v>9345.0</v>
      </c>
      <c r="B9346" s="19">
        <v>15113.0</v>
      </c>
      <c r="C9346" s="20" t="s">
        <v>11099</v>
      </c>
      <c r="D9346" s="21"/>
    </row>
    <row r="9347">
      <c r="A9347" s="19">
        <v>9346.0</v>
      </c>
      <c r="B9347" s="19">
        <v>15102.0</v>
      </c>
      <c r="C9347" s="20" t="s">
        <v>11100</v>
      </c>
      <c r="D9347" s="21"/>
    </row>
    <row r="9348">
      <c r="A9348" s="19">
        <v>9347.0</v>
      </c>
      <c r="B9348" s="19">
        <v>15102.0</v>
      </c>
      <c r="C9348" s="20" t="s">
        <v>11101</v>
      </c>
      <c r="D9348" s="21"/>
    </row>
    <row r="9349">
      <c r="A9349" s="19">
        <v>9348.0</v>
      </c>
      <c r="B9349" s="19">
        <v>15102.0</v>
      </c>
      <c r="C9349" s="20" t="s">
        <v>11102</v>
      </c>
      <c r="D9349" s="21"/>
    </row>
    <row r="9350">
      <c r="A9350" s="19">
        <v>9349.0</v>
      </c>
      <c r="B9350" s="19">
        <v>15094.0</v>
      </c>
      <c r="C9350" s="20" t="s">
        <v>11103</v>
      </c>
      <c r="D9350" s="21"/>
    </row>
    <row r="9351">
      <c r="A9351" s="19">
        <v>9350.0</v>
      </c>
      <c r="B9351" s="19">
        <v>15093.0</v>
      </c>
      <c r="C9351" s="20" t="s">
        <v>11104</v>
      </c>
      <c r="D9351" s="21"/>
    </row>
    <row r="9352">
      <c r="A9352" s="19">
        <v>9351.0</v>
      </c>
      <c r="B9352" s="19">
        <v>15088.0</v>
      </c>
      <c r="C9352" s="20" t="s">
        <v>11105</v>
      </c>
      <c r="D9352" s="21"/>
    </row>
    <row r="9353">
      <c r="A9353" s="19">
        <v>9352.0</v>
      </c>
      <c r="B9353" s="19">
        <v>15085.0</v>
      </c>
      <c r="C9353" s="20" t="s">
        <v>11106</v>
      </c>
      <c r="D9353" s="21"/>
    </row>
    <row r="9354">
      <c r="A9354" s="19">
        <v>9353.0</v>
      </c>
      <c r="B9354" s="19">
        <v>15083.0</v>
      </c>
      <c r="C9354" s="20" t="s">
        <v>11107</v>
      </c>
      <c r="D9354" s="21"/>
    </row>
    <row r="9355">
      <c r="A9355" s="19">
        <v>9354.0</v>
      </c>
      <c r="B9355" s="19">
        <v>15079.0</v>
      </c>
      <c r="C9355" s="20" t="s">
        <v>11108</v>
      </c>
      <c r="D9355" s="21"/>
    </row>
    <row r="9356">
      <c r="A9356" s="19">
        <v>9355.0</v>
      </c>
      <c r="B9356" s="19">
        <v>15079.0</v>
      </c>
      <c r="C9356" s="20" t="s">
        <v>11109</v>
      </c>
      <c r="D9356" s="21"/>
    </row>
    <row r="9357">
      <c r="A9357" s="19">
        <v>9356.0</v>
      </c>
      <c r="B9357" s="19">
        <v>15076.0</v>
      </c>
      <c r="C9357" s="20" t="s">
        <v>11110</v>
      </c>
      <c r="D9357" s="21"/>
    </row>
    <row r="9358">
      <c r="A9358" s="19">
        <v>9357.0</v>
      </c>
      <c r="B9358" s="19">
        <v>15074.0</v>
      </c>
      <c r="C9358" s="20" t="s">
        <v>11111</v>
      </c>
      <c r="D9358" s="21"/>
    </row>
    <row r="9359">
      <c r="A9359" s="19">
        <v>9358.0</v>
      </c>
      <c r="B9359" s="19">
        <v>15074.0</v>
      </c>
      <c r="C9359" s="20" t="s">
        <v>11112</v>
      </c>
      <c r="D9359" s="21"/>
    </row>
    <row r="9360">
      <c r="A9360" s="19">
        <v>9359.0</v>
      </c>
      <c r="B9360" s="19">
        <v>15068.0</v>
      </c>
      <c r="C9360" s="20" t="s">
        <v>11113</v>
      </c>
      <c r="D9360" s="21"/>
    </row>
    <row r="9361">
      <c r="A9361" s="19">
        <v>9360.0</v>
      </c>
      <c r="B9361" s="19">
        <v>15060.0</v>
      </c>
      <c r="C9361" s="20" t="s">
        <v>11114</v>
      </c>
      <c r="D9361" s="21"/>
    </row>
    <row r="9362">
      <c r="A9362" s="19">
        <v>9361.0</v>
      </c>
      <c r="B9362" s="19">
        <v>15058.0</v>
      </c>
      <c r="C9362" s="20" t="s">
        <v>11115</v>
      </c>
      <c r="D9362" s="21"/>
    </row>
    <row r="9363">
      <c r="A9363" s="19">
        <v>9362.0</v>
      </c>
      <c r="B9363" s="19">
        <v>15054.0</v>
      </c>
      <c r="C9363" s="20" t="s">
        <v>11116</v>
      </c>
      <c r="D9363" s="21"/>
    </row>
    <row r="9364">
      <c r="A9364" s="19">
        <v>9363.0</v>
      </c>
      <c r="B9364" s="19">
        <v>15054.0</v>
      </c>
      <c r="C9364" s="20" t="s">
        <v>11117</v>
      </c>
      <c r="D9364" s="21"/>
    </row>
    <row r="9365">
      <c r="A9365" s="19">
        <v>9364.0</v>
      </c>
      <c r="B9365" s="19">
        <v>15053.0</v>
      </c>
      <c r="C9365" s="20" t="s">
        <v>11118</v>
      </c>
      <c r="D9365" s="21"/>
    </row>
    <row r="9366">
      <c r="A9366" s="19">
        <v>9365.0</v>
      </c>
      <c r="B9366" s="19">
        <v>15049.0</v>
      </c>
      <c r="C9366" s="20" t="s">
        <v>11119</v>
      </c>
      <c r="D9366" s="21"/>
    </row>
    <row r="9367">
      <c r="A9367" s="19">
        <v>9366.0</v>
      </c>
      <c r="B9367" s="19">
        <v>15046.0</v>
      </c>
      <c r="C9367" s="22" t="s">
        <v>11120</v>
      </c>
      <c r="D9367" s="21"/>
    </row>
    <row r="9368">
      <c r="A9368" s="19">
        <v>9367.0</v>
      </c>
      <c r="B9368" s="19">
        <v>15044.0</v>
      </c>
      <c r="C9368" s="20" t="s">
        <v>11121</v>
      </c>
      <c r="D9368" s="21"/>
    </row>
    <row r="9369">
      <c r="A9369" s="19">
        <v>9368.0</v>
      </c>
      <c r="B9369" s="19">
        <v>15038.0</v>
      </c>
      <c r="C9369" s="20" t="s">
        <v>11122</v>
      </c>
      <c r="D9369" s="21"/>
    </row>
    <row r="9370">
      <c r="A9370" s="19">
        <v>9369.0</v>
      </c>
      <c r="B9370" s="19">
        <v>15034.0</v>
      </c>
      <c r="C9370" s="20" t="s">
        <v>11123</v>
      </c>
      <c r="D9370" s="21"/>
    </row>
    <row r="9371">
      <c r="A9371" s="19">
        <v>9370.0</v>
      </c>
      <c r="B9371" s="19">
        <v>15032.0</v>
      </c>
      <c r="C9371" s="22" t="s">
        <v>11124</v>
      </c>
      <c r="D9371" s="21"/>
    </row>
    <row r="9372">
      <c r="A9372" s="19">
        <v>9371.0</v>
      </c>
      <c r="B9372" s="19">
        <v>15031.0</v>
      </c>
      <c r="C9372" s="20" t="s">
        <v>11125</v>
      </c>
      <c r="D9372" s="21"/>
    </row>
    <row r="9373">
      <c r="A9373" s="19">
        <v>9372.0</v>
      </c>
      <c r="B9373" s="19">
        <v>15031.0</v>
      </c>
      <c r="C9373" s="20" t="s">
        <v>11126</v>
      </c>
      <c r="D9373" s="21"/>
    </row>
    <row r="9374">
      <c r="A9374" s="19">
        <v>9373.0</v>
      </c>
      <c r="B9374" s="19">
        <v>15030.0</v>
      </c>
      <c r="C9374" s="20" t="s">
        <v>11127</v>
      </c>
      <c r="D9374" s="21"/>
    </row>
    <row r="9375">
      <c r="A9375" s="19">
        <v>9374.0</v>
      </c>
      <c r="B9375" s="19">
        <v>15029.0</v>
      </c>
      <c r="C9375" s="20" t="s">
        <v>11128</v>
      </c>
      <c r="D9375" s="21"/>
    </row>
    <row r="9376">
      <c r="A9376" s="19">
        <v>9375.0</v>
      </c>
      <c r="B9376" s="19">
        <v>15028.0</v>
      </c>
      <c r="C9376" s="20" t="s">
        <v>11129</v>
      </c>
      <c r="D9376" s="21"/>
    </row>
    <row r="9377">
      <c r="A9377" s="19">
        <v>9376.0</v>
      </c>
      <c r="B9377" s="19">
        <v>15025.0</v>
      </c>
      <c r="C9377" s="20" t="s">
        <v>11130</v>
      </c>
      <c r="D9377" s="21"/>
    </row>
    <row r="9378">
      <c r="A9378" s="19">
        <v>9377.0</v>
      </c>
      <c r="B9378" s="19">
        <v>15023.0</v>
      </c>
      <c r="C9378" s="20" t="s">
        <v>11131</v>
      </c>
      <c r="D9378" s="21"/>
    </row>
    <row r="9379">
      <c r="A9379" s="19">
        <v>9378.0</v>
      </c>
      <c r="B9379" s="19">
        <v>15023.0</v>
      </c>
      <c r="C9379" s="20" t="s">
        <v>11132</v>
      </c>
      <c r="D9379" s="21"/>
    </row>
    <row r="9380">
      <c r="A9380" s="19">
        <v>9379.0</v>
      </c>
      <c r="B9380" s="19">
        <v>15022.0</v>
      </c>
      <c r="C9380" s="22" t="s">
        <v>11133</v>
      </c>
      <c r="D9380" s="21"/>
    </row>
    <row r="9381">
      <c r="A9381" s="19">
        <v>9380.0</v>
      </c>
      <c r="B9381" s="19">
        <v>15018.0</v>
      </c>
      <c r="C9381" s="20" t="s">
        <v>11134</v>
      </c>
      <c r="D9381" s="21"/>
    </row>
    <row r="9382">
      <c r="A9382" s="19">
        <v>9381.0</v>
      </c>
      <c r="B9382" s="19">
        <v>15017.0</v>
      </c>
      <c r="C9382" s="20" t="s">
        <v>11135</v>
      </c>
      <c r="D9382" s="21"/>
    </row>
    <row r="9383">
      <c r="A9383" s="19">
        <v>9382.0</v>
      </c>
      <c r="B9383" s="19">
        <v>15015.0</v>
      </c>
      <c r="C9383" s="20" t="s">
        <v>11136</v>
      </c>
      <c r="D9383" s="21"/>
    </row>
    <row r="9384">
      <c r="A9384" s="19">
        <v>9383.0</v>
      </c>
      <c r="B9384" s="19">
        <v>15014.0</v>
      </c>
      <c r="C9384" s="20" t="s">
        <v>11137</v>
      </c>
      <c r="D9384" s="21"/>
    </row>
    <row r="9385">
      <c r="A9385" s="19">
        <v>9384.0</v>
      </c>
      <c r="B9385" s="19">
        <v>15005.0</v>
      </c>
      <c r="C9385" s="20" t="s">
        <v>11138</v>
      </c>
      <c r="D9385" s="21"/>
    </row>
    <row r="9386">
      <c r="A9386" s="19">
        <v>9385.0</v>
      </c>
      <c r="B9386" s="19">
        <v>15002.0</v>
      </c>
      <c r="C9386" s="20" t="s">
        <v>11139</v>
      </c>
      <c r="D9386" s="21"/>
    </row>
    <row r="9387">
      <c r="A9387" s="19">
        <v>9386.0</v>
      </c>
      <c r="B9387" s="19">
        <v>15002.0</v>
      </c>
      <c r="C9387" s="20" t="s">
        <v>11140</v>
      </c>
      <c r="D9387" s="21"/>
    </row>
    <row r="9388">
      <c r="A9388" s="19">
        <v>9387.0</v>
      </c>
      <c r="B9388" s="19">
        <v>14998.0</v>
      </c>
      <c r="C9388" s="20" t="s">
        <v>11141</v>
      </c>
      <c r="D9388" s="21"/>
    </row>
    <row r="9389">
      <c r="A9389" s="19">
        <v>9388.0</v>
      </c>
      <c r="B9389" s="19">
        <v>14995.0</v>
      </c>
      <c r="C9389" s="20" t="s">
        <v>11142</v>
      </c>
      <c r="D9389" s="21"/>
    </row>
    <row r="9390">
      <c r="A9390" s="19">
        <v>9389.0</v>
      </c>
      <c r="B9390" s="19">
        <v>14993.0</v>
      </c>
      <c r="C9390" s="20" t="s">
        <v>11143</v>
      </c>
      <c r="D9390" s="21"/>
    </row>
    <row r="9391">
      <c r="A9391" s="19">
        <v>9390.0</v>
      </c>
      <c r="B9391" s="19">
        <v>14984.0</v>
      </c>
      <c r="C9391" s="22" t="s">
        <v>11144</v>
      </c>
      <c r="D9391" s="21"/>
    </row>
    <row r="9392">
      <c r="A9392" s="19">
        <v>9391.0</v>
      </c>
      <c r="B9392" s="19">
        <v>14979.0</v>
      </c>
      <c r="C9392" s="20" t="s">
        <v>11145</v>
      </c>
      <c r="D9392" s="21"/>
    </row>
    <row r="9393">
      <c r="A9393" s="19">
        <v>9392.0</v>
      </c>
      <c r="B9393" s="19">
        <v>14979.0</v>
      </c>
      <c r="C9393" s="20" t="s">
        <v>11146</v>
      </c>
      <c r="D9393" s="21"/>
    </row>
    <row r="9394">
      <c r="A9394" s="19">
        <v>9393.0</v>
      </c>
      <c r="B9394" s="19">
        <v>14978.0</v>
      </c>
      <c r="C9394" s="20" t="s">
        <v>11147</v>
      </c>
      <c r="D9394" s="21"/>
    </row>
    <row r="9395">
      <c r="A9395" s="19">
        <v>9394.0</v>
      </c>
      <c r="B9395" s="19">
        <v>14976.0</v>
      </c>
      <c r="C9395" s="20" t="s">
        <v>11148</v>
      </c>
      <c r="D9395" s="21"/>
    </row>
    <row r="9396">
      <c r="A9396" s="19">
        <v>9395.0</v>
      </c>
      <c r="B9396" s="19">
        <v>14972.0</v>
      </c>
      <c r="C9396" s="20" t="s">
        <v>11149</v>
      </c>
      <c r="D9396" s="21"/>
    </row>
    <row r="9397">
      <c r="A9397" s="19">
        <v>9396.0</v>
      </c>
      <c r="B9397" s="19">
        <v>14971.0</v>
      </c>
      <c r="C9397" s="22" t="s">
        <v>11150</v>
      </c>
      <c r="D9397" s="21"/>
    </row>
    <row r="9398">
      <c r="A9398" s="19">
        <v>9397.0</v>
      </c>
      <c r="B9398" s="19">
        <v>14970.0</v>
      </c>
      <c r="C9398" s="20" t="s">
        <v>11151</v>
      </c>
      <c r="D9398" s="21"/>
    </row>
    <row r="9399">
      <c r="A9399" s="19">
        <v>9398.0</v>
      </c>
      <c r="B9399" s="19">
        <v>14970.0</v>
      </c>
      <c r="C9399" s="20" t="s">
        <v>11152</v>
      </c>
      <c r="D9399" s="21"/>
    </row>
    <row r="9400">
      <c r="A9400" s="19">
        <v>9399.0</v>
      </c>
      <c r="B9400" s="19">
        <v>14968.0</v>
      </c>
      <c r="C9400" s="20" t="s">
        <v>11153</v>
      </c>
      <c r="D9400" s="21"/>
    </row>
    <row r="9401">
      <c r="A9401" s="19">
        <v>9400.0</v>
      </c>
      <c r="B9401" s="19">
        <v>14968.0</v>
      </c>
      <c r="C9401" s="20" t="s">
        <v>11154</v>
      </c>
      <c r="D9401" s="21"/>
    </row>
    <row r="9402">
      <c r="A9402" s="19">
        <v>9401.0</v>
      </c>
      <c r="B9402" s="19">
        <v>14965.0</v>
      </c>
      <c r="C9402" s="20" t="s">
        <v>11155</v>
      </c>
      <c r="D9402" s="21"/>
    </row>
    <row r="9403">
      <c r="A9403" s="19">
        <v>9402.0</v>
      </c>
      <c r="B9403" s="19">
        <v>14965.0</v>
      </c>
      <c r="C9403" s="20" t="s">
        <v>11156</v>
      </c>
      <c r="D9403" s="21"/>
    </row>
    <row r="9404">
      <c r="A9404" s="19">
        <v>9403.0</v>
      </c>
      <c r="B9404" s="19">
        <v>14965.0</v>
      </c>
      <c r="C9404" s="22" t="s">
        <v>11157</v>
      </c>
      <c r="D9404" s="21"/>
    </row>
    <row r="9405">
      <c r="A9405" s="19">
        <v>9404.0</v>
      </c>
      <c r="B9405" s="19">
        <v>14965.0</v>
      </c>
      <c r="C9405" s="20" t="s">
        <v>11158</v>
      </c>
      <c r="D9405" s="21"/>
    </row>
    <row r="9406">
      <c r="A9406" s="19">
        <v>9405.0</v>
      </c>
      <c r="B9406" s="19">
        <v>14965.0</v>
      </c>
      <c r="C9406" s="22" t="s">
        <v>11159</v>
      </c>
      <c r="D9406" s="21"/>
    </row>
    <row r="9407">
      <c r="A9407" s="19">
        <v>9406.0</v>
      </c>
      <c r="B9407" s="19">
        <v>14963.0</v>
      </c>
      <c r="C9407" s="20" t="s">
        <v>11160</v>
      </c>
      <c r="D9407" s="21"/>
    </row>
    <row r="9408">
      <c r="A9408" s="19">
        <v>9407.0</v>
      </c>
      <c r="B9408" s="19">
        <v>14963.0</v>
      </c>
      <c r="C9408" s="20" t="s">
        <v>11161</v>
      </c>
      <c r="D9408" s="21"/>
    </row>
    <row r="9409">
      <c r="A9409" s="19">
        <v>9408.0</v>
      </c>
      <c r="B9409" s="19">
        <v>14959.0</v>
      </c>
      <c r="C9409" s="20" t="s">
        <v>11162</v>
      </c>
      <c r="D9409" s="21"/>
    </row>
    <row r="9410">
      <c r="A9410" s="19">
        <v>9409.0</v>
      </c>
      <c r="B9410" s="19">
        <v>14953.0</v>
      </c>
      <c r="C9410" s="20" t="s">
        <v>11163</v>
      </c>
      <c r="D9410" s="21"/>
    </row>
    <row r="9411">
      <c r="A9411" s="19">
        <v>9410.0</v>
      </c>
      <c r="B9411" s="19">
        <v>14948.0</v>
      </c>
      <c r="C9411" s="22" t="s">
        <v>11164</v>
      </c>
      <c r="D9411" s="21"/>
    </row>
    <row r="9412">
      <c r="A9412" s="19">
        <v>9411.0</v>
      </c>
      <c r="B9412" s="19">
        <v>14944.0</v>
      </c>
      <c r="C9412" s="20" t="s">
        <v>11165</v>
      </c>
      <c r="D9412" s="21"/>
    </row>
    <row r="9413">
      <c r="A9413" s="19">
        <v>9412.0</v>
      </c>
      <c r="B9413" s="19">
        <v>14941.0</v>
      </c>
      <c r="C9413" s="20" t="s">
        <v>11166</v>
      </c>
      <c r="D9413" s="21"/>
    </row>
    <row r="9414">
      <c r="A9414" s="19">
        <v>9413.0</v>
      </c>
      <c r="B9414" s="19">
        <v>14940.0</v>
      </c>
      <c r="C9414" s="20" t="s">
        <v>11167</v>
      </c>
      <c r="D9414" s="21"/>
    </row>
    <row r="9415">
      <c r="A9415" s="19">
        <v>9414.0</v>
      </c>
      <c r="B9415" s="19">
        <v>14939.0</v>
      </c>
      <c r="C9415" s="20" t="s">
        <v>11168</v>
      </c>
      <c r="D9415" s="21"/>
    </row>
    <row r="9416">
      <c r="A9416" s="19">
        <v>9415.0</v>
      </c>
      <c r="B9416" s="19">
        <v>14939.0</v>
      </c>
      <c r="C9416" s="20" t="s">
        <v>11169</v>
      </c>
      <c r="D9416" s="21"/>
    </row>
    <row r="9417">
      <c r="A9417" s="19">
        <v>9416.0</v>
      </c>
      <c r="B9417" s="19">
        <v>14938.0</v>
      </c>
      <c r="C9417" s="20" t="s">
        <v>11170</v>
      </c>
      <c r="D9417" s="21"/>
    </row>
    <row r="9418">
      <c r="A9418" s="19">
        <v>9417.0</v>
      </c>
      <c r="B9418" s="19">
        <v>14938.0</v>
      </c>
      <c r="C9418" s="20" t="s">
        <v>11171</v>
      </c>
      <c r="D9418" s="21"/>
    </row>
    <row r="9419">
      <c r="A9419" s="19">
        <v>9418.0</v>
      </c>
      <c r="B9419" s="19">
        <v>14936.0</v>
      </c>
      <c r="C9419" s="20" t="s">
        <v>11172</v>
      </c>
      <c r="D9419" s="21"/>
    </row>
    <row r="9420">
      <c r="A9420" s="19">
        <v>9419.0</v>
      </c>
      <c r="B9420" s="19">
        <v>14933.0</v>
      </c>
      <c r="C9420" s="20" t="s">
        <v>11173</v>
      </c>
      <c r="D9420" s="21"/>
    </row>
    <row r="9421">
      <c r="A9421" s="19">
        <v>9420.0</v>
      </c>
      <c r="B9421" s="19">
        <v>14931.0</v>
      </c>
      <c r="C9421" s="22" t="s">
        <v>11174</v>
      </c>
      <c r="D9421" s="21"/>
    </row>
    <row r="9422">
      <c r="A9422" s="19">
        <v>9421.0</v>
      </c>
      <c r="B9422" s="19">
        <v>14924.0</v>
      </c>
      <c r="C9422" s="20" t="s">
        <v>11175</v>
      </c>
      <c r="D9422" s="21"/>
    </row>
    <row r="9423">
      <c r="A9423" s="19">
        <v>9422.0</v>
      </c>
      <c r="B9423" s="19">
        <v>14922.0</v>
      </c>
      <c r="C9423" s="20" t="s">
        <v>11176</v>
      </c>
      <c r="D9423" s="21"/>
    </row>
    <row r="9424">
      <c r="A9424" s="19">
        <v>9423.0</v>
      </c>
      <c r="B9424" s="19">
        <v>14921.0</v>
      </c>
      <c r="C9424" s="20" t="s">
        <v>11177</v>
      </c>
      <c r="D9424" s="21"/>
    </row>
    <row r="9425">
      <c r="A9425" s="19">
        <v>9424.0</v>
      </c>
      <c r="B9425" s="19">
        <v>14919.0</v>
      </c>
      <c r="C9425" s="20" t="s">
        <v>11178</v>
      </c>
      <c r="D9425" s="21"/>
    </row>
    <row r="9426">
      <c r="A9426" s="19">
        <v>9425.0</v>
      </c>
      <c r="B9426" s="19">
        <v>14912.0</v>
      </c>
      <c r="C9426" s="20" t="s">
        <v>11179</v>
      </c>
      <c r="D9426" s="21"/>
    </row>
    <row r="9427">
      <c r="A9427" s="19">
        <v>9426.0</v>
      </c>
      <c r="B9427" s="19">
        <v>14908.0</v>
      </c>
      <c r="C9427" s="20" t="s">
        <v>11180</v>
      </c>
      <c r="D9427" s="21"/>
    </row>
    <row r="9428">
      <c r="A9428" s="19">
        <v>9427.0</v>
      </c>
      <c r="B9428" s="19">
        <v>14907.0</v>
      </c>
      <c r="C9428" s="20" t="s">
        <v>11181</v>
      </c>
      <c r="D9428" s="21"/>
    </row>
    <row r="9429">
      <c r="A9429" s="19">
        <v>9428.0</v>
      </c>
      <c r="B9429" s="19">
        <v>14900.0</v>
      </c>
      <c r="C9429" s="22" t="s">
        <v>11182</v>
      </c>
      <c r="D9429" s="21"/>
    </row>
    <row r="9430">
      <c r="A9430" s="19">
        <v>9429.0</v>
      </c>
      <c r="B9430" s="19">
        <v>14893.0</v>
      </c>
      <c r="C9430" s="20" t="s">
        <v>11183</v>
      </c>
      <c r="D9430" s="21"/>
    </row>
    <row r="9431">
      <c r="A9431" s="19">
        <v>9430.0</v>
      </c>
      <c r="B9431" s="19">
        <v>14890.0</v>
      </c>
      <c r="C9431" s="20" t="s">
        <v>11184</v>
      </c>
      <c r="D9431" s="21"/>
    </row>
    <row r="9432">
      <c r="A9432" s="19">
        <v>9431.0</v>
      </c>
      <c r="B9432" s="19">
        <v>14888.0</v>
      </c>
      <c r="C9432" s="20" t="s">
        <v>11185</v>
      </c>
      <c r="D9432" s="21"/>
    </row>
    <row r="9433">
      <c r="A9433" s="19">
        <v>9432.0</v>
      </c>
      <c r="B9433" s="19">
        <v>14888.0</v>
      </c>
      <c r="C9433" s="20" t="s">
        <v>11186</v>
      </c>
      <c r="D9433" s="21"/>
    </row>
    <row r="9434">
      <c r="A9434" s="19">
        <v>9433.0</v>
      </c>
      <c r="B9434" s="19">
        <v>14887.0</v>
      </c>
      <c r="C9434" s="20" t="s">
        <v>11187</v>
      </c>
      <c r="D9434" s="21"/>
    </row>
    <row r="9435">
      <c r="A9435" s="19">
        <v>9434.0</v>
      </c>
      <c r="B9435" s="19">
        <v>14884.0</v>
      </c>
      <c r="C9435" s="20" t="s">
        <v>11188</v>
      </c>
      <c r="D9435" s="21"/>
    </row>
    <row r="9436">
      <c r="A9436" s="19">
        <v>9435.0</v>
      </c>
      <c r="B9436" s="19">
        <v>14882.0</v>
      </c>
      <c r="C9436" s="22" t="s">
        <v>11189</v>
      </c>
      <c r="D9436" s="21"/>
    </row>
    <row r="9437">
      <c r="A9437" s="19">
        <v>9436.0</v>
      </c>
      <c r="B9437" s="19">
        <v>14882.0</v>
      </c>
      <c r="C9437" s="22" t="s">
        <v>11190</v>
      </c>
      <c r="D9437" s="21"/>
    </row>
    <row r="9438">
      <c r="A9438" s="19">
        <v>9437.0</v>
      </c>
      <c r="B9438" s="19">
        <v>14882.0</v>
      </c>
      <c r="C9438" s="20" t="s">
        <v>11191</v>
      </c>
      <c r="D9438" s="21"/>
    </row>
    <row r="9439">
      <c r="A9439" s="19">
        <v>9438.0</v>
      </c>
      <c r="B9439" s="19">
        <v>14881.0</v>
      </c>
      <c r="C9439" s="20" t="s">
        <v>11192</v>
      </c>
      <c r="D9439" s="21"/>
    </row>
    <row r="9440">
      <c r="A9440" s="19">
        <v>9439.0</v>
      </c>
      <c r="B9440" s="19">
        <v>14880.0</v>
      </c>
      <c r="C9440" s="22" t="s">
        <v>11193</v>
      </c>
      <c r="D9440" s="21"/>
    </row>
    <row r="9441">
      <c r="A9441" s="19">
        <v>9440.0</v>
      </c>
      <c r="B9441" s="19">
        <v>14878.0</v>
      </c>
      <c r="C9441" s="20" t="s">
        <v>11194</v>
      </c>
      <c r="D9441" s="21"/>
    </row>
    <row r="9442">
      <c r="A9442" s="19">
        <v>9441.0</v>
      </c>
      <c r="B9442" s="19">
        <v>14875.0</v>
      </c>
      <c r="C9442" s="20" t="s">
        <v>11195</v>
      </c>
      <c r="D9442" s="21"/>
    </row>
    <row r="9443">
      <c r="A9443" s="19">
        <v>9442.0</v>
      </c>
      <c r="B9443" s="19">
        <v>14870.0</v>
      </c>
      <c r="C9443" s="20" t="s">
        <v>11196</v>
      </c>
      <c r="D9443" s="21"/>
    </row>
    <row r="9444">
      <c r="A9444" s="19">
        <v>9443.0</v>
      </c>
      <c r="B9444" s="19">
        <v>14868.0</v>
      </c>
      <c r="C9444" s="22" t="s">
        <v>11197</v>
      </c>
      <c r="D9444" s="21"/>
    </row>
    <row r="9445">
      <c r="A9445" s="19">
        <v>9444.0</v>
      </c>
      <c r="B9445" s="19">
        <v>14867.0</v>
      </c>
      <c r="C9445" s="20" t="s">
        <v>11198</v>
      </c>
      <c r="D9445" s="21"/>
    </row>
    <row r="9446">
      <c r="A9446" s="19">
        <v>9445.0</v>
      </c>
      <c r="B9446" s="19">
        <v>14865.0</v>
      </c>
      <c r="C9446" s="20" t="s">
        <v>11199</v>
      </c>
      <c r="D9446" s="21"/>
    </row>
    <row r="9447">
      <c r="A9447" s="19">
        <v>9446.0</v>
      </c>
      <c r="B9447" s="19">
        <v>14862.0</v>
      </c>
      <c r="C9447" s="20" t="s">
        <v>11200</v>
      </c>
      <c r="D9447" s="21"/>
    </row>
    <row r="9448">
      <c r="A9448" s="19">
        <v>9447.0</v>
      </c>
      <c r="B9448" s="19">
        <v>14861.0</v>
      </c>
      <c r="C9448" s="20" t="s">
        <v>11201</v>
      </c>
      <c r="D9448" s="21"/>
    </row>
    <row r="9449">
      <c r="A9449" s="19">
        <v>9448.0</v>
      </c>
      <c r="B9449" s="19">
        <v>14859.0</v>
      </c>
      <c r="C9449" s="20" t="s">
        <v>11202</v>
      </c>
      <c r="D9449" s="21"/>
    </row>
    <row r="9450">
      <c r="A9450" s="19">
        <v>9449.0</v>
      </c>
      <c r="B9450" s="19">
        <v>14858.0</v>
      </c>
      <c r="C9450" s="20" t="s">
        <v>11203</v>
      </c>
      <c r="D9450" s="21"/>
    </row>
    <row r="9451">
      <c r="A9451" s="19">
        <v>9450.0</v>
      </c>
      <c r="B9451" s="19">
        <v>14851.0</v>
      </c>
      <c r="C9451" s="20" t="s">
        <v>11204</v>
      </c>
      <c r="D9451" s="21"/>
    </row>
    <row r="9452">
      <c r="A9452" s="19">
        <v>9451.0</v>
      </c>
      <c r="B9452" s="19">
        <v>14851.0</v>
      </c>
      <c r="C9452" s="20" t="s">
        <v>11205</v>
      </c>
      <c r="D9452" s="21"/>
    </row>
    <row r="9453">
      <c r="A9453" s="19">
        <v>9452.0</v>
      </c>
      <c r="B9453" s="19">
        <v>14844.0</v>
      </c>
      <c r="C9453" s="20" t="s">
        <v>11206</v>
      </c>
      <c r="D9453" s="21"/>
    </row>
    <row r="9454">
      <c r="A9454" s="19">
        <v>9453.0</v>
      </c>
      <c r="B9454" s="19">
        <v>14841.0</v>
      </c>
      <c r="C9454" s="20" t="s">
        <v>11207</v>
      </c>
      <c r="D9454" s="21"/>
    </row>
    <row r="9455">
      <c r="A9455" s="19">
        <v>9454.0</v>
      </c>
      <c r="B9455" s="19">
        <v>14836.0</v>
      </c>
      <c r="C9455" s="22" t="s">
        <v>11208</v>
      </c>
      <c r="D9455" s="21"/>
    </row>
    <row r="9456">
      <c r="A9456" s="19">
        <v>9455.0</v>
      </c>
      <c r="B9456" s="19">
        <v>14836.0</v>
      </c>
      <c r="C9456" s="20" t="s">
        <v>11209</v>
      </c>
      <c r="D9456" s="21"/>
    </row>
    <row r="9457">
      <c r="A9457" s="19">
        <v>9456.0</v>
      </c>
      <c r="B9457" s="19">
        <v>14836.0</v>
      </c>
      <c r="C9457" s="20" t="s">
        <v>11210</v>
      </c>
      <c r="D9457" s="21"/>
    </row>
    <row r="9458">
      <c r="A9458" s="19">
        <v>9457.0</v>
      </c>
      <c r="B9458" s="19">
        <v>14835.0</v>
      </c>
      <c r="C9458" s="20" t="s">
        <v>11211</v>
      </c>
      <c r="D9458" s="21"/>
    </row>
    <row r="9459">
      <c r="A9459" s="19">
        <v>9458.0</v>
      </c>
      <c r="B9459" s="19">
        <v>14832.0</v>
      </c>
      <c r="C9459" s="20" t="s">
        <v>11212</v>
      </c>
      <c r="D9459" s="21"/>
    </row>
    <row r="9460">
      <c r="A9460" s="19">
        <v>9459.0</v>
      </c>
      <c r="B9460" s="19">
        <v>14829.0</v>
      </c>
      <c r="C9460" s="20" t="s">
        <v>11213</v>
      </c>
      <c r="D9460" s="21"/>
    </row>
    <row r="9461">
      <c r="A9461" s="19">
        <v>9460.0</v>
      </c>
      <c r="B9461" s="19">
        <v>14829.0</v>
      </c>
      <c r="C9461" s="22" t="s">
        <v>11214</v>
      </c>
      <c r="D9461" s="21"/>
    </row>
    <row r="9462">
      <c r="A9462" s="19">
        <v>9461.0</v>
      </c>
      <c r="B9462" s="19">
        <v>14820.0</v>
      </c>
      <c r="C9462" s="20" t="s">
        <v>11215</v>
      </c>
      <c r="D9462" s="21"/>
    </row>
    <row r="9463">
      <c r="A9463" s="19">
        <v>9462.0</v>
      </c>
      <c r="B9463" s="19">
        <v>14820.0</v>
      </c>
      <c r="C9463" s="20" t="s">
        <v>11216</v>
      </c>
      <c r="D9463" s="21"/>
    </row>
    <row r="9464">
      <c r="A9464" s="19">
        <v>9463.0</v>
      </c>
      <c r="B9464" s="19">
        <v>14818.0</v>
      </c>
      <c r="C9464" s="20" t="s">
        <v>11217</v>
      </c>
      <c r="D9464" s="21"/>
    </row>
    <row r="9465">
      <c r="A9465" s="19">
        <v>9464.0</v>
      </c>
      <c r="B9465" s="19">
        <v>14815.0</v>
      </c>
      <c r="C9465" s="22" t="s">
        <v>11218</v>
      </c>
      <c r="D9465" s="21"/>
    </row>
    <row r="9466">
      <c r="A9466" s="19">
        <v>9465.0</v>
      </c>
      <c r="B9466" s="19">
        <v>14813.0</v>
      </c>
      <c r="C9466" s="20" t="s">
        <v>11219</v>
      </c>
      <c r="D9466" s="21"/>
    </row>
    <row r="9467">
      <c r="A9467" s="19">
        <v>9466.0</v>
      </c>
      <c r="B9467" s="19">
        <v>14813.0</v>
      </c>
      <c r="C9467" s="20" t="s">
        <v>11220</v>
      </c>
      <c r="D9467" s="21"/>
    </row>
    <row r="9468">
      <c r="A9468" s="19">
        <v>9467.0</v>
      </c>
      <c r="B9468" s="19">
        <v>14811.0</v>
      </c>
      <c r="C9468" s="20" t="s">
        <v>11221</v>
      </c>
      <c r="D9468" s="21"/>
    </row>
    <row r="9469">
      <c r="A9469" s="19">
        <v>9468.0</v>
      </c>
      <c r="B9469" s="19">
        <v>14808.0</v>
      </c>
      <c r="C9469" s="20" t="s">
        <v>11222</v>
      </c>
      <c r="D9469" s="21"/>
    </row>
    <row r="9470">
      <c r="A9470" s="19">
        <v>9469.0</v>
      </c>
      <c r="B9470" s="19">
        <v>14808.0</v>
      </c>
      <c r="C9470" s="20" t="s">
        <v>11223</v>
      </c>
      <c r="D9470" s="21"/>
    </row>
    <row r="9471">
      <c r="A9471" s="19">
        <v>9470.0</v>
      </c>
      <c r="B9471" s="19">
        <v>14807.0</v>
      </c>
      <c r="C9471" s="20" t="s">
        <v>11224</v>
      </c>
      <c r="D9471" s="21"/>
    </row>
    <row r="9472">
      <c r="A9472" s="19">
        <v>9471.0</v>
      </c>
      <c r="B9472" s="19">
        <v>14805.0</v>
      </c>
      <c r="C9472" s="20" t="s">
        <v>11225</v>
      </c>
      <c r="D9472" s="21"/>
    </row>
    <row r="9473">
      <c r="A9473" s="19">
        <v>9472.0</v>
      </c>
      <c r="B9473" s="19">
        <v>14804.0</v>
      </c>
      <c r="C9473" s="20" t="s">
        <v>11226</v>
      </c>
      <c r="D9473" s="21"/>
    </row>
    <row r="9474">
      <c r="A9474" s="19">
        <v>9473.0</v>
      </c>
      <c r="B9474" s="19">
        <v>14803.0</v>
      </c>
      <c r="C9474" s="22" t="s">
        <v>11227</v>
      </c>
      <c r="D9474" s="21"/>
    </row>
    <row r="9475">
      <c r="A9475" s="19">
        <v>9474.0</v>
      </c>
      <c r="B9475" s="19">
        <v>14801.0</v>
      </c>
      <c r="C9475" s="20" t="s">
        <v>11228</v>
      </c>
      <c r="D9475" s="21"/>
    </row>
    <row r="9476">
      <c r="A9476" s="19">
        <v>9475.0</v>
      </c>
      <c r="B9476" s="19">
        <v>14800.0</v>
      </c>
      <c r="C9476" s="20" t="s">
        <v>11229</v>
      </c>
      <c r="D9476" s="21"/>
    </row>
    <row r="9477">
      <c r="A9477" s="19">
        <v>9476.0</v>
      </c>
      <c r="B9477" s="19">
        <v>14799.0</v>
      </c>
      <c r="C9477" s="20" t="s">
        <v>11230</v>
      </c>
      <c r="D9477" s="21"/>
    </row>
    <row r="9478">
      <c r="A9478" s="19">
        <v>9477.0</v>
      </c>
      <c r="B9478" s="19">
        <v>14796.0</v>
      </c>
      <c r="C9478" s="20" t="s">
        <v>11231</v>
      </c>
      <c r="D9478" s="21"/>
    </row>
    <row r="9479">
      <c r="A9479" s="19">
        <v>9478.0</v>
      </c>
      <c r="B9479" s="19">
        <v>14795.0</v>
      </c>
      <c r="C9479" s="20" t="s">
        <v>11232</v>
      </c>
      <c r="D9479" s="21"/>
    </row>
    <row r="9480">
      <c r="A9480" s="19">
        <v>9479.0</v>
      </c>
      <c r="B9480" s="19">
        <v>14795.0</v>
      </c>
      <c r="C9480" s="20" t="s">
        <v>11233</v>
      </c>
      <c r="D9480" s="21"/>
    </row>
    <row r="9481">
      <c r="A9481" s="19">
        <v>9480.0</v>
      </c>
      <c r="B9481" s="19">
        <v>14794.0</v>
      </c>
      <c r="C9481" s="20" t="s">
        <v>11234</v>
      </c>
      <c r="D9481" s="21"/>
    </row>
    <row r="9482">
      <c r="A9482" s="19">
        <v>9481.0</v>
      </c>
      <c r="B9482" s="19">
        <v>14793.0</v>
      </c>
      <c r="C9482" s="20" t="s">
        <v>11235</v>
      </c>
      <c r="D9482" s="21"/>
    </row>
    <row r="9483">
      <c r="A9483" s="19">
        <v>9482.0</v>
      </c>
      <c r="B9483" s="19">
        <v>14793.0</v>
      </c>
      <c r="C9483" s="22" t="s">
        <v>11236</v>
      </c>
      <c r="D9483" s="21"/>
    </row>
    <row r="9484">
      <c r="A9484" s="19">
        <v>9483.0</v>
      </c>
      <c r="B9484" s="19">
        <v>14789.0</v>
      </c>
      <c r="C9484" s="20" t="s">
        <v>11237</v>
      </c>
      <c r="D9484" s="21"/>
    </row>
    <row r="9485">
      <c r="A9485" s="19">
        <v>9484.0</v>
      </c>
      <c r="B9485" s="19">
        <v>14788.0</v>
      </c>
      <c r="C9485" s="22" t="s">
        <v>11238</v>
      </c>
      <c r="D9485" s="21"/>
    </row>
    <row r="9486">
      <c r="A9486" s="19">
        <v>9485.0</v>
      </c>
      <c r="B9486" s="19">
        <v>14786.0</v>
      </c>
      <c r="C9486" s="20" t="s">
        <v>11239</v>
      </c>
      <c r="D9486" s="21"/>
    </row>
    <row r="9487">
      <c r="A9487" s="19">
        <v>9486.0</v>
      </c>
      <c r="B9487" s="19">
        <v>14783.0</v>
      </c>
      <c r="C9487" s="20" t="s">
        <v>11240</v>
      </c>
      <c r="D9487" s="21"/>
    </row>
    <row r="9488">
      <c r="A9488" s="19">
        <v>9487.0</v>
      </c>
      <c r="B9488" s="19">
        <v>14777.0</v>
      </c>
      <c r="C9488" s="22" t="s">
        <v>11241</v>
      </c>
      <c r="D9488" s="21"/>
    </row>
    <row r="9489">
      <c r="A9489" s="19">
        <v>9488.0</v>
      </c>
      <c r="B9489" s="19">
        <v>14775.0</v>
      </c>
      <c r="C9489" s="20" t="s">
        <v>11242</v>
      </c>
      <c r="D9489" s="21"/>
    </row>
    <row r="9490">
      <c r="A9490" s="19">
        <v>9489.0</v>
      </c>
      <c r="B9490" s="19">
        <v>14775.0</v>
      </c>
      <c r="C9490" s="20" t="s">
        <v>11243</v>
      </c>
      <c r="D9490" s="21"/>
    </row>
    <row r="9491">
      <c r="A9491" s="19">
        <v>9490.0</v>
      </c>
      <c r="B9491" s="19">
        <v>14773.0</v>
      </c>
      <c r="C9491" s="20" t="s">
        <v>11244</v>
      </c>
      <c r="D9491" s="21"/>
    </row>
    <row r="9492">
      <c r="A9492" s="19">
        <v>9491.0</v>
      </c>
      <c r="B9492" s="19">
        <v>14773.0</v>
      </c>
      <c r="C9492" s="20" t="s">
        <v>11245</v>
      </c>
      <c r="D9492" s="21"/>
    </row>
    <row r="9493">
      <c r="A9493" s="19">
        <v>9492.0</v>
      </c>
      <c r="B9493" s="19">
        <v>14772.0</v>
      </c>
      <c r="C9493" s="20" t="s">
        <v>11246</v>
      </c>
      <c r="D9493" s="21"/>
    </row>
    <row r="9494">
      <c r="A9494" s="19">
        <v>9493.0</v>
      </c>
      <c r="B9494" s="19">
        <v>14771.0</v>
      </c>
      <c r="C9494" s="20" t="s">
        <v>11247</v>
      </c>
      <c r="D9494" s="21"/>
    </row>
    <row r="9495">
      <c r="A9495" s="19">
        <v>9494.0</v>
      </c>
      <c r="B9495" s="19">
        <v>14770.0</v>
      </c>
      <c r="C9495" s="20" t="s">
        <v>11248</v>
      </c>
      <c r="D9495" s="21"/>
    </row>
    <row r="9496">
      <c r="A9496" s="19">
        <v>9495.0</v>
      </c>
      <c r="B9496" s="19">
        <v>14765.0</v>
      </c>
      <c r="C9496" s="22" t="s">
        <v>11249</v>
      </c>
      <c r="D9496" s="21"/>
    </row>
    <row r="9497">
      <c r="A9497" s="19">
        <v>9496.0</v>
      </c>
      <c r="B9497" s="19">
        <v>14762.0</v>
      </c>
      <c r="C9497" s="20" t="s">
        <v>11250</v>
      </c>
      <c r="D9497" s="21"/>
    </row>
    <row r="9498">
      <c r="A9498" s="19">
        <v>9497.0</v>
      </c>
      <c r="B9498" s="19">
        <v>14759.0</v>
      </c>
      <c r="C9498" s="20" t="s">
        <v>11251</v>
      </c>
      <c r="D9498" s="21"/>
    </row>
    <row r="9499">
      <c r="A9499" s="19">
        <v>9498.0</v>
      </c>
      <c r="B9499" s="19">
        <v>14759.0</v>
      </c>
      <c r="C9499" s="20" t="s">
        <v>11252</v>
      </c>
      <c r="D9499" s="21"/>
    </row>
    <row r="9500">
      <c r="A9500" s="19">
        <v>9499.0</v>
      </c>
      <c r="B9500" s="19">
        <v>14758.0</v>
      </c>
      <c r="C9500" s="20" t="s">
        <v>11253</v>
      </c>
      <c r="D9500" s="21"/>
    </row>
    <row r="9501">
      <c r="A9501" s="19">
        <v>9500.0</v>
      </c>
      <c r="B9501" s="19">
        <v>14758.0</v>
      </c>
      <c r="C9501" s="20" t="s">
        <v>11254</v>
      </c>
      <c r="D9501" s="21"/>
    </row>
    <row r="9502">
      <c r="A9502" s="19">
        <v>9501.0</v>
      </c>
      <c r="B9502" s="19">
        <v>14755.0</v>
      </c>
      <c r="C9502" s="20" t="s">
        <v>11255</v>
      </c>
      <c r="D9502" s="21"/>
    </row>
    <row r="9503">
      <c r="A9503" s="19">
        <v>9502.0</v>
      </c>
      <c r="B9503" s="19">
        <v>14754.0</v>
      </c>
      <c r="C9503" s="20" t="s">
        <v>11256</v>
      </c>
      <c r="D9503" s="21"/>
    </row>
    <row r="9504">
      <c r="A9504" s="19">
        <v>9503.0</v>
      </c>
      <c r="B9504" s="19">
        <v>14744.0</v>
      </c>
      <c r="C9504" s="20" t="s">
        <v>11257</v>
      </c>
      <c r="D9504" s="21"/>
    </row>
    <row r="9505">
      <c r="A9505" s="19">
        <v>9504.0</v>
      </c>
      <c r="B9505" s="19">
        <v>14743.0</v>
      </c>
      <c r="C9505" s="20" t="s">
        <v>11258</v>
      </c>
      <c r="D9505" s="21"/>
    </row>
    <row r="9506">
      <c r="A9506" s="19">
        <v>9505.0</v>
      </c>
      <c r="B9506" s="19">
        <v>14740.0</v>
      </c>
      <c r="C9506" s="22" t="s">
        <v>11259</v>
      </c>
      <c r="D9506" s="21"/>
    </row>
    <row r="9507">
      <c r="A9507" s="19">
        <v>9506.0</v>
      </c>
      <c r="B9507" s="19">
        <v>14739.0</v>
      </c>
      <c r="C9507" s="20" t="s">
        <v>11260</v>
      </c>
      <c r="D9507" s="21"/>
    </row>
    <row r="9508">
      <c r="A9508" s="19">
        <v>9507.0</v>
      </c>
      <c r="B9508" s="19">
        <v>14736.0</v>
      </c>
      <c r="C9508" s="20" t="s">
        <v>11261</v>
      </c>
      <c r="D9508" s="21"/>
    </row>
    <row r="9509">
      <c r="A9509" s="19">
        <v>9508.0</v>
      </c>
      <c r="B9509" s="19">
        <v>14735.0</v>
      </c>
      <c r="C9509" s="22" t="s">
        <v>11262</v>
      </c>
      <c r="D9509" s="21"/>
    </row>
    <row r="9510">
      <c r="A9510" s="19">
        <v>9509.0</v>
      </c>
      <c r="B9510" s="19">
        <v>14735.0</v>
      </c>
      <c r="C9510" s="20" t="s">
        <v>11263</v>
      </c>
      <c r="D9510" s="21"/>
    </row>
    <row r="9511">
      <c r="A9511" s="19">
        <v>9510.0</v>
      </c>
      <c r="B9511" s="19">
        <v>14734.0</v>
      </c>
      <c r="C9511" s="20" t="s">
        <v>11264</v>
      </c>
      <c r="D9511" s="21"/>
    </row>
    <row r="9512">
      <c r="A9512" s="19">
        <v>9511.0</v>
      </c>
      <c r="B9512" s="19">
        <v>14734.0</v>
      </c>
      <c r="C9512" s="20" t="s">
        <v>11265</v>
      </c>
      <c r="D9512" s="21"/>
    </row>
    <row r="9513">
      <c r="A9513" s="19">
        <v>9512.0</v>
      </c>
      <c r="B9513" s="19">
        <v>14734.0</v>
      </c>
      <c r="C9513" s="20" t="s">
        <v>11266</v>
      </c>
      <c r="D9513" s="21"/>
    </row>
    <row r="9514">
      <c r="A9514" s="19">
        <v>9513.0</v>
      </c>
      <c r="B9514" s="19">
        <v>14731.0</v>
      </c>
      <c r="C9514" s="20" t="s">
        <v>11267</v>
      </c>
      <c r="D9514" s="21"/>
    </row>
    <row r="9515">
      <c r="A9515" s="19">
        <v>9514.0</v>
      </c>
      <c r="B9515" s="19">
        <v>14730.0</v>
      </c>
      <c r="C9515" s="22" t="s">
        <v>11268</v>
      </c>
      <c r="D9515" s="21"/>
    </row>
    <row r="9516">
      <c r="A9516" s="19">
        <v>9515.0</v>
      </c>
      <c r="B9516" s="19">
        <v>14729.0</v>
      </c>
      <c r="C9516" s="20" t="s">
        <v>11269</v>
      </c>
      <c r="D9516" s="21"/>
    </row>
    <row r="9517">
      <c r="A9517" s="19">
        <v>9516.0</v>
      </c>
      <c r="B9517" s="19">
        <v>14728.0</v>
      </c>
      <c r="C9517" s="20" t="s">
        <v>11270</v>
      </c>
      <c r="D9517" s="21"/>
    </row>
    <row r="9518">
      <c r="A9518" s="19">
        <v>9517.0</v>
      </c>
      <c r="B9518" s="19">
        <v>14728.0</v>
      </c>
      <c r="C9518" s="20" t="s">
        <v>11271</v>
      </c>
      <c r="D9518" s="21"/>
    </row>
    <row r="9519">
      <c r="A9519" s="19">
        <v>9518.0</v>
      </c>
      <c r="B9519" s="19">
        <v>14728.0</v>
      </c>
      <c r="C9519" s="20" t="s">
        <v>11272</v>
      </c>
      <c r="D9519" s="21"/>
    </row>
    <row r="9520">
      <c r="A9520" s="19">
        <v>9519.0</v>
      </c>
      <c r="B9520" s="19">
        <v>14725.0</v>
      </c>
      <c r="C9520" s="20" t="s">
        <v>11273</v>
      </c>
      <c r="D9520" s="21"/>
    </row>
    <row r="9521">
      <c r="A9521" s="19">
        <v>9520.0</v>
      </c>
      <c r="B9521" s="19">
        <v>14719.0</v>
      </c>
      <c r="C9521" s="20" t="s">
        <v>11274</v>
      </c>
      <c r="D9521" s="21"/>
    </row>
    <row r="9522">
      <c r="A9522" s="19">
        <v>9521.0</v>
      </c>
      <c r="B9522" s="19">
        <v>14717.0</v>
      </c>
      <c r="C9522" s="20" t="s">
        <v>11275</v>
      </c>
      <c r="D9522" s="21"/>
    </row>
    <row r="9523">
      <c r="A9523" s="19">
        <v>9522.0</v>
      </c>
      <c r="B9523" s="19">
        <v>14714.0</v>
      </c>
      <c r="C9523" s="20" t="s">
        <v>11276</v>
      </c>
      <c r="D9523" s="21"/>
    </row>
    <row r="9524">
      <c r="A9524" s="19">
        <v>9523.0</v>
      </c>
      <c r="B9524" s="19">
        <v>14714.0</v>
      </c>
      <c r="C9524" s="20" t="s">
        <v>11277</v>
      </c>
      <c r="D9524" s="21"/>
    </row>
    <row r="9525">
      <c r="A9525" s="19">
        <v>9524.0</v>
      </c>
      <c r="B9525" s="19">
        <v>14714.0</v>
      </c>
      <c r="C9525" s="20" t="s">
        <v>11278</v>
      </c>
      <c r="D9525" s="21"/>
    </row>
    <row r="9526">
      <c r="A9526" s="19">
        <v>9525.0</v>
      </c>
      <c r="B9526" s="19">
        <v>14711.0</v>
      </c>
      <c r="C9526" s="20" t="s">
        <v>11279</v>
      </c>
      <c r="D9526" s="21"/>
    </row>
    <row r="9527">
      <c r="A9527" s="19">
        <v>9526.0</v>
      </c>
      <c r="B9527" s="19">
        <v>14709.0</v>
      </c>
      <c r="C9527" s="20" t="s">
        <v>11280</v>
      </c>
      <c r="D9527" s="21"/>
    </row>
    <row r="9528">
      <c r="A9528" s="19">
        <v>9527.0</v>
      </c>
      <c r="B9528" s="19">
        <v>14705.0</v>
      </c>
      <c r="C9528" s="20" t="s">
        <v>11281</v>
      </c>
      <c r="D9528" s="21"/>
    </row>
    <row r="9529">
      <c r="A9529" s="19">
        <v>9528.0</v>
      </c>
      <c r="B9529" s="19">
        <v>14700.0</v>
      </c>
      <c r="C9529" s="20" t="s">
        <v>11282</v>
      </c>
      <c r="D9529" s="21"/>
    </row>
    <row r="9530">
      <c r="A9530" s="19">
        <v>9529.0</v>
      </c>
      <c r="B9530" s="19">
        <v>14699.0</v>
      </c>
      <c r="C9530" s="20" t="s">
        <v>11283</v>
      </c>
      <c r="D9530" s="21"/>
    </row>
    <row r="9531">
      <c r="A9531" s="19">
        <v>9530.0</v>
      </c>
      <c r="B9531" s="19">
        <v>14695.0</v>
      </c>
      <c r="C9531" s="20" t="s">
        <v>11284</v>
      </c>
      <c r="D9531" s="21"/>
    </row>
    <row r="9532">
      <c r="A9532" s="19">
        <v>9531.0</v>
      </c>
      <c r="B9532" s="19">
        <v>14691.0</v>
      </c>
      <c r="C9532" s="20" t="s">
        <v>11285</v>
      </c>
      <c r="D9532" s="21"/>
    </row>
    <row r="9533">
      <c r="A9533" s="19">
        <v>9532.0</v>
      </c>
      <c r="B9533" s="19">
        <v>14690.0</v>
      </c>
      <c r="C9533" s="20" t="s">
        <v>11286</v>
      </c>
      <c r="D9533" s="21"/>
    </row>
    <row r="9534">
      <c r="A9534" s="19">
        <v>9533.0</v>
      </c>
      <c r="B9534" s="19">
        <v>14687.0</v>
      </c>
      <c r="C9534" s="20" t="s">
        <v>11287</v>
      </c>
      <c r="D9534" s="21"/>
    </row>
    <row r="9535">
      <c r="A9535" s="19">
        <v>9534.0</v>
      </c>
      <c r="B9535" s="19">
        <v>14681.0</v>
      </c>
      <c r="C9535" s="20" t="s">
        <v>11288</v>
      </c>
      <c r="D9535" s="21"/>
    </row>
    <row r="9536">
      <c r="A9536" s="19">
        <v>9535.0</v>
      </c>
      <c r="B9536" s="19">
        <v>14681.0</v>
      </c>
      <c r="C9536" s="20" t="s">
        <v>11289</v>
      </c>
      <c r="D9536" s="21"/>
    </row>
    <row r="9537">
      <c r="A9537" s="19">
        <v>9536.0</v>
      </c>
      <c r="B9537" s="19">
        <v>14679.0</v>
      </c>
      <c r="C9537" s="20" t="s">
        <v>11290</v>
      </c>
      <c r="D9537" s="21"/>
    </row>
    <row r="9538">
      <c r="A9538" s="19">
        <v>9537.0</v>
      </c>
      <c r="B9538" s="19">
        <v>14678.0</v>
      </c>
      <c r="C9538" s="20" t="s">
        <v>11291</v>
      </c>
      <c r="D9538" s="21"/>
    </row>
    <row r="9539">
      <c r="A9539" s="19">
        <v>9538.0</v>
      </c>
      <c r="B9539" s="19">
        <v>14677.0</v>
      </c>
      <c r="C9539" s="20" t="s">
        <v>11292</v>
      </c>
      <c r="D9539" s="21"/>
    </row>
    <row r="9540">
      <c r="A9540" s="19">
        <v>9539.0</v>
      </c>
      <c r="B9540" s="19">
        <v>14675.0</v>
      </c>
      <c r="C9540" s="20" t="s">
        <v>11293</v>
      </c>
      <c r="D9540" s="21"/>
    </row>
    <row r="9541">
      <c r="A9541" s="19">
        <v>9540.0</v>
      </c>
      <c r="B9541" s="19">
        <v>14675.0</v>
      </c>
      <c r="C9541" s="20" t="s">
        <v>11294</v>
      </c>
      <c r="D9541" s="21"/>
    </row>
    <row r="9542">
      <c r="A9542" s="19">
        <v>9541.0</v>
      </c>
      <c r="B9542" s="19">
        <v>14675.0</v>
      </c>
      <c r="C9542" s="20" t="s">
        <v>11295</v>
      </c>
      <c r="D9542" s="21"/>
    </row>
    <row r="9543">
      <c r="A9543" s="19">
        <v>9542.0</v>
      </c>
      <c r="B9543" s="19">
        <v>14670.0</v>
      </c>
      <c r="C9543" s="20" t="s">
        <v>11296</v>
      </c>
      <c r="D9543" s="21"/>
    </row>
    <row r="9544">
      <c r="A9544" s="19">
        <v>9543.0</v>
      </c>
      <c r="B9544" s="19">
        <v>14669.0</v>
      </c>
      <c r="C9544" s="22" t="s">
        <v>11297</v>
      </c>
      <c r="D9544" s="21"/>
    </row>
    <row r="9545">
      <c r="A9545" s="19">
        <v>9544.0</v>
      </c>
      <c r="B9545" s="19">
        <v>14663.0</v>
      </c>
      <c r="C9545" s="20" t="s">
        <v>11298</v>
      </c>
      <c r="D9545" s="21"/>
    </row>
    <row r="9546">
      <c r="A9546" s="19">
        <v>9545.0</v>
      </c>
      <c r="B9546" s="19">
        <v>14649.0</v>
      </c>
      <c r="C9546" s="22" t="s">
        <v>11299</v>
      </c>
      <c r="D9546" s="21"/>
    </row>
    <row r="9547">
      <c r="A9547" s="19">
        <v>9546.0</v>
      </c>
      <c r="B9547" s="19">
        <v>14648.0</v>
      </c>
      <c r="C9547" s="22" t="s">
        <v>11300</v>
      </c>
      <c r="D9547" s="21"/>
    </row>
    <row r="9548">
      <c r="A9548" s="19">
        <v>9547.0</v>
      </c>
      <c r="B9548" s="19">
        <v>14645.0</v>
      </c>
      <c r="C9548" s="22" t="s">
        <v>11301</v>
      </c>
      <c r="D9548" s="21"/>
    </row>
    <row r="9549">
      <c r="A9549" s="19">
        <v>9548.0</v>
      </c>
      <c r="B9549" s="19">
        <v>14644.0</v>
      </c>
      <c r="C9549" s="20" t="s">
        <v>11302</v>
      </c>
      <c r="D9549" s="21"/>
    </row>
    <row r="9550">
      <c r="A9550" s="19">
        <v>9549.0</v>
      </c>
      <c r="B9550" s="19">
        <v>14643.0</v>
      </c>
      <c r="C9550" s="20" t="s">
        <v>11303</v>
      </c>
      <c r="D9550" s="21"/>
    </row>
    <row r="9551">
      <c r="A9551" s="19">
        <v>9550.0</v>
      </c>
      <c r="B9551" s="19">
        <v>14643.0</v>
      </c>
      <c r="C9551" s="20" t="s">
        <v>11304</v>
      </c>
      <c r="D9551" s="21"/>
    </row>
    <row r="9552">
      <c r="A9552" s="19">
        <v>9551.0</v>
      </c>
      <c r="B9552" s="19">
        <v>14642.0</v>
      </c>
      <c r="C9552" s="20" t="s">
        <v>11305</v>
      </c>
      <c r="D9552" s="21"/>
    </row>
    <row r="9553">
      <c r="A9553" s="19">
        <v>9552.0</v>
      </c>
      <c r="B9553" s="19">
        <v>14640.0</v>
      </c>
      <c r="C9553" s="20" t="s">
        <v>11306</v>
      </c>
      <c r="D9553" s="21"/>
    </row>
    <row r="9554">
      <c r="A9554" s="19">
        <v>9553.0</v>
      </c>
      <c r="B9554" s="19">
        <v>14638.0</v>
      </c>
      <c r="C9554" s="20" t="s">
        <v>11307</v>
      </c>
      <c r="D9554" s="21"/>
    </row>
    <row r="9555">
      <c r="A9555" s="19">
        <v>9554.0</v>
      </c>
      <c r="B9555" s="19">
        <v>14635.0</v>
      </c>
      <c r="C9555" s="20" t="s">
        <v>11308</v>
      </c>
      <c r="D9555" s="21"/>
    </row>
    <row r="9556">
      <c r="A9556" s="19">
        <v>9555.0</v>
      </c>
      <c r="B9556" s="19">
        <v>14635.0</v>
      </c>
      <c r="C9556" s="20" t="s">
        <v>11309</v>
      </c>
      <c r="D9556" s="21"/>
    </row>
    <row r="9557">
      <c r="A9557" s="19">
        <v>9556.0</v>
      </c>
      <c r="B9557" s="19">
        <v>14635.0</v>
      </c>
      <c r="C9557" s="20" t="s">
        <v>11310</v>
      </c>
      <c r="D9557" s="21"/>
    </row>
    <row r="9558">
      <c r="A9558" s="19">
        <v>9557.0</v>
      </c>
      <c r="B9558" s="19">
        <v>14632.0</v>
      </c>
      <c r="C9558" s="20" t="s">
        <v>11311</v>
      </c>
      <c r="D9558" s="21"/>
    </row>
    <row r="9559">
      <c r="A9559" s="19">
        <v>9558.0</v>
      </c>
      <c r="B9559" s="19">
        <v>14629.0</v>
      </c>
      <c r="C9559" s="20" t="s">
        <v>11312</v>
      </c>
      <c r="D9559" s="21"/>
    </row>
    <row r="9560">
      <c r="A9560" s="19">
        <v>9559.0</v>
      </c>
      <c r="B9560" s="19">
        <v>14627.0</v>
      </c>
      <c r="C9560" s="20" t="s">
        <v>11313</v>
      </c>
      <c r="D9560" s="21"/>
    </row>
    <row r="9561">
      <c r="A9561" s="19">
        <v>9560.0</v>
      </c>
      <c r="B9561" s="19">
        <v>14626.0</v>
      </c>
      <c r="C9561" s="20" t="s">
        <v>11314</v>
      </c>
      <c r="D9561" s="21"/>
    </row>
    <row r="9562">
      <c r="A9562" s="19">
        <v>9561.0</v>
      </c>
      <c r="B9562" s="19">
        <v>14625.0</v>
      </c>
      <c r="C9562" s="20" t="s">
        <v>11315</v>
      </c>
      <c r="D9562" s="21"/>
    </row>
    <row r="9563">
      <c r="A9563" s="19">
        <v>9562.0</v>
      </c>
      <c r="B9563" s="19">
        <v>14625.0</v>
      </c>
      <c r="C9563" s="20" t="s">
        <v>11316</v>
      </c>
      <c r="D9563" s="21"/>
    </row>
    <row r="9564">
      <c r="A9564" s="19">
        <v>9563.0</v>
      </c>
      <c r="B9564" s="19">
        <v>14623.0</v>
      </c>
      <c r="C9564" s="20" t="s">
        <v>11317</v>
      </c>
      <c r="D9564" s="21"/>
    </row>
    <row r="9565">
      <c r="A9565" s="19">
        <v>9564.0</v>
      </c>
      <c r="B9565" s="19">
        <v>14617.0</v>
      </c>
      <c r="C9565" s="22" t="s">
        <v>11318</v>
      </c>
      <c r="D9565" s="21"/>
    </row>
    <row r="9566">
      <c r="A9566" s="19">
        <v>9565.0</v>
      </c>
      <c r="B9566" s="19">
        <v>14617.0</v>
      </c>
      <c r="C9566" s="20" t="s">
        <v>11319</v>
      </c>
      <c r="D9566" s="21"/>
    </row>
    <row r="9567">
      <c r="A9567" s="19">
        <v>9566.0</v>
      </c>
      <c r="B9567" s="19">
        <v>14616.0</v>
      </c>
      <c r="C9567" s="22" t="s">
        <v>11320</v>
      </c>
      <c r="D9567" s="21"/>
    </row>
    <row r="9568">
      <c r="A9568" s="19">
        <v>9567.0</v>
      </c>
      <c r="B9568" s="19">
        <v>14607.0</v>
      </c>
      <c r="C9568" s="20" t="s">
        <v>11321</v>
      </c>
      <c r="D9568" s="21"/>
    </row>
    <row r="9569">
      <c r="A9569" s="19">
        <v>9568.0</v>
      </c>
      <c r="B9569" s="19">
        <v>14605.0</v>
      </c>
      <c r="C9569" s="20" t="s">
        <v>11322</v>
      </c>
      <c r="D9569" s="21"/>
    </row>
    <row r="9570">
      <c r="A9570" s="19">
        <v>9569.0</v>
      </c>
      <c r="B9570" s="19">
        <v>14602.0</v>
      </c>
      <c r="C9570" s="22" t="s">
        <v>11323</v>
      </c>
      <c r="D9570" s="21"/>
    </row>
    <row r="9571">
      <c r="A9571" s="19">
        <v>9570.0</v>
      </c>
      <c r="B9571" s="19">
        <v>14600.0</v>
      </c>
      <c r="C9571" s="20" t="s">
        <v>11324</v>
      </c>
      <c r="D9571" s="21"/>
    </row>
    <row r="9572">
      <c r="A9572" s="19">
        <v>9571.0</v>
      </c>
      <c r="B9572" s="19">
        <v>14598.0</v>
      </c>
      <c r="C9572" s="20" t="s">
        <v>11325</v>
      </c>
      <c r="D9572" s="21"/>
    </row>
    <row r="9573">
      <c r="A9573" s="19">
        <v>9572.0</v>
      </c>
      <c r="B9573" s="19">
        <v>14597.0</v>
      </c>
      <c r="C9573" s="20" t="s">
        <v>11326</v>
      </c>
      <c r="D9573" s="21"/>
    </row>
    <row r="9574">
      <c r="A9574" s="19">
        <v>9573.0</v>
      </c>
      <c r="B9574" s="19">
        <v>14595.0</v>
      </c>
      <c r="C9574" s="20" t="s">
        <v>11327</v>
      </c>
      <c r="D9574" s="21"/>
    </row>
    <row r="9575">
      <c r="A9575" s="19">
        <v>9574.0</v>
      </c>
      <c r="B9575" s="19">
        <v>14591.0</v>
      </c>
      <c r="C9575" s="20" t="s">
        <v>11328</v>
      </c>
      <c r="D9575" s="21"/>
    </row>
    <row r="9576">
      <c r="A9576" s="19">
        <v>9575.0</v>
      </c>
      <c r="B9576" s="19">
        <v>14588.0</v>
      </c>
      <c r="C9576" s="20" t="s">
        <v>11329</v>
      </c>
      <c r="D9576" s="21"/>
    </row>
    <row r="9577">
      <c r="A9577" s="19">
        <v>9576.0</v>
      </c>
      <c r="B9577" s="19">
        <v>14587.0</v>
      </c>
      <c r="C9577" s="20" t="s">
        <v>11330</v>
      </c>
      <c r="D9577" s="21"/>
    </row>
    <row r="9578">
      <c r="A9578" s="19">
        <v>9577.0</v>
      </c>
      <c r="B9578" s="19">
        <v>14587.0</v>
      </c>
      <c r="C9578" s="22" t="s">
        <v>11331</v>
      </c>
      <c r="D9578" s="21"/>
    </row>
    <row r="9579">
      <c r="A9579" s="19">
        <v>9578.0</v>
      </c>
      <c r="B9579" s="19">
        <v>14586.0</v>
      </c>
      <c r="C9579" s="20" t="s">
        <v>11332</v>
      </c>
      <c r="D9579" s="21"/>
    </row>
    <row r="9580">
      <c r="A9580" s="19">
        <v>9579.0</v>
      </c>
      <c r="B9580" s="19">
        <v>14586.0</v>
      </c>
      <c r="C9580" s="20" t="s">
        <v>11333</v>
      </c>
      <c r="D9580" s="21"/>
    </row>
    <row r="9581">
      <c r="A9581" s="19">
        <v>9580.0</v>
      </c>
      <c r="B9581" s="19">
        <v>14584.0</v>
      </c>
      <c r="C9581" s="20" t="s">
        <v>11334</v>
      </c>
      <c r="D9581" s="21"/>
    </row>
    <row r="9582">
      <c r="A9582" s="19">
        <v>9581.0</v>
      </c>
      <c r="B9582" s="19">
        <v>14575.0</v>
      </c>
      <c r="C9582" s="20" t="s">
        <v>11335</v>
      </c>
      <c r="D9582" s="21"/>
    </row>
    <row r="9583">
      <c r="A9583" s="19">
        <v>9582.0</v>
      </c>
      <c r="B9583" s="19">
        <v>14572.0</v>
      </c>
      <c r="C9583" s="20" t="s">
        <v>11336</v>
      </c>
      <c r="D9583" s="21"/>
    </row>
    <row r="9584">
      <c r="A9584" s="19">
        <v>9583.0</v>
      </c>
      <c r="B9584" s="19">
        <v>14572.0</v>
      </c>
      <c r="C9584" s="20" t="s">
        <v>11337</v>
      </c>
      <c r="D9584" s="21"/>
    </row>
    <row r="9585">
      <c r="A9585" s="19">
        <v>9584.0</v>
      </c>
      <c r="B9585" s="19">
        <v>14570.0</v>
      </c>
      <c r="C9585" s="20" t="s">
        <v>11338</v>
      </c>
      <c r="D9585" s="21"/>
    </row>
    <row r="9586">
      <c r="A9586" s="19">
        <v>9585.0</v>
      </c>
      <c r="B9586" s="19">
        <v>14568.0</v>
      </c>
      <c r="C9586" s="20" t="s">
        <v>11339</v>
      </c>
      <c r="D9586" s="21"/>
    </row>
    <row r="9587">
      <c r="A9587" s="19">
        <v>9586.0</v>
      </c>
      <c r="B9587" s="19">
        <v>14568.0</v>
      </c>
      <c r="C9587" s="20" t="s">
        <v>11340</v>
      </c>
      <c r="D9587" s="21"/>
    </row>
    <row r="9588">
      <c r="A9588" s="19">
        <v>9587.0</v>
      </c>
      <c r="B9588" s="19">
        <v>14568.0</v>
      </c>
      <c r="C9588" s="20" t="s">
        <v>11341</v>
      </c>
      <c r="D9588" s="21"/>
    </row>
    <row r="9589">
      <c r="A9589" s="19">
        <v>9588.0</v>
      </c>
      <c r="B9589" s="19">
        <v>14566.0</v>
      </c>
      <c r="C9589" s="20" t="s">
        <v>11342</v>
      </c>
      <c r="D9589" s="21"/>
    </row>
    <row r="9590">
      <c r="A9590" s="19">
        <v>9589.0</v>
      </c>
      <c r="B9590" s="19">
        <v>14565.0</v>
      </c>
      <c r="C9590" s="22" t="s">
        <v>11343</v>
      </c>
      <c r="D9590" s="21"/>
    </row>
    <row r="9591">
      <c r="A9591" s="19">
        <v>9590.0</v>
      </c>
      <c r="B9591" s="19">
        <v>14563.0</v>
      </c>
      <c r="C9591" s="20" t="s">
        <v>11344</v>
      </c>
      <c r="D9591" s="21"/>
    </row>
    <row r="9592">
      <c r="A9592" s="19">
        <v>9591.0</v>
      </c>
      <c r="B9592" s="19">
        <v>14562.0</v>
      </c>
      <c r="C9592" s="20" t="s">
        <v>11345</v>
      </c>
      <c r="D9592" s="21"/>
    </row>
    <row r="9593">
      <c r="A9593" s="19">
        <v>9592.0</v>
      </c>
      <c r="B9593" s="19">
        <v>14557.0</v>
      </c>
      <c r="C9593" s="20" t="s">
        <v>11346</v>
      </c>
      <c r="D9593" s="21"/>
    </row>
    <row r="9594">
      <c r="A9594" s="19">
        <v>9593.0</v>
      </c>
      <c r="B9594" s="19">
        <v>14554.0</v>
      </c>
      <c r="C9594" s="20" t="s">
        <v>11347</v>
      </c>
      <c r="D9594" s="21"/>
    </row>
    <row r="9595">
      <c r="A9595" s="19">
        <v>9594.0</v>
      </c>
      <c r="B9595" s="19">
        <v>14553.0</v>
      </c>
      <c r="C9595" s="20" t="s">
        <v>11348</v>
      </c>
      <c r="D9595" s="21"/>
    </row>
    <row r="9596">
      <c r="A9596" s="19">
        <v>9595.0</v>
      </c>
      <c r="B9596" s="19">
        <v>14552.0</v>
      </c>
      <c r="C9596" s="22" t="s">
        <v>11349</v>
      </c>
      <c r="D9596" s="21"/>
    </row>
    <row r="9597">
      <c r="A9597" s="19">
        <v>9596.0</v>
      </c>
      <c r="B9597" s="19">
        <v>14551.0</v>
      </c>
      <c r="C9597" s="20" t="s">
        <v>11350</v>
      </c>
      <c r="D9597" s="21"/>
    </row>
    <row r="9598">
      <c r="A9598" s="19">
        <v>9597.0</v>
      </c>
      <c r="B9598" s="19">
        <v>14550.0</v>
      </c>
      <c r="C9598" s="20" t="s">
        <v>11351</v>
      </c>
      <c r="D9598" s="21"/>
    </row>
    <row r="9599">
      <c r="A9599" s="19">
        <v>9598.0</v>
      </c>
      <c r="B9599" s="19">
        <v>14550.0</v>
      </c>
      <c r="C9599" s="20" t="s">
        <v>11352</v>
      </c>
      <c r="D9599" s="21"/>
    </row>
    <row r="9600">
      <c r="A9600" s="19">
        <v>9599.0</v>
      </c>
      <c r="B9600" s="19">
        <v>14548.0</v>
      </c>
      <c r="C9600" s="20" t="s">
        <v>11353</v>
      </c>
      <c r="D9600" s="21"/>
    </row>
    <row r="9601">
      <c r="A9601" s="19">
        <v>9600.0</v>
      </c>
      <c r="B9601" s="19">
        <v>14548.0</v>
      </c>
      <c r="C9601" s="20" t="s">
        <v>11354</v>
      </c>
      <c r="D9601" s="21"/>
    </row>
    <row r="9602">
      <c r="A9602" s="19">
        <v>9601.0</v>
      </c>
      <c r="B9602" s="19">
        <v>14546.0</v>
      </c>
      <c r="C9602" s="20" t="s">
        <v>11355</v>
      </c>
      <c r="D9602" s="21"/>
    </row>
    <row r="9603">
      <c r="A9603" s="19">
        <v>9602.0</v>
      </c>
      <c r="B9603" s="19">
        <v>14544.0</v>
      </c>
      <c r="C9603" s="20" t="s">
        <v>11356</v>
      </c>
      <c r="D9603" s="21"/>
    </row>
    <row r="9604">
      <c r="A9604" s="19">
        <v>9603.0</v>
      </c>
      <c r="B9604" s="19">
        <v>14543.0</v>
      </c>
      <c r="C9604" s="20" t="s">
        <v>11357</v>
      </c>
      <c r="D9604" s="21"/>
    </row>
    <row r="9605">
      <c r="A9605" s="19">
        <v>9604.0</v>
      </c>
      <c r="B9605" s="19">
        <v>14541.0</v>
      </c>
      <c r="C9605" s="20" t="s">
        <v>11358</v>
      </c>
      <c r="D9605" s="21"/>
    </row>
    <row r="9606">
      <c r="A9606" s="19">
        <v>9605.0</v>
      </c>
      <c r="B9606" s="19">
        <v>14540.0</v>
      </c>
      <c r="C9606" s="20" t="s">
        <v>11359</v>
      </c>
      <c r="D9606" s="21"/>
    </row>
    <row r="9607">
      <c r="A9607" s="19">
        <v>9606.0</v>
      </c>
      <c r="B9607" s="19">
        <v>14540.0</v>
      </c>
      <c r="C9607" s="20" t="s">
        <v>11360</v>
      </c>
      <c r="D9607" s="21"/>
    </row>
    <row r="9608">
      <c r="A9608" s="19">
        <v>9607.0</v>
      </c>
      <c r="B9608" s="19">
        <v>14537.0</v>
      </c>
      <c r="C9608" s="20" t="s">
        <v>11361</v>
      </c>
      <c r="D9608" s="21"/>
    </row>
    <row r="9609">
      <c r="A9609" s="19">
        <v>9608.0</v>
      </c>
      <c r="B9609" s="19">
        <v>14536.0</v>
      </c>
      <c r="C9609" s="20" t="s">
        <v>11362</v>
      </c>
      <c r="D9609" s="21"/>
    </row>
    <row r="9610">
      <c r="A9610" s="19">
        <v>9609.0</v>
      </c>
      <c r="B9610" s="19">
        <v>14534.0</v>
      </c>
      <c r="C9610" s="20" t="s">
        <v>11363</v>
      </c>
      <c r="D9610" s="21"/>
    </row>
    <row r="9611">
      <c r="A9611" s="19">
        <v>9610.0</v>
      </c>
      <c r="B9611" s="19">
        <v>14533.0</v>
      </c>
      <c r="C9611" s="20" t="s">
        <v>11364</v>
      </c>
      <c r="D9611" s="21"/>
    </row>
    <row r="9612">
      <c r="A9612" s="19">
        <v>9611.0</v>
      </c>
      <c r="B9612" s="19">
        <v>14531.0</v>
      </c>
      <c r="C9612" s="20" t="s">
        <v>11365</v>
      </c>
      <c r="D9612" s="21"/>
    </row>
    <row r="9613">
      <c r="A9613" s="19">
        <v>9612.0</v>
      </c>
      <c r="B9613" s="19">
        <v>14528.0</v>
      </c>
      <c r="C9613" s="20" t="s">
        <v>11366</v>
      </c>
      <c r="D9613" s="21"/>
    </row>
    <row r="9614">
      <c r="A9614" s="19">
        <v>9613.0</v>
      </c>
      <c r="B9614" s="19">
        <v>14528.0</v>
      </c>
      <c r="C9614" s="20" t="s">
        <v>11367</v>
      </c>
      <c r="D9614" s="21"/>
    </row>
    <row r="9615">
      <c r="A9615" s="19">
        <v>9614.0</v>
      </c>
      <c r="B9615" s="19">
        <v>14527.0</v>
      </c>
      <c r="C9615" s="20" t="s">
        <v>11368</v>
      </c>
      <c r="D9615" s="21"/>
    </row>
    <row r="9616">
      <c r="A9616" s="19">
        <v>9615.0</v>
      </c>
      <c r="B9616" s="19">
        <v>14526.0</v>
      </c>
      <c r="C9616" s="22" t="s">
        <v>11369</v>
      </c>
      <c r="D9616" s="21"/>
    </row>
    <row r="9617">
      <c r="A9617" s="19">
        <v>9616.0</v>
      </c>
      <c r="B9617" s="19">
        <v>14525.0</v>
      </c>
      <c r="C9617" s="20" t="s">
        <v>11370</v>
      </c>
      <c r="D9617" s="21"/>
    </row>
    <row r="9618">
      <c r="A9618" s="19">
        <v>9617.0</v>
      </c>
      <c r="B9618" s="19">
        <v>14523.0</v>
      </c>
      <c r="C9618" s="22" t="s">
        <v>11371</v>
      </c>
      <c r="D9618" s="21"/>
    </row>
    <row r="9619">
      <c r="A9619" s="19">
        <v>9618.0</v>
      </c>
      <c r="B9619" s="19">
        <v>14519.0</v>
      </c>
      <c r="C9619" s="22" t="s">
        <v>11372</v>
      </c>
      <c r="D9619" s="21"/>
    </row>
    <row r="9620">
      <c r="A9620" s="19">
        <v>9619.0</v>
      </c>
      <c r="B9620" s="19">
        <v>14517.0</v>
      </c>
      <c r="C9620" s="22" t="s">
        <v>11373</v>
      </c>
      <c r="D9620" s="21"/>
    </row>
    <row r="9621">
      <c r="A9621" s="19">
        <v>9620.0</v>
      </c>
      <c r="B9621" s="19">
        <v>14517.0</v>
      </c>
      <c r="C9621" s="20" t="s">
        <v>11374</v>
      </c>
      <c r="D9621" s="21"/>
    </row>
    <row r="9622">
      <c r="A9622" s="19">
        <v>9621.0</v>
      </c>
      <c r="B9622" s="19">
        <v>14514.0</v>
      </c>
      <c r="C9622" s="22" t="s">
        <v>11375</v>
      </c>
      <c r="D9622" s="21"/>
    </row>
    <row r="9623">
      <c r="A9623" s="19">
        <v>9622.0</v>
      </c>
      <c r="B9623" s="19">
        <v>14512.0</v>
      </c>
      <c r="C9623" s="20" t="s">
        <v>11376</v>
      </c>
      <c r="D9623" s="21"/>
    </row>
    <row r="9624">
      <c r="A9624" s="19">
        <v>9623.0</v>
      </c>
      <c r="B9624" s="19">
        <v>14511.0</v>
      </c>
      <c r="C9624" s="20" t="s">
        <v>11377</v>
      </c>
      <c r="D9624" s="21"/>
    </row>
    <row r="9625">
      <c r="A9625" s="19">
        <v>9624.0</v>
      </c>
      <c r="B9625" s="19">
        <v>14510.0</v>
      </c>
      <c r="C9625" s="22" t="s">
        <v>11378</v>
      </c>
      <c r="D9625" s="21"/>
    </row>
    <row r="9626">
      <c r="A9626" s="19">
        <v>9625.0</v>
      </c>
      <c r="B9626" s="19">
        <v>14509.0</v>
      </c>
      <c r="C9626" s="20" t="s">
        <v>11379</v>
      </c>
      <c r="D9626" s="21"/>
    </row>
    <row r="9627">
      <c r="A9627" s="19">
        <v>9626.0</v>
      </c>
      <c r="B9627" s="19">
        <v>14504.0</v>
      </c>
      <c r="C9627" s="20" t="s">
        <v>11380</v>
      </c>
      <c r="D9627" s="21"/>
    </row>
    <row r="9628">
      <c r="A9628" s="19">
        <v>9627.0</v>
      </c>
      <c r="B9628" s="19">
        <v>14503.0</v>
      </c>
      <c r="C9628" s="20" t="s">
        <v>11381</v>
      </c>
      <c r="D9628" s="21"/>
    </row>
    <row r="9629">
      <c r="A9629" s="19">
        <v>9628.0</v>
      </c>
      <c r="B9629" s="19">
        <v>14501.0</v>
      </c>
      <c r="C9629" s="22" t="s">
        <v>11382</v>
      </c>
      <c r="D9629" s="21"/>
    </row>
    <row r="9630">
      <c r="A9630" s="19">
        <v>9629.0</v>
      </c>
      <c r="B9630" s="19">
        <v>14500.0</v>
      </c>
      <c r="C9630" s="20" t="s">
        <v>11383</v>
      </c>
      <c r="D9630" s="21"/>
    </row>
    <row r="9631">
      <c r="A9631" s="19">
        <v>9630.0</v>
      </c>
      <c r="B9631" s="19">
        <v>14499.0</v>
      </c>
      <c r="C9631" s="20" t="s">
        <v>11384</v>
      </c>
      <c r="D9631" s="21"/>
    </row>
    <row r="9632">
      <c r="A9632" s="19">
        <v>9631.0</v>
      </c>
      <c r="B9632" s="19">
        <v>14496.0</v>
      </c>
      <c r="C9632" s="20" t="s">
        <v>11385</v>
      </c>
      <c r="D9632" s="21"/>
    </row>
    <row r="9633">
      <c r="A9633" s="19">
        <v>9632.0</v>
      </c>
      <c r="B9633" s="19">
        <v>14494.0</v>
      </c>
      <c r="C9633" s="20" t="s">
        <v>11386</v>
      </c>
      <c r="D9633" s="21"/>
    </row>
    <row r="9634">
      <c r="A9634" s="19">
        <v>9633.0</v>
      </c>
      <c r="B9634" s="19">
        <v>14494.0</v>
      </c>
      <c r="C9634" s="20" t="s">
        <v>11387</v>
      </c>
      <c r="D9634" s="21"/>
    </row>
    <row r="9635">
      <c r="A9635" s="19">
        <v>9634.0</v>
      </c>
      <c r="B9635" s="19">
        <v>14492.0</v>
      </c>
      <c r="C9635" s="20" t="s">
        <v>11388</v>
      </c>
      <c r="D9635" s="21"/>
    </row>
    <row r="9636">
      <c r="A9636" s="19">
        <v>9635.0</v>
      </c>
      <c r="B9636" s="19">
        <v>14489.0</v>
      </c>
      <c r="C9636" s="20" t="s">
        <v>11389</v>
      </c>
      <c r="D9636" s="21"/>
    </row>
    <row r="9637">
      <c r="A9637" s="19">
        <v>9636.0</v>
      </c>
      <c r="B9637" s="19">
        <v>14489.0</v>
      </c>
      <c r="C9637" s="20" t="s">
        <v>11390</v>
      </c>
      <c r="D9637" s="21"/>
    </row>
    <row r="9638">
      <c r="A9638" s="19">
        <v>9637.0</v>
      </c>
      <c r="B9638" s="19">
        <v>14482.0</v>
      </c>
      <c r="C9638" s="20" t="s">
        <v>11391</v>
      </c>
      <c r="D9638" s="21"/>
    </row>
    <row r="9639">
      <c r="A9639" s="19">
        <v>9638.0</v>
      </c>
      <c r="B9639" s="19">
        <v>14480.0</v>
      </c>
      <c r="C9639" s="20" t="s">
        <v>11392</v>
      </c>
      <c r="D9639" s="21"/>
    </row>
    <row r="9640">
      <c r="A9640" s="19">
        <v>9639.0</v>
      </c>
      <c r="B9640" s="19">
        <v>14478.0</v>
      </c>
      <c r="C9640" s="22" t="s">
        <v>11393</v>
      </c>
      <c r="D9640" s="21"/>
    </row>
    <row r="9641">
      <c r="A9641" s="19">
        <v>9640.0</v>
      </c>
      <c r="B9641" s="19">
        <v>14476.0</v>
      </c>
      <c r="C9641" s="20" t="s">
        <v>11394</v>
      </c>
      <c r="D9641" s="21"/>
    </row>
    <row r="9642">
      <c r="A9642" s="19">
        <v>9641.0</v>
      </c>
      <c r="B9642" s="19">
        <v>14467.0</v>
      </c>
      <c r="C9642" s="20" t="s">
        <v>11395</v>
      </c>
      <c r="D9642" s="21"/>
    </row>
    <row r="9643">
      <c r="A9643" s="19">
        <v>9642.0</v>
      </c>
      <c r="B9643" s="19">
        <v>14467.0</v>
      </c>
      <c r="C9643" s="20" t="s">
        <v>11396</v>
      </c>
      <c r="D9643" s="21"/>
    </row>
    <row r="9644">
      <c r="A9644" s="19">
        <v>9643.0</v>
      </c>
      <c r="B9644" s="19">
        <v>14465.0</v>
      </c>
      <c r="C9644" s="20" t="s">
        <v>11397</v>
      </c>
      <c r="D9644" s="21"/>
    </row>
    <row r="9645">
      <c r="A9645" s="19">
        <v>9644.0</v>
      </c>
      <c r="B9645" s="19">
        <v>14464.0</v>
      </c>
      <c r="C9645" s="20" t="s">
        <v>11398</v>
      </c>
      <c r="D9645" s="21"/>
    </row>
    <row r="9646">
      <c r="A9646" s="19">
        <v>9645.0</v>
      </c>
      <c r="B9646" s="19">
        <v>14460.0</v>
      </c>
      <c r="C9646" s="22" t="s">
        <v>11399</v>
      </c>
      <c r="D9646" s="21"/>
    </row>
    <row r="9647">
      <c r="A9647" s="19">
        <v>9646.0</v>
      </c>
      <c r="B9647" s="19">
        <v>14460.0</v>
      </c>
      <c r="C9647" s="22" t="s">
        <v>11400</v>
      </c>
      <c r="D9647" s="21"/>
    </row>
    <row r="9648">
      <c r="A9648" s="19">
        <v>9647.0</v>
      </c>
      <c r="B9648" s="19">
        <v>14460.0</v>
      </c>
      <c r="C9648" s="20" t="s">
        <v>11401</v>
      </c>
      <c r="D9648" s="21"/>
    </row>
    <row r="9649">
      <c r="A9649" s="19">
        <v>9648.0</v>
      </c>
      <c r="B9649" s="19">
        <v>14459.0</v>
      </c>
      <c r="C9649" s="20" t="s">
        <v>11402</v>
      </c>
      <c r="D9649" s="21"/>
    </row>
    <row r="9650">
      <c r="A9650" s="19">
        <v>9649.0</v>
      </c>
      <c r="B9650" s="19">
        <v>14454.0</v>
      </c>
      <c r="C9650" s="20" t="s">
        <v>11403</v>
      </c>
      <c r="D9650" s="21"/>
    </row>
    <row r="9651">
      <c r="A9651" s="19">
        <v>9650.0</v>
      </c>
      <c r="B9651" s="19">
        <v>14450.0</v>
      </c>
      <c r="C9651" s="20" t="s">
        <v>11404</v>
      </c>
      <c r="D9651" s="21"/>
    </row>
    <row r="9652">
      <c r="A9652" s="19">
        <v>9651.0</v>
      </c>
      <c r="B9652" s="19">
        <v>14450.0</v>
      </c>
      <c r="C9652" s="20" t="s">
        <v>11405</v>
      </c>
      <c r="D9652" s="21"/>
    </row>
    <row r="9653">
      <c r="A9653" s="19">
        <v>9652.0</v>
      </c>
      <c r="B9653" s="19">
        <v>14446.0</v>
      </c>
      <c r="C9653" s="20" t="s">
        <v>11406</v>
      </c>
      <c r="D9653" s="21"/>
    </row>
    <row r="9654">
      <c r="A9654" s="19">
        <v>9653.0</v>
      </c>
      <c r="B9654" s="19">
        <v>14444.0</v>
      </c>
      <c r="C9654" s="20" t="s">
        <v>11407</v>
      </c>
      <c r="D9654" s="21"/>
    </row>
    <row r="9655">
      <c r="A9655" s="19">
        <v>9654.0</v>
      </c>
      <c r="B9655" s="19">
        <v>14442.0</v>
      </c>
      <c r="C9655" s="20" t="s">
        <v>11408</v>
      </c>
      <c r="D9655" s="21"/>
    </row>
    <row r="9656">
      <c r="A9656" s="19">
        <v>9655.0</v>
      </c>
      <c r="B9656" s="19">
        <v>14440.0</v>
      </c>
      <c r="C9656" s="20" t="s">
        <v>11409</v>
      </c>
      <c r="D9656" s="21"/>
    </row>
    <row r="9657">
      <c r="A9657" s="19">
        <v>9656.0</v>
      </c>
      <c r="B9657" s="19">
        <v>14436.0</v>
      </c>
      <c r="C9657" s="20" t="s">
        <v>11410</v>
      </c>
      <c r="D9657" s="21"/>
    </row>
    <row r="9658">
      <c r="A9658" s="19">
        <v>9657.0</v>
      </c>
      <c r="B9658" s="19">
        <v>14436.0</v>
      </c>
      <c r="C9658" s="20" t="s">
        <v>11411</v>
      </c>
      <c r="D9658" s="21"/>
    </row>
    <row r="9659">
      <c r="A9659" s="19">
        <v>9658.0</v>
      </c>
      <c r="B9659" s="19">
        <v>14433.0</v>
      </c>
      <c r="C9659" s="20" t="s">
        <v>11412</v>
      </c>
      <c r="D9659" s="21"/>
    </row>
    <row r="9660">
      <c r="A9660" s="19">
        <v>9659.0</v>
      </c>
      <c r="B9660" s="19">
        <v>14428.0</v>
      </c>
      <c r="C9660" s="20" t="s">
        <v>11413</v>
      </c>
      <c r="D9660" s="21"/>
    </row>
    <row r="9661">
      <c r="A9661" s="19">
        <v>9660.0</v>
      </c>
      <c r="B9661" s="19">
        <v>14427.0</v>
      </c>
      <c r="C9661" s="20" t="s">
        <v>11414</v>
      </c>
      <c r="D9661" s="21"/>
    </row>
    <row r="9662">
      <c r="A9662" s="19">
        <v>9661.0</v>
      </c>
      <c r="B9662" s="19">
        <v>14426.0</v>
      </c>
      <c r="C9662" s="22" t="s">
        <v>11415</v>
      </c>
      <c r="D9662" s="21"/>
    </row>
    <row r="9663">
      <c r="A9663" s="19">
        <v>9662.0</v>
      </c>
      <c r="B9663" s="19">
        <v>14426.0</v>
      </c>
      <c r="C9663" s="22" t="s">
        <v>11416</v>
      </c>
      <c r="D9663" s="21"/>
    </row>
    <row r="9664">
      <c r="A9664" s="19">
        <v>9663.0</v>
      </c>
      <c r="B9664" s="19">
        <v>14424.0</v>
      </c>
      <c r="C9664" s="20" t="s">
        <v>11417</v>
      </c>
      <c r="D9664" s="21"/>
    </row>
    <row r="9665">
      <c r="A9665" s="19">
        <v>9664.0</v>
      </c>
      <c r="B9665" s="19">
        <v>14424.0</v>
      </c>
      <c r="C9665" s="20" t="s">
        <v>11418</v>
      </c>
      <c r="D9665" s="21"/>
    </row>
    <row r="9666">
      <c r="A9666" s="19">
        <v>9665.0</v>
      </c>
      <c r="B9666" s="19">
        <v>14422.0</v>
      </c>
      <c r="C9666" s="22" t="s">
        <v>11419</v>
      </c>
      <c r="D9666" s="21"/>
    </row>
    <row r="9667">
      <c r="A9667" s="19">
        <v>9666.0</v>
      </c>
      <c r="B9667" s="19">
        <v>14416.0</v>
      </c>
      <c r="C9667" s="20" t="s">
        <v>11420</v>
      </c>
      <c r="D9667" s="21"/>
    </row>
    <row r="9668">
      <c r="A9668" s="19">
        <v>9667.0</v>
      </c>
      <c r="B9668" s="19">
        <v>14415.0</v>
      </c>
      <c r="C9668" s="22" t="s">
        <v>11421</v>
      </c>
      <c r="D9668" s="21"/>
    </row>
    <row r="9669">
      <c r="A9669" s="19">
        <v>9668.0</v>
      </c>
      <c r="B9669" s="19">
        <v>14412.0</v>
      </c>
      <c r="C9669" s="20" t="s">
        <v>11422</v>
      </c>
      <c r="D9669" s="21"/>
    </row>
    <row r="9670">
      <c r="A9670" s="19">
        <v>9669.0</v>
      </c>
      <c r="B9670" s="19">
        <v>14411.0</v>
      </c>
      <c r="C9670" s="20" t="s">
        <v>11423</v>
      </c>
      <c r="D9670" s="21"/>
    </row>
    <row r="9671">
      <c r="A9671" s="19">
        <v>9670.0</v>
      </c>
      <c r="B9671" s="19">
        <v>14411.0</v>
      </c>
      <c r="C9671" s="20" t="s">
        <v>11424</v>
      </c>
      <c r="D9671" s="21"/>
    </row>
    <row r="9672">
      <c r="A9672" s="19">
        <v>9671.0</v>
      </c>
      <c r="B9672" s="19">
        <v>14411.0</v>
      </c>
      <c r="C9672" s="20" t="s">
        <v>11425</v>
      </c>
      <c r="D9672" s="21"/>
    </row>
    <row r="9673">
      <c r="A9673" s="19">
        <v>9672.0</v>
      </c>
      <c r="B9673" s="19">
        <v>14410.0</v>
      </c>
      <c r="C9673" s="20" t="s">
        <v>11426</v>
      </c>
      <c r="D9673" s="21"/>
    </row>
    <row r="9674">
      <c r="A9674" s="19">
        <v>9673.0</v>
      </c>
      <c r="B9674" s="19">
        <v>14408.0</v>
      </c>
      <c r="C9674" s="20" t="s">
        <v>11427</v>
      </c>
      <c r="D9674" s="21"/>
    </row>
    <row r="9675">
      <c r="A9675" s="19">
        <v>9674.0</v>
      </c>
      <c r="B9675" s="19">
        <v>14408.0</v>
      </c>
      <c r="C9675" s="20" t="s">
        <v>11428</v>
      </c>
      <c r="D9675" s="21"/>
    </row>
    <row r="9676">
      <c r="A9676" s="19">
        <v>9675.0</v>
      </c>
      <c r="B9676" s="19">
        <v>14407.0</v>
      </c>
      <c r="C9676" s="20" t="s">
        <v>11429</v>
      </c>
      <c r="D9676" s="21"/>
    </row>
    <row r="9677">
      <c r="A9677" s="19">
        <v>9676.0</v>
      </c>
      <c r="B9677" s="19">
        <v>14406.0</v>
      </c>
      <c r="C9677" s="20" t="s">
        <v>11430</v>
      </c>
      <c r="D9677" s="21"/>
    </row>
    <row r="9678">
      <c r="A9678" s="19">
        <v>9677.0</v>
      </c>
      <c r="B9678" s="19">
        <v>14405.0</v>
      </c>
      <c r="C9678" s="20" t="s">
        <v>11431</v>
      </c>
      <c r="D9678" s="21"/>
    </row>
    <row r="9679">
      <c r="A9679" s="19">
        <v>9678.0</v>
      </c>
      <c r="B9679" s="19">
        <v>14405.0</v>
      </c>
      <c r="C9679" s="20" t="s">
        <v>11432</v>
      </c>
      <c r="D9679" s="21"/>
    </row>
    <row r="9680">
      <c r="A9680" s="19">
        <v>9679.0</v>
      </c>
      <c r="B9680" s="19">
        <v>14401.0</v>
      </c>
      <c r="C9680" s="20" t="s">
        <v>11433</v>
      </c>
      <c r="D9680" s="21"/>
    </row>
    <row r="9681">
      <c r="A9681" s="19">
        <v>9680.0</v>
      </c>
      <c r="B9681" s="19">
        <v>14399.0</v>
      </c>
      <c r="C9681" s="20" t="s">
        <v>11434</v>
      </c>
      <c r="D9681" s="21"/>
    </row>
    <row r="9682">
      <c r="A9682" s="19">
        <v>9681.0</v>
      </c>
      <c r="B9682" s="19">
        <v>14396.0</v>
      </c>
      <c r="C9682" s="20" t="s">
        <v>11435</v>
      </c>
      <c r="D9682" s="21"/>
    </row>
    <row r="9683">
      <c r="A9683" s="19">
        <v>9682.0</v>
      </c>
      <c r="B9683" s="19">
        <v>14388.0</v>
      </c>
      <c r="C9683" s="20" t="s">
        <v>11436</v>
      </c>
      <c r="D9683" s="21"/>
    </row>
    <row r="9684">
      <c r="A9684" s="19">
        <v>9683.0</v>
      </c>
      <c r="B9684" s="19">
        <v>14388.0</v>
      </c>
      <c r="C9684" s="22" t="s">
        <v>11437</v>
      </c>
      <c r="D9684" s="21"/>
    </row>
    <row r="9685">
      <c r="A9685" s="19">
        <v>9684.0</v>
      </c>
      <c r="B9685" s="19">
        <v>14387.0</v>
      </c>
      <c r="C9685" s="20" t="s">
        <v>11438</v>
      </c>
      <c r="D9685" s="21"/>
    </row>
    <row r="9686">
      <c r="A9686" s="19">
        <v>9685.0</v>
      </c>
      <c r="B9686" s="19">
        <v>14383.0</v>
      </c>
      <c r="C9686" s="20" t="s">
        <v>11439</v>
      </c>
      <c r="D9686" s="21"/>
    </row>
    <row r="9687">
      <c r="A9687" s="19">
        <v>9686.0</v>
      </c>
      <c r="B9687" s="19">
        <v>14381.0</v>
      </c>
      <c r="C9687" s="20" t="s">
        <v>11440</v>
      </c>
      <c r="D9687" s="21"/>
    </row>
    <row r="9688">
      <c r="A9688" s="19">
        <v>9687.0</v>
      </c>
      <c r="B9688" s="19">
        <v>14374.0</v>
      </c>
      <c r="C9688" s="22" t="s">
        <v>11441</v>
      </c>
      <c r="D9688" s="21"/>
    </row>
    <row r="9689">
      <c r="A9689" s="19">
        <v>9688.0</v>
      </c>
      <c r="B9689" s="19">
        <v>14373.0</v>
      </c>
      <c r="C9689" s="20" t="s">
        <v>11442</v>
      </c>
      <c r="D9689" s="21"/>
    </row>
    <row r="9690">
      <c r="A9690" s="19">
        <v>9689.0</v>
      </c>
      <c r="B9690" s="19">
        <v>14367.0</v>
      </c>
      <c r="C9690" s="20" t="s">
        <v>11443</v>
      </c>
      <c r="D9690" s="21"/>
    </row>
    <row r="9691">
      <c r="A9691" s="19">
        <v>9690.0</v>
      </c>
      <c r="B9691" s="19">
        <v>14364.0</v>
      </c>
      <c r="C9691" s="20" t="s">
        <v>11444</v>
      </c>
      <c r="D9691" s="21"/>
    </row>
    <row r="9692">
      <c r="A9692" s="19">
        <v>9691.0</v>
      </c>
      <c r="B9692" s="19">
        <v>14361.0</v>
      </c>
      <c r="C9692" s="20" t="s">
        <v>11445</v>
      </c>
      <c r="D9692" s="21"/>
    </row>
    <row r="9693">
      <c r="A9693" s="19">
        <v>9692.0</v>
      </c>
      <c r="B9693" s="19">
        <v>14360.0</v>
      </c>
      <c r="C9693" s="20" t="s">
        <v>11446</v>
      </c>
      <c r="D9693" s="21"/>
    </row>
    <row r="9694">
      <c r="A9694" s="19">
        <v>9693.0</v>
      </c>
      <c r="B9694" s="19">
        <v>14360.0</v>
      </c>
      <c r="C9694" s="20" t="s">
        <v>11447</v>
      </c>
      <c r="D9694" s="21"/>
    </row>
    <row r="9695">
      <c r="A9695" s="19">
        <v>9694.0</v>
      </c>
      <c r="B9695" s="19">
        <v>14357.0</v>
      </c>
      <c r="C9695" s="20" t="s">
        <v>11448</v>
      </c>
      <c r="D9695" s="21"/>
    </row>
    <row r="9696">
      <c r="A9696" s="19">
        <v>9695.0</v>
      </c>
      <c r="B9696" s="19">
        <v>14354.0</v>
      </c>
      <c r="C9696" s="20" t="s">
        <v>11449</v>
      </c>
      <c r="D9696" s="21"/>
    </row>
    <row r="9697">
      <c r="A9697" s="19">
        <v>9696.0</v>
      </c>
      <c r="B9697" s="19">
        <v>14354.0</v>
      </c>
      <c r="C9697" s="20" t="s">
        <v>11450</v>
      </c>
      <c r="D9697" s="21"/>
    </row>
    <row r="9698">
      <c r="A9698" s="19">
        <v>9697.0</v>
      </c>
      <c r="B9698" s="19">
        <v>14351.0</v>
      </c>
      <c r="C9698" s="20" t="s">
        <v>11451</v>
      </c>
      <c r="D9698" s="21"/>
    </row>
    <row r="9699">
      <c r="A9699" s="19">
        <v>9698.0</v>
      </c>
      <c r="B9699" s="19">
        <v>14351.0</v>
      </c>
      <c r="C9699" s="20" t="s">
        <v>11452</v>
      </c>
      <c r="D9699" s="21"/>
    </row>
    <row r="9700">
      <c r="A9700" s="19">
        <v>9699.0</v>
      </c>
      <c r="B9700" s="19">
        <v>14346.0</v>
      </c>
      <c r="C9700" s="22" t="s">
        <v>11453</v>
      </c>
      <c r="D9700" s="21"/>
    </row>
    <row r="9701">
      <c r="A9701" s="19">
        <v>9700.0</v>
      </c>
      <c r="B9701" s="19">
        <v>14344.0</v>
      </c>
      <c r="C9701" s="20" t="s">
        <v>11454</v>
      </c>
      <c r="D9701" s="21"/>
    </row>
    <row r="9702">
      <c r="A9702" s="19">
        <v>9701.0</v>
      </c>
      <c r="B9702" s="19">
        <v>14341.0</v>
      </c>
      <c r="C9702" s="20" t="s">
        <v>11455</v>
      </c>
      <c r="D9702" s="21"/>
    </row>
    <row r="9703">
      <c r="A9703" s="19">
        <v>9702.0</v>
      </c>
      <c r="B9703" s="19">
        <v>14339.0</v>
      </c>
      <c r="C9703" s="20" t="s">
        <v>11456</v>
      </c>
      <c r="D9703" s="21"/>
    </row>
    <row r="9704">
      <c r="A9704" s="19">
        <v>9703.0</v>
      </c>
      <c r="B9704" s="19">
        <v>14337.0</v>
      </c>
      <c r="C9704" s="20" t="s">
        <v>11457</v>
      </c>
      <c r="D9704" s="21"/>
    </row>
    <row r="9705">
      <c r="A9705" s="19">
        <v>9704.0</v>
      </c>
      <c r="B9705" s="19">
        <v>14329.0</v>
      </c>
      <c r="C9705" s="20" t="s">
        <v>11458</v>
      </c>
      <c r="D9705" s="21"/>
    </row>
    <row r="9706">
      <c r="A9706" s="19">
        <v>9705.0</v>
      </c>
      <c r="B9706" s="19">
        <v>14327.0</v>
      </c>
      <c r="C9706" s="22" t="s">
        <v>11459</v>
      </c>
      <c r="D9706" s="21"/>
    </row>
    <row r="9707">
      <c r="A9707" s="19">
        <v>9706.0</v>
      </c>
      <c r="B9707" s="19">
        <v>14325.0</v>
      </c>
      <c r="C9707" s="20" t="s">
        <v>11460</v>
      </c>
      <c r="D9707" s="21"/>
    </row>
    <row r="9708">
      <c r="A9708" s="19">
        <v>9707.0</v>
      </c>
      <c r="B9708" s="19">
        <v>14324.0</v>
      </c>
      <c r="C9708" s="20" t="s">
        <v>11461</v>
      </c>
      <c r="D9708" s="21"/>
    </row>
    <row r="9709">
      <c r="A9709" s="19">
        <v>9708.0</v>
      </c>
      <c r="B9709" s="19">
        <v>14322.0</v>
      </c>
      <c r="C9709" s="20" t="s">
        <v>11462</v>
      </c>
      <c r="D9709" s="21"/>
    </row>
    <row r="9710">
      <c r="A9710" s="19">
        <v>9709.0</v>
      </c>
      <c r="B9710" s="19">
        <v>14318.0</v>
      </c>
      <c r="C9710" s="20" t="s">
        <v>11463</v>
      </c>
      <c r="D9710" s="21"/>
    </row>
    <row r="9711">
      <c r="A9711" s="19">
        <v>9710.0</v>
      </c>
      <c r="B9711" s="19">
        <v>14315.0</v>
      </c>
      <c r="C9711" s="20" t="s">
        <v>11464</v>
      </c>
      <c r="D9711" s="21"/>
    </row>
    <row r="9712">
      <c r="A9712" s="19">
        <v>9711.0</v>
      </c>
      <c r="B9712" s="19">
        <v>14314.0</v>
      </c>
      <c r="C9712" s="20" t="s">
        <v>11465</v>
      </c>
      <c r="D9712" s="21"/>
    </row>
    <row r="9713">
      <c r="A9713" s="19">
        <v>9712.0</v>
      </c>
      <c r="B9713" s="19">
        <v>14309.0</v>
      </c>
      <c r="C9713" s="20" t="s">
        <v>11466</v>
      </c>
      <c r="D9713" s="21"/>
    </row>
    <row r="9714">
      <c r="A9714" s="19">
        <v>9713.0</v>
      </c>
      <c r="B9714" s="19">
        <v>14308.0</v>
      </c>
      <c r="C9714" s="20" t="s">
        <v>11467</v>
      </c>
      <c r="D9714" s="21"/>
    </row>
    <row r="9715">
      <c r="A9715" s="19">
        <v>9714.0</v>
      </c>
      <c r="B9715" s="19">
        <v>14307.0</v>
      </c>
      <c r="C9715" s="20" t="s">
        <v>11468</v>
      </c>
      <c r="D9715" s="21"/>
    </row>
    <row r="9716">
      <c r="A9716" s="19">
        <v>9715.0</v>
      </c>
      <c r="B9716" s="19">
        <v>14305.0</v>
      </c>
      <c r="C9716" s="20" t="s">
        <v>11469</v>
      </c>
      <c r="D9716" s="21"/>
    </row>
    <row r="9717">
      <c r="A9717" s="19">
        <v>9716.0</v>
      </c>
      <c r="B9717" s="19">
        <v>14302.0</v>
      </c>
      <c r="C9717" s="20" t="s">
        <v>11470</v>
      </c>
      <c r="D9717" s="21"/>
    </row>
    <row r="9718">
      <c r="A9718" s="19">
        <v>9717.0</v>
      </c>
      <c r="B9718" s="19">
        <v>14302.0</v>
      </c>
      <c r="C9718" s="20" t="s">
        <v>11471</v>
      </c>
      <c r="D9718" s="21"/>
    </row>
    <row r="9719">
      <c r="A9719" s="19">
        <v>9718.0</v>
      </c>
      <c r="B9719" s="19">
        <v>14302.0</v>
      </c>
      <c r="C9719" s="20" t="s">
        <v>11472</v>
      </c>
      <c r="D9719" s="21"/>
    </row>
    <row r="9720">
      <c r="A9720" s="19">
        <v>9719.0</v>
      </c>
      <c r="B9720" s="19">
        <v>14301.0</v>
      </c>
      <c r="C9720" s="20" t="s">
        <v>11473</v>
      </c>
      <c r="D9720" s="21"/>
    </row>
    <row r="9721">
      <c r="A9721" s="19">
        <v>9720.0</v>
      </c>
      <c r="B9721" s="19">
        <v>14299.0</v>
      </c>
      <c r="C9721" s="20" t="s">
        <v>11474</v>
      </c>
      <c r="D9721" s="21"/>
    </row>
    <row r="9722">
      <c r="A9722" s="19">
        <v>9721.0</v>
      </c>
      <c r="B9722" s="19">
        <v>14298.0</v>
      </c>
      <c r="C9722" s="20" t="s">
        <v>11475</v>
      </c>
      <c r="D9722" s="21"/>
    </row>
    <row r="9723">
      <c r="A9723" s="19">
        <v>9722.0</v>
      </c>
      <c r="B9723" s="19">
        <v>14296.0</v>
      </c>
      <c r="C9723" s="20" t="s">
        <v>11476</v>
      </c>
      <c r="D9723" s="21"/>
    </row>
    <row r="9724">
      <c r="A9724" s="19">
        <v>9723.0</v>
      </c>
      <c r="B9724" s="19">
        <v>14296.0</v>
      </c>
      <c r="C9724" s="20" t="s">
        <v>11477</v>
      </c>
      <c r="D9724" s="21"/>
    </row>
    <row r="9725">
      <c r="A9725" s="19">
        <v>9724.0</v>
      </c>
      <c r="B9725" s="19">
        <v>14295.0</v>
      </c>
      <c r="C9725" s="20" t="s">
        <v>11478</v>
      </c>
      <c r="D9725" s="21"/>
    </row>
    <row r="9726">
      <c r="A9726" s="19">
        <v>9725.0</v>
      </c>
      <c r="B9726" s="19">
        <v>14295.0</v>
      </c>
      <c r="C9726" s="20" t="s">
        <v>11479</v>
      </c>
      <c r="D9726" s="21"/>
    </row>
    <row r="9727">
      <c r="A9727" s="19">
        <v>9726.0</v>
      </c>
      <c r="B9727" s="19">
        <v>14290.0</v>
      </c>
      <c r="C9727" s="20" t="s">
        <v>11480</v>
      </c>
      <c r="D9727" s="21"/>
    </row>
    <row r="9728">
      <c r="A9728" s="19">
        <v>9727.0</v>
      </c>
      <c r="B9728" s="19">
        <v>14290.0</v>
      </c>
      <c r="C9728" s="20" t="s">
        <v>11481</v>
      </c>
      <c r="D9728" s="21"/>
    </row>
    <row r="9729">
      <c r="A9729" s="19">
        <v>9728.0</v>
      </c>
      <c r="B9729" s="19">
        <v>14290.0</v>
      </c>
      <c r="C9729" s="20" t="s">
        <v>11482</v>
      </c>
      <c r="D9729" s="21"/>
    </row>
    <row r="9730">
      <c r="A9730" s="19">
        <v>9729.0</v>
      </c>
      <c r="B9730" s="19">
        <v>14289.0</v>
      </c>
      <c r="C9730" s="20" t="s">
        <v>11483</v>
      </c>
      <c r="D9730" s="21"/>
    </row>
    <row r="9731">
      <c r="A9731" s="19">
        <v>9730.0</v>
      </c>
      <c r="B9731" s="19">
        <v>14289.0</v>
      </c>
      <c r="C9731" s="20" t="s">
        <v>11484</v>
      </c>
      <c r="D9731" s="21"/>
    </row>
    <row r="9732">
      <c r="A9732" s="19">
        <v>9731.0</v>
      </c>
      <c r="B9732" s="19">
        <v>14285.0</v>
      </c>
      <c r="C9732" s="20" t="s">
        <v>11485</v>
      </c>
      <c r="D9732" s="21"/>
    </row>
    <row r="9733">
      <c r="A9733" s="19">
        <v>9732.0</v>
      </c>
      <c r="B9733" s="19">
        <v>14275.0</v>
      </c>
      <c r="C9733" s="20" t="s">
        <v>11486</v>
      </c>
      <c r="D9733" s="21"/>
    </row>
    <row r="9734">
      <c r="A9734" s="19">
        <v>9733.0</v>
      </c>
      <c r="B9734" s="19">
        <v>14271.0</v>
      </c>
      <c r="C9734" s="22" t="s">
        <v>11487</v>
      </c>
      <c r="D9734" s="21"/>
    </row>
    <row r="9735">
      <c r="A9735" s="19">
        <v>9734.0</v>
      </c>
      <c r="B9735" s="19">
        <v>14266.0</v>
      </c>
      <c r="C9735" s="20" t="s">
        <v>11488</v>
      </c>
      <c r="D9735" s="21"/>
    </row>
    <row r="9736">
      <c r="A9736" s="19">
        <v>9735.0</v>
      </c>
      <c r="B9736" s="19">
        <v>14261.0</v>
      </c>
      <c r="C9736" s="20" t="s">
        <v>11489</v>
      </c>
      <c r="D9736" s="21"/>
    </row>
    <row r="9737">
      <c r="A9737" s="19">
        <v>9736.0</v>
      </c>
      <c r="B9737" s="19">
        <v>14260.0</v>
      </c>
      <c r="C9737" s="20" t="s">
        <v>11490</v>
      </c>
      <c r="D9737" s="21"/>
    </row>
    <row r="9738">
      <c r="A9738" s="19">
        <v>9737.0</v>
      </c>
      <c r="B9738" s="19">
        <v>14260.0</v>
      </c>
      <c r="C9738" s="20" t="s">
        <v>11491</v>
      </c>
      <c r="D9738" s="21"/>
    </row>
    <row r="9739">
      <c r="A9739" s="19">
        <v>9738.0</v>
      </c>
      <c r="B9739" s="19">
        <v>14258.0</v>
      </c>
      <c r="C9739" s="20" t="s">
        <v>11492</v>
      </c>
      <c r="D9739" s="21"/>
    </row>
    <row r="9740">
      <c r="A9740" s="19">
        <v>9739.0</v>
      </c>
      <c r="B9740" s="19">
        <v>14258.0</v>
      </c>
      <c r="C9740" s="22" t="s">
        <v>11493</v>
      </c>
      <c r="D9740" s="21"/>
    </row>
    <row r="9741">
      <c r="A9741" s="19">
        <v>9740.0</v>
      </c>
      <c r="B9741" s="19">
        <v>14255.0</v>
      </c>
      <c r="C9741" s="20" t="s">
        <v>11494</v>
      </c>
      <c r="D9741" s="21"/>
    </row>
    <row r="9742">
      <c r="A9742" s="19">
        <v>9741.0</v>
      </c>
      <c r="B9742" s="19">
        <v>14252.0</v>
      </c>
      <c r="C9742" s="20" t="s">
        <v>11495</v>
      </c>
      <c r="D9742" s="21"/>
    </row>
    <row r="9743">
      <c r="A9743" s="19">
        <v>9742.0</v>
      </c>
      <c r="B9743" s="19">
        <v>14250.0</v>
      </c>
      <c r="C9743" s="20" t="s">
        <v>11496</v>
      </c>
      <c r="D9743" s="21"/>
    </row>
    <row r="9744">
      <c r="A9744" s="19">
        <v>9743.0</v>
      </c>
      <c r="B9744" s="19">
        <v>14249.0</v>
      </c>
      <c r="C9744" s="22" t="s">
        <v>11497</v>
      </c>
      <c r="D9744" s="21"/>
    </row>
    <row r="9745">
      <c r="A9745" s="19">
        <v>9744.0</v>
      </c>
      <c r="B9745" s="19">
        <v>14248.0</v>
      </c>
      <c r="C9745" s="20" t="s">
        <v>11498</v>
      </c>
      <c r="D9745" s="21"/>
    </row>
    <row r="9746">
      <c r="A9746" s="19">
        <v>9745.0</v>
      </c>
      <c r="B9746" s="19">
        <v>14246.0</v>
      </c>
      <c r="C9746" s="22" t="s">
        <v>11499</v>
      </c>
      <c r="D9746" s="21"/>
    </row>
    <row r="9747">
      <c r="A9747" s="19">
        <v>9746.0</v>
      </c>
      <c r="B9747" s="19">
        <v>14241.0</v>
      </c>
      <c r="C9747" s="20" t="s">
        <v>11500</v>
      </c>
      <c r="D9747" s="21"/>
    </row>
    <row r="9748">
      <c r="A9748" s="19">
        <v>9747.0</v>
      </c>
      <c r="B9748" s="19">
        <v>14241.0</v>
      </c>
      <c r="C9748" s="20" t="s">
        <v>11501</v>
      </c>
      <c r="D9748" s="21"/>
    </row>
    <row r="9749">
      <c r="A9749" s="19">
        <v>9748.0</v>
      </c>
      <c r="B9749" s="19">
        <v>14239.0</v>
      </c>
      <c r="C9749" s="20" t="s">
        <v>11502</v>
      </c>
      <c r="D9749" s="21"/>
    </row>
    <row r="9750">
      <c r="A9750" s="19">
        <v>9749.0</v>
      </c>
      <c r="B9750" s="19">
        <v>14237.0</v>
      </c>
      <c r="C9750" s="22" t="s">
        <v>11503</v>
      </c>
      <c r="D9750" s="21"/>
    </row>
    <row r="9751">
      <c r="A9751" s="19">
        <v>9750.0</v>
      </c>
      <c r="B9751" s="19">
        <v>14235.0</v>
      </c>
      <c r="C9751" s="20" t="s">
        <v>11504</v>
      </c>
      <c r="D9751" s="21"/>
    </row>
    <row r="9752">
      <c r="A9752" s="19">
        <v>9751.0</v>
      </c>
      <c r="B9752" s="19">
        <v>14233.0</v>
      </c>
      <c r="C9752" s="22" t="s">
        <v>11505</v>
      </c>
      <c r="D9752" s="21"/>
    </row>
    <row r="9753">
      <c r="A9753" s="19">
        <v>9752.0</v>
      </c>
      <c r="B9753" s="19">
        <v>14229.0</v>
      </c>
      <c r="C9753" s="20" t="s">
        <v>11506</v>
      </c>
      <c r="D9753" s="21"/>
    </row>
    <row r="9754">
      <c r="A9754" s="19">
        <v>9753.0</v>
      </c>
      <c r="B9754" s="19">
        <v>14228.0</v>
      </c>
      <c r="C9754" s="22" t="s">
        <v>11507</v>
      </c>
      <c r="D9754" s="21"/>
    </row>
    <row r="9755">
      <c r="A9755" s="19">
        <v>9754.0</v>
      </c>
      <c r="B9755" s="19">
        <v>14227.0</v>
      </c>
      <c r="C9755" s="20" t="s">
        <v>11508</v>
      </c>
      <c r="D9755" s="21"/>
    </row>
    <row r="9756">
      <c r="A9756" s="19">
        <v>9755.0</v>
      </c>
      <c r="B9756" s="19">
        <v>14224.0</v>
      </c>
      <c r="C9756" s="22" t="s">
        <v>11509</v>
      </c>
      <c r="D9756" s="21"/>
    </row>
    <row r="9757">
      <c r="A9757" s="19">
        <v>9756.0</v>
      </c>
      <c r="B9757" s="19">
        <v>14219.0</v>
      </c>
      <c r="C9757" s="20" t="s">
        <v>11510</v>
      </c>
      <c r="D9757" s="21"/>
    </row>
    <row r="9758">
      <c r="A9758" s="19">
        <v>9757.0</v>
      </c>
      <c r="B9758" s="19">
        <v>14218.0</v>
      </c>
      <c r="C9758" s="22" t="s">
        <v>11511</v>
      </c>
      <c r="D9758" s="21"/>
    </row>
    <row r="9759">
      <c r="A9759" s="19">
        <v>9758.0</v>
      </c>
      <c r="B9759" s="19">
        <v>14218.0</v>
      </c>
      <c r="C9759" s="20" t="s">
        <v>11512</v>
      </c>
      <c r="D9759" s="21"/>
    </row>
    <row r="9760">
      <c r="A9760" s="19">
        <v>9759.0</v>
      </c>
      <c r="B9760" s="19">
        <v>14217.0</v>
      </c>
      <c r="C9760" s="20" t="s">
        <v>11513</v>
      </c>
      <c r="D9760" s="21"/>
    </row>
    <row r="9761">
      <c r="A9761" s="19">
        <v>9760.0</v>
      </c>
      <c r="B9761" s="19">
        <v>14217.0</v>
      </c>
      <c r="C9761" s="20" t="s">
        <v>11514</v>
      </c>
      <c r="D9761" s="21"/>
    </row>
    <row r="9762">
      <c r="A9762" s="19">
        <v>9761.0</v>
      </c>
      <c r="B9762" s="19">
        <v>14216.0</v>
      </c>
      <c r="C9762" s="20" t="s">
        <v>11515</v>
      </c>
      <c r="D9762" s="21"/>
    </row>
    <row r="9763">
      <c r="A9763" s="19">
        <v>9762.0</v>
      </c>
      <c r="B9763" s="19">
        <v>14214.0</v>
      </c>
      <c r="C9763" s="20" t="s">
        <v>11516</v>
      </c>
      <c r="D9763" s="21"/>
    </row>
    <row r="9764">
      <c r="A9764" s="19">
        <v>9763.0</v>
      </c>
      <c r="B9764" s="19">
        <v>14212.0</v>
      </c>
      <c r="C9764" s="20" t="s">
        <v>11517</v>
      </c>
      <c r="D9764" s="21"/>
    </row>
    <row r="9765">
      <c r="A9765" s="19">
        <v>9764.0</v>
      </c>
      <c r="B9765" s="19">
        <v>14211.0</v>
      </c>
      <c r="C9765" s="20" t="s">
        <v>11518</v>
      </c>
      <c r="D9765" s="21"/>
    </row>
    <row r="9766">
      <c r="A9766" s="19">
        <v>9765.0</v>
      </c>
      <c r="B9766" s="19">
        <v>14210.0</v>
      </c>
      <c r="C9766" s="20" t="s">
        <v>11519</v>
      </c>
      <c r="D9766" s="21"/>
    </row>
    <row r="9767">
      <c r="A9767" s="19">
        <v>9766.0</v>
      </c>
      <c r="B9767" s="19">
        <v>14210.0</v>
      </c>
      <c r="C9767" s="20" t="s">
        <v>11520</v>
      </c>
      <c r="D9767" s="21"/>
    </row>
    <row r="9768">
      <c r="A9768" s="19">
        <v>9767.0</v>
      </c>
      <c r="B9768" s="19">
        <v>14208.0</v>
      </c>
      <c r="C9768" s="22" t="s">
        <v>11521</v>
      </c>
      <c r="D9768" s="21"/>
    </row>
    <row r="9769">
      <c r="A9769" s="19">
        <v>9768.0</v>
      </c>
      <c r="B9769" s="19">
        <v>14206.0</v>
      </c>
      <c r="C9769" s="20" t="s">
        <v>11522</v>
      </c>
      <c r="D9769" s="21"/>
    </row>
    <row r="9770">
      <c r="A9770" s="19">
        <v>9769.0</v>
      </c>
      <c r="B9770" s="19">
        <v>14202.0</v>
      </c>
      <c r="C9770" s="22" t="s">
        <v>11523</v>
      </c>
      <c r="D9770" s="21"/>
    </row>
    <row r="9771">
      <c r="A9771" s="19">
        <v>9770.0</v>
      </c>
      <c r="B9771" s="19">
        <v>14200.0</v>
      </c>
      <c r="C9771" s="20" t="s">
        <v>11524</v>
      </c>
      <c r="D9771" s="21"/>
    </row>
    <row r="9772">
      <c r="A9772" s="19">
        <v>9771.0</v>
      </c>
      <c r="B9772" s="19">
        <v>14199.0</v>
      </c>
      <c r="C9772" s="20" t="s">
        <v>11525</v>
      </c>
      <c r="D9772" s="21"/>
    </row>
    <row r="9773">
      <c r="A9773" s="19">
        <v>9772.0</v>
      </c>
      <c r="B9773" s="19">
        <v>14190.0</v>
      </c>
      <c r="C9773" s="20" t="s">
        <v>11526</v>
      </c>
      <c r="D9773" s="21"/>
    </row>
    <row r="9774">
      <c r="A9774" s="19">
        <v>9773.0</v>
      </c>
      <c r="B9774" s="19">
        <v>14190.0</v>
      </c>
      <c r="C9774" s="20" t="s">
        <v>11527</v>
      </c>
      <c r="D9774" s="21"/>
    </row>
    <row r="9775">
      <c r="A9775" s="19">
        <v>9774.0</v>
      </c>
      <c r="B9775" s="19">
        <v>14186.0</v>
      </c>
      <c r="C9775" s="22" t="s">
        <v>11528</v>
      </c>
      <c r="D9775" s="21"/>
    </row>
    <row r="9776">
      <c r="A9776" s="19">
        <v>9775.0</v>
      </c>
      <c r="B9776" s="19">
        <v>14186.0</v>
      </c>
      <c r="C9776" s="20" t="s">
        <v>11529</v>
      </c>
      <c r="D9776" s="21"/>
    </row>
    <row r="9777">
      <c r="A9777" s="19">
        <v>9776.0</v>
      </c>
      <c r="B9777" s="19">
        <v>14185.0</v>
      </c>
      <c r="C9777" s="22" t="s">
        <v>11530</v>
      </c>
      <c r="D9777" s="21"/>
    </row>
    <row r="9778">
      <c r="A9778" s="19">
        <v>9777.0</v>
      </c>
      <c r="B9778" s="19">
        <v>14182.0</v>
      </c>
      <c r="C9778" s="20" t="s">
        <v>11531</v>
      </c>
      <c r="D9778" s="21"/>
    </row>
    <row r="9779">
      <c r="A9779" s="19">
        <v>9778.0</v>
      </c>
      <c r="B9779" s="19">
        <v>14180.0</v>
      </c>
      <c r="C9779" s="20" t="s">
        <v>11532</v>
      </c>
      <c r="D9779" s="21"/>
    </row>
    <row r="9780">
      <c r="A9780" s="19">
        <v>9779.0</v>
      </c>
      <c r="B9780" s="19">
        <v>14172.0</v>
      </c>
      <c r="C9780" s="20" t="s">
        <v>11533</v>
      </c>
      <c r="D9780" s="21"/>
    </row>
    <row r="9781">
      <c r="A9781" s="19">
        <v>9780.0</v>
      </c>
      <c r="B9781" s="19">
        <v>14172.0</v>
      </c>
      <c r="C9781" s="20" t="s">
        <v>11534</v>
      </c>
      <c r="D9781" s="21"/>
    </row>
    <row r="9782">
      <c r="A9782" s="19">
        <v>9781.0</v>
      </c>
      <c r="B9782" s="19">
        <v>14171.0</v>
      </c>
      <c r="C9782" s="22" t="s">
        <v>11535</v>
      </c>
      <c r="D9782" s="21"/>
    </row>
    <row r="9783">
      <c r="A9783" s="19">
        <v>9782.0</v>
      </c>
      <c r="B9783" s="19">
        <v>14164.0</v>
      </c>
      <c r="C9783" s="20" t="s">
        <v>11536</v>
      </c>
      <c r="D9783" s="21"/>
    </row>
    <row r="9784">
      <c r="A9784" s="19">
        <v>9783.0</v>
      </c>
      <c r="B9784" s="19">
        <v>14161.0</v>
      </c>
      <c r="C9784" s="22" t="s">
        <v>11537</v>
      </c>
      <c r="D9784" s="21"/>
    </row>
    <row r="9785">
      <c r="A9785" s="19">
        <v>9784.0</v>
      </c>
      <c r="B9785" s="19">
        <v>14160.0</v>
      </c>
      <c r="C9785" s="20" t="s">
        <v>11538</v>
      </c>
      <c r="D9785" s="21"/>
    </row>
    <row r="9786">
      <c r="A9786" s="19">
        <v>9785.0</v>
      </c>
      <c r="B9786" s="19">
        <v>14160.0</v>
      </c>
      <c r="C9786" s="20" t="s">
        <v>11539</v>
      </c>
      <c r="D9786" s="21"/>
    </row>
    <row r="9787">
      <c r="A9787" s="19">
        <v>9786.0</v>
      </c>
      <c r="B9787" s="19">
        <v>14157.0</v>
      </c>
      <c r="C9787" s="20" t="s">
        <v>11540</v>
      </c>
      <c r="D9787" s="21"/>
    </row>
    <row r="9788">
      <c r="A9788" s="19">
        <v>9787.0</v>
      </c>
      <c r="B9788" s="19">
        <v>14156.0</v>
      </c>
      <c r="C9788" s="20" t="s">
        <v>11541</v>
      </c>
      <c r="D9788" s="21"/>
    </row>
    <row r="9789">
      <c r="A9789" s="19">
        <v>9788.0</v>
      </c>
      <c r="B9789" s="19">
        <v>14155.0</v>
      </c>
      <c r="C9789" s="20" t="s">
        <v>11542</v>
      </c>
      <c r="D9789" s="21"/>
    </row>
    <row r="9790">
      <c r="A9790" s="19">
        <v>9789.0</v>
      </c>
      <c r="B9790" s="19">
        <v>14154.0</v>
      </c>
      <c r="C9790" s="20" t="s">
        <v>11543</v>
      </c>
      <c r="D9790" s="21"/>
    </row>
    <row r="9791">
      <c r="A9791" s="19">
        <v>9790.0</v>
      </c>
      <c r="B9791" s="19">
        <v>14152.0</v>
      </c>
      <c r="C9791" s="20" t="s">
        <v>11544</v>
      </c>
      <c r="D9791" s="21"/>
    </row>
    <row r="9792">
      <c r="A9792" s="19">
        <v>9791.0</v>
      </c>
      <c r="B9792" s="19">
        <v>14138.0</v>
      </c>
      <c r="C9792" s="20" t="s">
        <v>11545</v>
      </c>
      <c r="D9792" s="21"/>
    </row>
    <row r="9793">
      <c r="A9793" s="19">
        <v>9792.0</v>
      </c>
      <c r="B9793" s="19">
        <v>14138.0</v>
      </c>
      <c r="C9793" s="20" t="s">
        <v>11546</v>
      </c>
      <c r="D9793" s="21"/>
    </row>
    <row r="9794">
      <c r="A9794" s="19">
        <v>9793.0</v>
      </c>
      <c r="B9794" s="19">
        <v>14138.0</v>
      </c>
      <c r="C9794" s="20" t="s">
        <v>11547</v>
      </c>
      <c r="D9794" s="21"/>
    </row>
    <row r="9795">
      <c r="A9795" s="19">
        <v>9794.0</v>
      </c>
      <c r="B9795" s="19">
        <v>14137.0</v>
      </c>
      <c r="C9795" s="20" t="s">
        <v>11548</v>
      </c>
      <c r="D9795" s="21"/>
    </row>
    <row r="9796">
      <c r="A9796" s="19">
        <v>9795.0</v>
      </c>
      <c r="B9796" s="19">
        <v>14137.0</v>
      </c>
      <c r="C9796" s="20" t="s">
        <v>11549</v>
      </c>
      <c r="D9796" s="21"/>
    </row>
    <row r="9797">
      <c r="A9797" s="19">
        <v>9796.0</v>
      </c>
      <c r="B9797" s="19">
        <v>14135.0</v>
      </c>
      <c r="C9797" s="22" t="s">
        <v>11550</v>
      </c>
      <c r="D9797" s="21"/>
    </row>
    <row r="9798">
      <c r="A9798" s="19">
        <v>9797.0</v>
      </c>
      <c r="B9798" s="19">
        <v>14135.0</v>
      </c>
      <c r="C9798" s="20" t="s">
        <v>11551</v>
      </c>
      <c r="D9798" s="21"/>
    </row>
    <row r="9799">
      <c r="A9799" s="19">
        <v>9798.0</v>
      </c>
      <c r="B9799" s="19">
        <v>14134.0</v>
      </c>
      <c r="C9799" s="22" t="s">
        <v>11552</v>
      </c>
      <c r="D9799" s="21"/>
    </row>
    <row r="9800">
      <c r="A9800" s="19">
        <v>9799.0</v>
      </c>
      <c r="B9800" s="19">
        <v>14133.0</v>
      </c>
      <c r="C9800" s="20" t="s">
        <v>11553</v>
      </c>
      <c r="D9800" s="21"/>
    </row>
    <row r="9801">
      <c r="A9801" s="19">
        <v>9800.0</v>
      </c>
      <c r="B9801" s="19">
        <v>14133.0</v>
      </c>
      <c r="C9801" s="20" t="s">
        <v>11554</v>
      </c>
      <c r="D9801" s="21"/>
    </row>
    <row r="9802">
      <c r="A9802" s="19">
        <v>9801.0</v>
      </c>
      <c r="B9802" s="19">
        <v>14132.0</v>
      </c>
      <c r="C9802" s="20" t="s">
        <v>11555</v>
      </c>
      <c r="D9802" s="21"/>
    </row>
    <row r="9803">
      <c r="A9803" s="19">
        <v>9802.0</v>
      </c>
      <c r="B9803" s="19">
        <v>14131.0</v>
      </c>
      <c r="C9803" s="20" t="s">
        <v>11556</v>
      </c>
      <c r="D9803" s="21"/>
    </row>
    <row r="9804">
      <c r="A9804" s="19">
        <v>9803.0</v>
      </c>
      <c r="B9804" s="19">
        <v>14130.0</v>
      </c>
      <c r="C9804" s="20" t="s">
        <v>11557</v>
      </c>
      <c r="D9804" s="21"/>
    </row>
    <row r="9805">
      <c r="A9805" s="19">
        <v>9804.0</v>
      </c>
      <c r="B9805" s="19">
        <v>14127.0</v>
      </c>
      <c r="C9805" s="20" t="s">
        <v>11558</v>
      </c>
      <c r="D9805" s="21"/>
    </row>
    <row r="9806">
      <c r="A9806" s="19">
        <v>9805.0</v>
      </c>
      <c r="B9806" s="19">
        <v>14126.0</v>
      </c>
      <c r="C9806" s="20" t="s">
        <v>11559</v>
      </c>
      <c r="D9806" s="21"/>
    </row>
    <row r="9807">
      <c r="A9807" s="19">
        <v>9806.0</v>
      </c>
      <c r="B9807" s="19">
        <v>14125.0</v>
      </c>
      <c r="C9807" s="20" t="s">
        <v>11560</v>
      </c>
      <c r="D9807" s="21"/>
    </row>
    <row r="9808">
      <c r="A9808" s="19">
        <v>9807.0</v>
      </c>
      <c r="B9808" s="19">
        <v>14123.0</v>
      </c>
      <c r="C9808" s="20" t="s">
        <v>11561</v>
      </c>
      <c r="D9808" s="21"/>
    </row>
    <row r="9809">
      <c r="A9809" s="19">
        <v>9808.0</v>
      </c>
      <c r="B9809" s="19">
        <v>14118.0</v>
      </c>
      <c r="C9809" s="22" t="s">
        <v>11562</v>
      </c>
      <c r="D9809" s="21"/>
    </row>
    <row r="9810">
      <c r="A9810" s="19">
        <v>9809.0</v>
      </c>
      <c r="B9810" s="19">
        <v>14117.0</v>
      </c>
      <c r="C9810" s="22" t="s">
        <v>11563</v>
      </c>
      <c r="D9810" s="21"/>
    </row>
    <row r="9811">
      <c r="A9811" s="19">
        <v>9810.0</v>
      </c>
      <c r="B9811" s="19">
        <v>14117.0</v>
      </c>
      <c r="C9811" s="20" t="s">
        <v>11564</v>
      </c>
      <c r="D9811" s="21"/>
    </row>
    <row r="9812">
      <c r="A9812" s="19">
        <v>9811.0</v>
      </c>
      <c r="B9812" s="19">
        <v>14116.0</v>
      </c>
      <c r="C9812" s="20" t="s">
        <v>11565</v>
      </c>
      <c r="D9812" s="21"/>
    </row>
    <row r="9813">
      <c r="A9813" s="19">
        <v>9812.0</v>
      </c>
      <c r="B9813" s="19">
        <v>14115.0</v>
      </c>
      <c r="C9813" s="20" t="s">
        <v>11566</v>
      </c>
      <c r="D9813" s="21"/>
    </row>
    <row r="9814">
      <c r="A9814" s="19">
        <v>9813.0</v>
      </c>
      <c r="B9814" s="19">
        <v>14113.0</v>
      </c>
      <c r="C9814" s="20" t="s">
        <v>11567</v>
      </c>
      <c r="D9814" s="21"/>
    </row>
    <row r="9815">
      <c r="A9815" s="19">
        <v>9814.0</v>
      </c>
      <c r="B9815" s="19">
        <v>14112.0</v>
      </c>
      <c r="C9815" s="20" t="s">
        <v>11568</v>
      </c>
      <c r="D9815" s="21"/>
    </row>
    <row r="9816">
      <c r="A9816" s="19">
        <v>9815.0</v>
      </c>
      <c r="B9816" s="19">
        <v>14111.0</v>
      </c>
      <c r="C9816" s="20" t="s">
        <v>11569</v>
      </c>
      <c r="D9816" s="21"/>
    </row>
    <row r="9817">
      <c r="A9817" s="19">
        <v>9816.0</v>
      </c>
      <c r="B9817" s="19">
        <v>14109.0</v>
      </c>
      <c r="C9817" s="20" t="s">
        <v>11570</v>
      </c>
      <c r="D9817" s="21"/>
    </row>
    <row r="9818">
      <c r="A9818" s="19">
        <v>9817.0</v>
      </c>
      <c r="B9818" s="19">
        <v>14109.0</v>
      </c>
      <c r="C9818" s="20" t="s">
        <v>11571</v>
      </c>
      <c r="D9818" s="21"/>
    </row>
    <row r="9819">
      <c r="A9819" s="19">
        <v>9818.0</v>
      </c>
      <c r="B9819" s="19">
        <v>14108.0</v>
      </c>
      <c r="C9819" s="20" t="s">
        <v>11572</v>
      </c>
      <c r="D9819" s="21"/>
    </row>
    <row r="9820">
      <c r="A9820" s="19">
        <v>9819.0</v>
      </c>
      <c r="B9820" s="19">
        <v>14107.0</v>
      </c>
      <c r="C9820" s="22" t="s">
        <v>11573</v>
      </c>
      <c r="D9820" s="21"/>
    </row>
    <row r="9821">
      <c r="A9821" s="19">
        <v>9820.0</v>
      </c>
      <c r="B9821" s="19">
        <v>14105.0</v>
      </c>
      <c r="C9821" s="22" t="s">
        <v>11574</v>
      </c>
      <c r="D9821" s="21"/>
    </row>
    <row r="9822">
      <c r="A9822" s="19">
        <v>9821.0</v>
      </c>
      <c r="B9822" s="19">
        <v>14104.0</v>
      </c>
      <c r="C9822" s="20" t="s">
        <v>11575</v>
      </c>
      <c r="D9822" s="21"/>
    </row>
    <row r="9823">
      <c r="A9823" s="19">
        <v>9822.0</v>
      </c>
      <c r="B9823" s="19">
        <v>14101.0</v>
      </c>
      <c r="C9823" s="22" t="s">
        <v>11576</v>
      </c>
      <c r="D9823" s="21"/>
    </row>
    <row r="9824">
      <c r="A9824" s="19">
        <v>9823.0</v>
      </c>
      <c r="B9824" s="19">
        <v>14100.0</v>
      </c>
      <c r="C9824" s="20" t="s">
        <v>11577</v>
      </c>
      <c r="D9824" s="21"/>
    </row>
    <row r="9825">
      <c r="A9825" s="19">
        <v>9824.0</v>
      </c>
      <c r="B9825" s="19">
        <v>14093.0</v>
      </c>
      <c r="C9825" s="20" t="s">
        <v>11578</v>
      </c>
      <c r="D9825" s="21"/>
    </row>
    <row r="9826">
      <c r="A9826" s="19">
        <v>9825.0</v>
      </c>
      <c r="B9826" s="19">
        <v>14092.0</v>
      </c>
      <c r="C9826" s="20" t="s">
        <v>11579</v>
      </c>
      <c r="D9826" s="21"/>
    </row>
    <row r="9827">
      <c r="A9827" s="19">
        <v>9826.0</v>
      </c>
      <c r="B9827" s="19">
        <v>14090.0</v>
      </c>
      <c r="C9827" s="20" t="s">
        <v>11580</v>
      </c>
      <c r="D9827" s="21"/>
    </row>
    <row r="9828">
      <c r="A9828" s="19">
        <v>9827.0</v>
      </c>
      <c r="B9828" s="19">
        <v>14086.0</v>
      </c>
      <c r="C9828" s="20" t="s">
        <v>11581</v>
      </c>
      <c r="D9828" s="21"/>
    </row>
    <row r="9829">
      <c r="A9829" s="19">
        <v>9828.0</v>
      </c>
      <c r="B9829" s="19">
        <v>14084.0</v>
      </c>
      <c r="C9829" s="20" t="s">
        <v>11582</v>
      </c>
      <c r="D9829" s="21"/>
    </row>
    <row r="9830">
      <c r="A9830" s="19">
        <v>9829.0</v>
      </c>
      <c r="B9830" s="19">
        <v>14083.0</v>
      </c>
      <c r="C9830" s="20" t="s">
        <v>11583</v>
      </c>
      <c r="D9830" s="21"/>
    </row>
    <row r="9831">
      <c r="A9831" s="19">
        <v>9830.0</v>
      </c>
      <c r="B9831" s="19">
        <v>14080.0</v>
      </c>
      <c r="C9831" s="20" t="s">
        <v>11584</v>
      </c>
      <c r="D9831" s="21"/>
    </row>
    <row r="9832">
      <c r="A9832" s="19">
        <v>9831.0</v>
      </c>
      <c r="B9832" s="19">
        <v>14080.0</v>
      </c>
      <c r="C9832" s="20" t="s">
        <v>11585</v>
      </c>
      <c r="D9832" s="21"/>
    </row>
    <row r="9833">
      <c r="A9833" s="19">
        <v>9832.0</v>
      </c>
      <c r="B9833" s="19">
        <v>14080.0</v>
      </c>
      <c r="C9833" s="20" t="s">
        <v>11586</v>
      </c>
      <c r="D9833" s="21"/>
    </row>
    <row r="9834">
      <c r="A9834" s="19">
        <v>9833.0</v>
      </c>
      <c r="B9834" s="19">
        <v>14080.0</v>
      </c>
      <c r="C9834" s="20" t="s">
        <v>11587</v>
      </c>
      <c r="D9834" s="21"/>
    </row>
    <row r="9835">
      <c r="A9835" s="19">
        <v>9834.0</v>
      </c>
      <c r="B9835" s="19">
        <v>14078.0</v>
      </c>
      <c r="C9835" s="20" t="s">
        <v>11588</v>
      </c>
      <c r="D9835" s="21"/>
    </row>
    <row r="9836">
      <c r="A9836" s="19">
        <v>9835.0</v>
      </c>
      <c r="B9836" s="19">
        <v>14073.0</v>
      </c>
      <c r="C9836" s="20" t="s">
        <v>11589</v>
      </c>
      <c r="D9836" s="21"/>
    </row>
    <row r="9837">
      <c r="A9837" s="19">
        <v>9836.0</v>
      </c>
      <c r="B9837" s="19">
        <v>14070.0</v>
      </c>
      <c r="C9837" s="20" t="s">
        <v>11590</v>
      </c>
      <c r="D9837" s="21"/>
    </row>
    <row r="9838">
      <c r="A9838" s="19">
        <v>9837.0</v>
      </c>
      <c r="B9838" s="19">
        <v>14068.0</v>
      </c>
      <c r="C9838" s="20" t="s">
        <v>11591</v>
      </c>
      <c r="D9838" s="21"/>
    </row>
    <row r="9839">
      <c r="A9839" s="19">
        <v>9838.0</v>
      </c>
      <c r="B9839" s="19">
        <v>14065.0</v>
      </c>
      <c r="C9839" s="20" t="s">
        <v>11592</v>
      </c>
      <c r="D9839" s="21"/>
    </row>
    <row r="9840">
      <c r="A9840" s="19">
        <v>9839.0</v>
      </c>
      <c r="B9840" s="19">
        <v>14065.0</v>
      </c>
      <c r="C9840" s="20" t="s">
        <v>11593</v>
      </c>
      <c r="D9840" s="21"/>
    </row>
    <row r="9841">
      <c r="A9841" s="19">
        <v>9840.0</v>
      </c>
      <c r="B9841" s="19">
        <v>14064.0</v>
      </c>
      <c r="C9841" s="20" t="s">
        <v>11594</v>
      </c>
      <c r="D9841" s="21"/>
    </row>
    <row r="9842">
      <c r="A9842" s="19">
        <v>9841.0</v>
      </c>
      <c r="B9842" s="19">
        <v>14062.0</v>
      </c>
      <c r="C9842" s="20" t="s">
        <v>11595</v>
      </c>
      <c r="D9842" s="21"/>
    </row>
    <row r="9843">
      <c r="A9843" s="19">
        <v>9842.0</v>
      </c>
      <c r="B9843" s="19">
        <v>14062.0</v>
      </c>
      <c r="C9843" s="20" t="s">
        <v>11596</v>
      </c>
      <c r="D9843" s="21"/>
    </row>
    <row r="9844">
      <c r="A9844" s="19">
        <v>9843.0</v>
      </c>
      <c r="B9844" s="19">
        <v>14057.0</v>
      </c>
      <c r="C9844" s="22" t="s">
        <v>11597</v>
      </c>
      <c r="D9844" s="21"/>
    </row>
    <row r="9845">
      <c r="A9845" s="19">
        <v>9844.0</v>
      </c>
      <c r="B9845" s="19">
        <v>14056.0</v>
      </c>
      <c r="C9845" s="20" t="s">
        <v>11598</v>
      </c>
      <c r="D9845" s="21"/>
    </row>
    <row r="9846">
      <c r="A9846" s="19">
        <v>9845.0</v>
      </c>
      <c r="B9846" s="19">
        <v>14053.0</v>
      </c>
      <c r="C9846" s="20" t="s">
        <v>11599</v>
      </c>
      <c r="D9846" s="21"/>
    </row>
    <row r="9847">
      <c r="A9847" s="19">
        <v>9846.0</v>
      </c>
      <c r="B9847" s="19">
        <v>14050.0</v>
      </c>
      <c r="C9847" s="20" t="s">
        <v>11600</v>
      </c>
      <c r="D9847" s="21"/>
    </row>
    <row r="9848">
      <c r="A9848" s="19">
        <v>9847.0</v>
      </c>
      <c r="B9848" s="19">
        <v>14050.0</v>
      </c>
      <c r="C9848" s="20" t="s">
        <v>11601</v>
      </c>
      <c r="D9848" s="21"/>
    </row>
    <row r="9849">
      <c r="A9849" s="19">
        <v>9848.0</v>
      </c>
      <c r="B9849" s="19">
        <v>14047.0</v>
      </c>
      <c r="C9849" s="20" t="s">
        <v>11602</v>
      </c>
      <c r="D9849" s="21"/>
    </row>
    <row r="9850">
      <c r="A9850" s="19">
        <v>9849.0</v>
      </c>
      <c r="B9850" s="19">
        <v>14042.0</v>
      </c>
      <c r="C9850" s="20" t="s">
        <v>11603</v>
      </c>
      <c r="D9850" s="21"/>
    </row>
    <row r="9851">
      <c r="A9851" s="19">
        <v>9850.0</v>
      </c>
      <c r="B9851" s="19">
        <v>14040.0</v>
      </c>
      <c r="C9851" s="20" t="s">
        <v>11604</v>
      </c>
      <c r="D9851" s="21"/>
    </row>
    <row r="9852">
      <c r="A9852" s="19">
        <v>9851.0</v>
      </c>
      <c r="B9852" s="19">
        <v>14038.0</v>
      </c>
      <c r="C9852" s="20" t="s">
        <v>11605</v>
      </c>
      <c r="D9852" s="21"/>
    </row>
    <row r="9853">
      <c r="A9853" s="19">
        <v>9852.0</v>
      </c>
      <c r="B9853" s="19">
        <v>14037.0</v>
      </c>
      <c r="C9853" s="20" t="s">
        <v>11606</v>
      </c>
      <c r="D9853" s="21"/>
    </row>
    <row r="9854">
      <c r="A9854" s="19">
        <v>9853.0</v>
      </c>
      <c r="B9854" s="19">
        <v>14034.0</v>
      </c>
      <c r="C9854" s="20" t="s">
        <v>11607</v>
      </c>
      <c r="D9854" s="21"/>
    </row>
    <row r="9855">
      <c r="A9855" s="19">
        <v>9854.0</v>
      </c>
      <c r="B9855" s="19">
        <v>14032.0</v>
      </c>
      <c r="C9855" s="20" t="s">
        <v>11608</v>
      </c>
      <c r="D9855" s="21"/>
    </row>
    <row r="9856">
      <c r="A9856" s="19">
        <v>9855.0</v>
      </c>
      <c r="B9856" s="19">
        <v>14028.0</v>
      </c>
      <c r="C9856" s="20" t="s">
        <v>11609</v>
      </c>
      <c r="D9856" s="21"/>
    </row>
    <row r="9857">
      <c r="A9857" s="19">
        <v>9856.0</v>
      </c>
      <c r="B9857" s="19">
        <v>14028.0</v>
      </c>
      <c r="C9857" s="20" t="s">
        <v>11610</v>
      </c>
      <c r="D9857" s="21"/>
    </row>
    <row r="9858">
      <c r="A9858" s="19">
        <v>9857.0</v>
      </c>
      <c r="B9858" s="19">
        <v>14027.0</v>
      </c>
      <c r="C9858" s="20" t="s">
        <v>11611</v>
      </c>
      <c r="D9858" s="21"/>
    </row>
    <row r="9859">
      <c r="A9859" s="19">
        <v>9858.0</v>
      </c>
      <c r="B9859" s="19">
        <v>14027.0</v>
      </c>
      <c r="C9859" s="20" t="s">
        <v>11612</v>
      </c>
      <c r="D9859" s="21"/>
    </row>
    <row r="9860">
      <c r="A9860" s="19">
        <v>9859.0</v>
      </c>
      <c r="B9860" s="19">
        <v>14026.0</v>
      </c>
      <c r="C9860" s="20" t="s">
        <v>11613</v>
      </c>
      <c r="D9860" s="21"/>
    </row>
    <row r="9861">
      <c r="A9861" s="19">
        <v>9860.0</v>
      </c>
      <c r="B9861" s="19">
        <v>14026.0</v>
      </c>
      <c r="C9861" s="20" t="s">
        <v>11614</v>
      </c>
      <c r="D9861" s="21"/>
    </row>
    <row r="9862">
      <c r="A9862" s="19">
        <v>9861.0</v>
      </c>
      <c r="B9862" s="19">
        <v>14026.0</v>
      </c>
      <c r="C9862" s="20" t="s">
        <v>11615</v>
      </c>
      <c r="D9862" s="21"/>
    </row>
    <row r="9863">
      <c r="A9863" s="19">
        <v>9862.0</v>
      </c>
      <c r="B9863" s="19">
        <v>14023.0</v>
      </c>
      <c r="C9863" s="22" t="s">
        <v>11616</v>
      </c>
      <c r="D9863" s="21"/>
    </row>
    <row r="9864">
      <c r="A9864" s="19">
        <v>9863.0</v>
      </c>
      <c r="B9864" s="19">
        <v>14022.0</v>
      </c>
      <c r="C9864" s="20" t="s">
        <v>11617</v>
      </c>
      <c r="D9864" s="21"/>
    </row>
    <row r="9865">
      <c r="A9865" s="19">
        <v>9864.0</v>
      </c>
      <c r="B9865" s="19">
        <v>14019.0</v>
      </c>
      <c r="C9865" s="20" t="s">
        <v>11618</v>
      </c>
      <c r="D9865" s="21"/>
    </row>
    <row r="9866">
      <c r="A9866" s="19">
        <v>9865.0</v>
      </c>
      <c r="B9866" s="19">
        <v>14018.0</v>
      </c>
      <c r="C9866" s="20" t="s">
        <v>11619</v>
      </c>
      <c r="D9866" s="21"/>
    </row>
    <row r="9867">
      <c r="A9867" s="19">
        <v>9866.0</v>
      </c>
      <c r="B9867" s="19">
        <v>14017.0</v>
      </c>
      <c r="C9867" s="20" t="s">
        <v>11620</v>
      </c>
      <c r="D9867" s="21"/>
    </row>
    <row r="9868">
      <c r="A9868" s="19">
        <v>9867.0</v>
      </c>
      <c r="B9868" s="19">
        <v>14017.0</v>
      </c>
      <c r="C9868" s="20" t="s">
        <v>11621</v>
      </c>
      <c r="D9868" s="21"/>
    </row>
    <row r="9869">
      <c r="A9869" s="19">
        <v>9868.0</v>
      </c>
      <c r="B9869" s="19">
        <v>14015.0</v>
      </c>
      <c r="C9869" s="22" t="s">
        <v>11622</v>
      </c>
      <c r="D9869" s="21"/>
    </row>
    <row r="9870">
      <c r="A9870" s="19">
        <v>9869.0</v>
      </c>
      <c r="B9870" s="19">
        <v>14014.0</v>
      </c>
      <c r="C9870" s="20" t="s">
        <v>11623</v>
      </c>
      <c r="D9870" s="21"/>
    </row>
    <row r="9871">
      <c r="A9871" s="19">
        <v>9870.0</v>
      </c>
      <c r="B9871" s="19">
        <v>14012.0</v>
      </c>
      <c r="C9871" s="20" t="s">
        <v>11624</v>
      </c>
      <c r="D9871" s="21"/>
    </row>
    <row r="9872">
      <c r="A9872" s="19">
        <v>9871.0</v>
      </c>
      <c r="B9872" s="19">
        <v>14011.0</v>
      </c>
      <c r="C9872" s="20" t="s">
        <v>11625</v>
      </c>
      <c r="D9872" s="21"/>
    </row>
    <row r="9873">
      <c r="A9873" s="19">
        <v>9872.0</v>
      </c>
      <c r="B9873" s="19">
        <v>14011.0</v>
      </c>
      <c r="C9873" s="20" t="s">
        <v>11626</v>
      </c>
      <c r="D9873" s="21"/>
    </row>
    <row r="9874">
      <c r="A9874" s="19">
        <v>9873.0</v>
      </c>
      <c r="B9874" s="19">
        <v>14010.0</v>
      </c>
      <c r="C9874" s="20" t="s">
        <v>11627</v>
      </c>
      <c r="D9874" s="21"/>
    </row>
    <row r="9875">
      <c r="A9875" s="19">
        <v>9874.0</v>
      </c>
      <c r="B9875" s="19">
        <v>14010.0</v>
      </c>
      <c r="C9875" s="20" t="s">
        <v>11628</v>
      </c>
      <c r="D9875" s="21"/>
    </row>
    <row r="9876">
      <c r="A9876" s="19">
        <v>9875.0</v>
      </c>
      <c r="B9876" s="19">
        <v>14007.0</v>
      </c>
      <c r="C9876" s="20" t="s">
        <v>11629</v>
      </c>
      <c r="D9876" s="21"/>
    </row>
    <row r="9877">
      <c r="A9877" s="19">
        <v>9876.0</v>
      </c>
      <c r="B9877" s="19">
        <v>14006.0</v>
      </c>
      <c r="C9877" s="20" t="s">
        <v>11630</v>
      </c>
      <c r="D9877" s="21"/>
    </row>
    <row r="9878">
      <c r="A9878" s="19">
        <v>9877.0</v>
      </c>
      <c r="B9878" s="19">
        <v>14004.0</v>
      </c>
      <c r="C9878" s="20" t="s">
        <v>11631</v>
      </c>
      <c r="D9878" s="21"/>
    </row>
    <row r="9879">
      <c r="A9879" s="19">
        <v>9878.0</v>
      </c>
      <c r="B9879" s="19">
        <v>14003.0</v>
      </c>
      <c r="C9879" s="20" t="s">
        <v>11632</v>
      </c>
      <c r="D9879" s="21"/>
    </row>
    <row r="9880">
      <c r="A9880" s="19">
        <v>9879.0</v>
      </c>
      <c r="B9880" s="19">
        <v>14002.0</v>
      </c>
      <c r="C9880" s="22" t="s">
        <v>11633</v>
      </c>
      <c r="D9880" s="21"/>
    </row>
    <row r="9881">
      <c r="A9881" s="19">
        <v>9880.0</v>
      </c>
      <c r="B9881" s="19">
        <v>14001.0</v>
      </c>
      <c r="C9881" s="20" t="s">
        <v>11634</v>
      </c>
      <c r="D9881" s="21"/>
    </row>
    <row r="9882">
      <c r="A9882" s="19">
        <v>9881.0</v>
      </c>
      <c r="B9882" s="19">
        <v>13999.0</v>
      </c>
      <c r="C9882" s="20" t="s">
        <v>11635</v>
      </c>
      <c r="D9882" s="21"/>
    </row>
    <row r="9883">
      <c r="A9883" s="19">
        <v>9882.0</v>
      </c>
      <c r="B9883" s="19">
        <v>13999.0</v>
      </c>
      <c r="C9883" s="20" t="s">
        <v>11636</v>
      </c>
      <c r="D9883" s="21"/>
    </row>
    <row r="9884">
      <c r="A9884" s="19">
        <v>9883.0</v>
      </c>
      <c r="B9884" s="19">
        <v>13998.0</v>
      </c>
      <c r="C9884" s="20" t="s">
        <v>11637</v>
      </c>
      <c r="D9884" s="21"/>
    </row>
    <row r="9885">
      <c r="A9885" s="19">
        <v>9884.0</v>
      </c>
      <c r="B9885" s="19">
        <v>13997.0</v>
      </c>
      <c r="C9885" s="20" t="s">
        <v>11638</v>
      </c>
      <c r="D9885" s="21"/>
    </row>
    <row r="9886">
      <c r="A9886" s="19">
        <v>9885.0</v>
      </c>
      <c r="B9886" s="19">
        <v>13992.0</v>
      </c>
      <c r="C9886" s="20" t="s">
        <v>11639</v>
      </c>
      <c r="D9886" s="21"/>
    </row>
    <row r="9887">
      <c r="A9887" s="19">
        <v>9886.0</v>
      </c>
      <c r="B9887" s="19">
        <v>13989.0</v>
      </c>
      <c r="C9887" s="20" t="s">
        <v>11640</v>
      </c>
      <c r="D9887" s="21"/>
    </row>
    <row r="9888">
      <c r="A9888" s="19">
        <v>9887.0</v>
      </c>
      <c r="B9888" s="19">
        <v>13985.0</v>
      </c>
      <c r="C9888" s="20" t="s">
        <v>11641</v>
      </c>
      <c r="D9888" s="21"/>
    </row>
    <row r="9889">
      <c r="A9889" s="19">
        <v>9888.0</v>
      </c>
      <c r="B9889" s="19">
        <v>13984.0</v>
      </c>
      <c r="C9889" s="20" t="s">
        <v>11642</v>
      </c>
      <c r="D9889" s="21"/>
    </row>
    <row r="9890">
      <c r="A9890" s="19">
        <v>9889.0</v>
      </c>
      <c r="B9890" s="19">
        <v>13984.0</v>
      </c>
      <c r="C9890" s="20" t="s">
        <v>11643</v>
      </c>
      <c r="D9890" s="21"/>
    </row>
    <row r="9891">
      <c r="A9891" s="19">
        <v>9890.0</v>
      </c>
      <c r="B9891" s="19">
        <v>13982.0</v>
      </c>
      <c r="C9891" s="22" t="s">
        <v>11644</v>
      </c>
      <c r="D9891" s="21"/>
    </row>
    <row r="9892">
      <c r="A9892" s="19">
        <v>9891.0</v>
      </c>
      <c r="B9892" s="19">
        <v>13982.0</v>
      </c>
      <c r="C9892" s="20" t="s">
        <v>11645</v>
      </c>
      <c r="D9892" s="21"/>
    </row>
    <row r="9893">
      <c r="A9893" s="19">
        <v>9892.0</v>
      </c>
      <c r="B9893" s="19">
        <v>13980.0</v>
      </c>
      <c r="C9893" s="20" t="s">
        <v>11646</v>
      </c>
      <c r="D9893" s="21"/>
    </row>
    <row r="9894">
      <c r="A9894" s="19">
        <v>9893.0</v>
      </c>
      <c r="B9894" s="19">
        <v>13980.0</v>
      </c>
      <c r="C9894" s="20" t="s">
        <v>11647</v>
      </c>
      <c r="D9894" s="21"/>
    </row>
    <row r="9895">
      <c r="A9895" s="19">
        <v>9894.0</v>
      </c>
      <c r="B9895" s="19">
        <v>13977.0</v>
      </c>
      <c r="C9895" s="22" t="s">
        <v>11648</v>
      </c>
      <c r="D9895" s="21"/>
    </row>
    <row r="9896">
      <c r="A9896" s="19">
        <v>9895.0</v>
      </c>
      <c r="B9896" s="19">
        <v>13975.0</v>
      </c>
      <c r="C9896" s="20" t="s">
        <v>11649</v>
      </c>
      <c r="D9896" s="21"/>
    </row>
    <row r="9897">
      <c r="A9897" s="19">
        <v>9896.0</v>
      </c>
      <c r="B9897" s="19">
        <v>13975.0</v>
      </c>
      <c r="C9897" s="20" t="s">
        <v>11650</v>
      </c>
      <c r="D9897" s="21"/>
    </row>
    <row r="9898">
      <c r="A9898" s="19">
        <v>9897.0</v>
      </c>
      <c r="B9898" s="19">
        <v>13974.0</v>
      </c>
      <c r="C9898" s="22" t="s">
        <v>11651</v>
      </c>
      <c r="D9898" s="21"/>
    </row>
    <row r="9899">
      <c r="A9899" s="19">
        <v>9898.0</v>
      </c>
      <c r="B9899" s="19">
        <v>13973.0</v>
      </c>
      <c r="C9899" s="20" t="s">
        <v>11652</v>
      </c>
      <c r="D9899" s="21"/>
    </row>
    <row r="9900">
      <c r="A9900" s="19">
        <v>9899.0</v>
      </c>
      <c r="B9900" s="19">
        <v>13970.0</v>
      </c>
      <c r="C9900" s="20" t="s">
        <v>11653</v>
      </c>
      <c r="D9900" s="21"/>
    </row>
    <row r="9901">
      <c r="A9901" s="19">
        <v>9900.0</v>
      </c>
      <c r="B9901" s="19">
        <v>13965.0</v>
      </c>
      <c r="C9901" s="20" t="s">
        <v>11654</v>
      </c>
      <c r="D9901" s="21"/>
    </row>
    <row r="9902">
      <c r="A9902" s="19">
        <v>9901.0</v>
      </c>
      <c r="B9902" s="19">
        <v>13963.0</v>
      </c>
      <c r="C9902" s="20" t="s">
        <v>11655</v>
      </c>
      <c r="D9902" s="21"/>
    </row>
    <row r="9903">
      <c r="A9903" s="19">
        <v>9902.0</v>
      </c>
      <c r="B9903" s="19">
        <v>13963.0</v>
      </c>
      <c r="C9903" s="20" t="s">
        <v>11656</v>
      </c>
      <c r="D9903" s="21"/>
    </row>
    <row r="9904">
      <c r="A9904" s="19">
        <v>9903.0</v>
      </c>
      <c r="B9904" s="19">
        <v>13962.0</v>
      </c>
      <c r="C9904" s="20" t="s">
        <v>11657</v>
      </c>
      <c r="D9904" s="21"/>
    </row>
    <row r="9905">
      <c r="A9905" s="19">
        <v>9904.0</v>
      </c>
      <c r="B9905" s="19">
        <v>13960.0</v>
      </c>
      <c r="C9905" s="22" t="s">
        <v>11658</v>
      </c>
      <c r="D9905" s="21"/>
    </row>
    <row r="9906">
      <c r="A9906" s="19">
        <v>9905.0</v>
      </c>
      <c r="B9906" s="19">
        <v>13957.0</v>
      </c>
      <c r="C9906" s="20" t="s">
        <v>11659</v>
      </c>
      <c r="D9906" s="21"/>
    </row>
    <row r="9907">
      <c r="A9907" s="19">
        <v>9906.0</v>
      </c>
      <c r="B9907" s="19">
        <v>13957.0</v>
      </c>
      <c r="C9907" s="20" t="s">
        <v>11660</v>
      </c>
      <c r="D9907" s="21"/>
    </row>
    <row r="9908">
      <c r="A9908" s="19">
        <v>9907.0</v>
      </c>
      <c r="B9908" s="19">
        <v>13957.0</v>
      </c>
      <c r="C9908" s="22" t="s">
        <v>11661</v>
      </c>
      <c r="D9908" s="21"/>
    </row>
    <row r="9909">
      <c r="A9909" s="19">
        <v>9908.0</v>
      </c>
      <c r="B9909" s="19">
        <v>13953.0</v>
      </c>
      <c r="C9909" s="20" t="s">
        <v>11662</v>
      </c>
      <c r="D9909" s="21"/>
    </row>
    <row r="9910">
      <c r="A9910" s="19">
        <v>9909.0</v>
      </c>
      <c r="B9910" s="19">
        <v>13950.0</v>
      </c>
      <c r="C9910" s="20" t="s">
        <v>11663</v>
      </c>
      <c r="D9910" s="21"/>
    </row>
    <row r="9911">
      <c r="A9911" s="19">
        <v>9910.0</v>
      </c>
      <c r="B9911" s="19">
        <v>13949.0</v>
      </c>
      <c r="C9911" s="22" t="s">
        <v>11664</v>
      </c>
      <c r="D9911" s="21"/>
    </row>
    <row r="9912">
      <c r="A9912" s="19">
        <v>9911.0</v>
      </c>
      <c r="B9912" s="19">
        <v>13944.0</v>
      </c>
      <c r="C9912" s="22" t="s">
        <v>11665</v>
      </c>
      <c r="D9912" s="21"/>
    </row>
    <row r="9913">
      <c r="A9913" s="19">
        <v>9912.0</v>
      </c>
      <c r="B9913" s="19">
        <v>13943.0</v>
      </c>
      <c r="C9913" s="20" t="s">
        <v>11666</v>
      </c>
      <c r="D9913" s="21"/>
    </row>
    <row r="9914">
      <c r="A9914" s="19">
        <v>9913.0</v>
      </c>
      <c r="B9914" s="19">
        <v>13943.0</v>
      </c>
      <c r="C9914" s="20" t="s">
        <v>11667</v>
      </c>
      <c r="D9914" s="21"/>
    </row>
    <row r="9915">
      <c r="A9915" s="19">
        <v>9914.0</v>
      </c>
      <c r="B9915" s="19">
        <v>13940.0</v>
      </c>
      <c r="C9915" s="20" t="s">
        <v>11668</v>
      </c>
      <c r="D9915" s="21"/>
    </row>
    <row r="9916">
      <c r="A9916" s="19">
        <v>9915.0</v>
      </c>
      <c r="B9916" s="19">
        <v>13935.0</v>
      </c>
      <c r="C9916" s="20" t="s">
        <v>11669</v>
      </c>
      <c r="D9916" s="21"/>
    </row>
    <row r="9917">
      <c r="A9917" s="19">
        <v>9916.0</v>
      </c>
      <c r="B9917" s="19">
        <v>13935.0</v>
      </c>
      <c r="C9917" s="22" t="s">
        <v>11670</v>
      </c>
      <c r="D9917" s="21"/>
    </row>
    <row r="9918">
      <c r="A9918" s="19">
        <v>9917.0</v>
      </c>
      <c r="B9918" s="19">
        <v>13934.0</v>
      </c>
      <c r="C9918" s="20" t="s">
        <v>11671</v>
      </c>
      <c r="D9918" s="21"/>
    </row>
    <row r="9919">
      <c r="A9919" s="19">
        <v>9918.0</v>
      </c>
      <c r="B9919" s="19">
        <v>13932.0</v>
      </c>
      <c r="C9919" s="20" t="s">
        <v>11672</v>
      </c>
      <c r="D9919" s="21"/>
    </row>
    <row r="9920">
      <c r="A9920" s="19">
        <v>9919.0</v>
      </c>
      <c r="B9920" s="19">
        <v>13928.0</v>
      </c>
      <c r="C9920" s="20" t="s">
        <v>11673</v>
      </c>
      <c r="D9920" s="21"/>
    </row>
    <row r="9921">
      <c r="A9921" s="19">
        <v>9920.0</v>
      </c>
      <c r="B9921" s="19">
        <v>13927.0</v>
      </c>
      <c r="C9921" s="20" t="s">
        <v>11674</v>
      </c>
      <c r="D9921" s="21"/>
    </row>
    <row r="9922">
      <c r="A9922" s="19">
        <v>9921.0</v>
      </c>
      <c r="B9922" s="19">
        <v>13925.0</v>
      </c>
      <c r="C9922" s="20" t="s">
        <v>11675</v>
      </c>
      <c r="D9922" s="21"/>
    </row>
    <row r="9923">
      <c r="A9923" s="19">
        <v>9922.0</v>
      </c>
      <c r="B9923" s="19">
        <v>13923.0</v>
      </c>
      <c r="C9923" s="20" t="s">
        <v>11676</v>
      </c>
      <c r="D9923" s="21"/>
    </row>
    <row r="9924">
      <c r="A9924" s="19">
        <v>9923.0</v>
      </c>
      <c r="B9924" s="19">
        <v>13923.0</v>
      </c>
      <c r="C9924" s="20" t="s">
        <v>11677</v>
      </c>
      <c r="D9924" s="21"/>
    </row>
    <row r="9925">
      <c r="A9925" s="19">
        <v>9924.0</v>
      </c>
      <c r="B9925" s="19">
        <v>13919.0</v>
      </c>
      <c r="C9925" s="22" t="s">
        <v>11678</v>
      </c>
      <c r="D9925" s="21"/>
    </row>
    <row r="9926">
      <c r="A9926" s="19">
        <v>9925.0</v>
      </c>
      <c r="B9926" s="19">
        <v>13918.0</v>
      </c>
      <c r="C9926" s="20" t="s">
        <v>11679</v>
      </c>
      <c r="D9926" s="21"/>
    </row>
    <row r="9927">
      <c r="A9927" s="19">
        <v>9926.0</v>
      </c>
      <c r="B9927" s="19">
        <v>13915.0</v>
      </c>
      <c r="C9927" s="20" t="s">
        <v>11680</v>
      </c>
      <c r="D9927" s="21"/>
    </row>
    <row r="9928">
      <c r="A9928" s="19">
        <v>9927.0</v>
      </c>
      <c r="B9928" s="19">
        <v>13913.0</v>
      </c>
      <c r="C9928" s="20" t="s">
        <v>11681</v>
      </c>
      <c r="D9928" s="21"/>
    </row>
    <row r="9929">
      <c r="A9929" s="19">
        <v>9928.0</v>
      </c>
      <c r="B9929" s="19">
        <v>13912.0</v>
      </c>
      <c r="C9929" s="20" t="s">
        <v>11682</v>
      </c>
      <c r="D9929" s="21"/>
    </row>
    <row r="9930">
      <c r="A9930" s="19">
        <v>9929.0</v>
      </c>
      <c r="B9930" s="19">
        <v>13911.0</v>
      </c>
      <c r="C9930" s="22" t="s">
        <v>11683</v>
      </c>
      <c r="D9930" s="21"/>
    </row>
    <row r="9931">
      <c r="A9931" s="19">
        <v>9930.0</v>
      </c>
      <c r="B9931" s="19">
        <v>13910.0</v>
      </c>
      <c r="C9931" s="20" t="s">
        <v>11684</v>
      </c>
      <c r="D9931" s="21"/>
    </row>
    <row r="9932">
      <c r="A9932" s="19">
        <v>9931.0</v>
      </c>
      <c r="B9932" s="19">
        <v>13910.0</v>
      </c>
      <c r="C9932" s="20" t="s">
        <v>11685</v>
      </c>
      <c r="D9932" s="21"/>
    </row>
    <row r="9933">
      <c r="A9933" s="19">
        <v>9932.0</v>
      </c>
      <c r="B9933" s="19">
        <v>13904.0</v>
      </c>
      <c r="C9933" s="20" t="s">
        <v>11686</v>
      </c>
      <c r="D9933" s="21"/>
    </row>
    <row r="9934">
      <c r="A9934" s="19">
        <v>9933.0</v>
      </c>
      <c r="B9934" s="19">
        <v>13900.0</v>
      </c>
      <c r="C9934" s="20" t="s">
        <v>11687</v>
      </c>
      <c r="D9934" s="21"/>
    </row>
    <row r="9935">
      <c r="A9935" s="19">
        <v>9934.0</v>
      </c>
      <c r="B9935" s="19">
        <v>13898.0</v>
      </c>
      <c r="C9935" s="20" t="s">
        <v>11688</v>
      </c>
      <c r="D9935" s="21"/>
    </row>
    <row r="9936">
      <c r="A9936" s="19">
        <v>9935.0</v>
      </c>
      <c r="B9936" s="19">
        <v>13891.0</v>
      </c>
      <c r="C9936" s="20" t="s">
        <v>11689</v>
      </c>
      <c r="D9936" s="21"/>
    </row>
    <row r="9937">
      <c r="A9937" s="19">
        <v>9936.0</v>
      </c>
      <c r="B9937" s="19">
        <v>13888.0</v>
      </c>
      <c r="C9937" s="20" t="s">
        <v>11690</v>
      </c>
      <c r="D9937" s="21"/>
    </row>
    <row r="9938">
      <c r="A9938" s="19">
        <v>9937.0</v>
      </c>
      <c r="B9938" s="19">
        <v>13887.0</v>
      </c>
      <c r="C9938" s="20" t="s">
        <v>11691</v>
      </c>
      <c r="D9938" s="21"/>
    </row>
    <row r="9939">
      <c r="A9939" s="19">
        <v>9938.0</v>
      </c>
      <c r="B9939" s="19">
        <v>13886.0</v>
      </c>
      <c r="C9939" s="20" t="s">
        <v>11692</v>
      </c>
      <c r="D9939" s="21"/>
    </row>
    <row r="9940">
      <c r="A9940" s="19">
        <v>9939.0</v>
      </c>
      <c r="B9940" s="19">
        <v>13886.0</v>
      </c>
      <c r="C9940" s="20" t="s">
        <v>11693</v>
      </c>
      <c r="D9940" s="21"/>
    </row>
    <row r="9941">
      <c r="A9941" s="19">
        <v>9940.0</v>
      </c>
      <c r="B9941" s="19">
        <v>13886.0</v>
      </c>
      <c r="C9941" s="22" t="s">
        <v>11694</v>
      </c>
      <c r="D9941" s="21"/>
    </row>
    <row r="9942">
      <c r="A9942" s="19">
        <v>9941.0</v>
      </c>
      <c r="B9942" s="19">
        <v>13883.0</v>
      </c>
      <c r="C9942" s="20" t="s">
        <v>11695</v>
      </c>
      <c r="D9942" s="21"/>
    </row>
    <row r="9943">
      <c r="A9943" s="19">
        <v>9942.0</v>
      </c>
      <c r="B9943" s="19">
        <v>13883.0</v>
      </c>
      <c r="C9943" s="20" t="s">
        <v>11696</v>
      </c>
      <c r="D9943" s="21"/>
    </row>
    <row r="9944">
      <c r="A9944" s="19">
        <v>9943.0</v>
      </c>
      <c r="B9944" s="19">
        <v>13882.0</v>
      </c>
      <c r="C9944" s="20" t="s">
        <v>11697</v>
      </c>
      <c r="D9944" s="21"/>
    </row>
    <row r="9945">
      <c r="A9945" s="19">
        <v>9944.0</v>
      </c>
      <c r="B9945" s="19">
        <v>13882.0</v>
      </c>
      <c r="C9945" s="20" t="s">
        <v>11698</v>
      </c>
      <c r="D9945" s="21"/>
    </row>
    <row r="9946">
      <c r="A9946" s="19">
        <v>9945.0</v>
      </c>
      <c r="B9946" s="19">
        <v>13874.0</v>
      </c>
      <c r="C9946" s="20" t="s">
        <v>11699</v>
      </c>
      <c r="D9946" s="21"/>
    </row>
    <row r="9947">
      <c r="A9947" s="19">
        <v>9946.0</v>
      </c>
      <c r="B9947" s="19">
        <v>13872.0</v>
      </c>
      <c r="C9947" s="20" t="s">
        <v>11700</v>
      </c>
      <c r="D9947" s="21"/>
    </row>
    <row r="9948">
      <c r="A9948" s="19">
        <v>9947.0</v>
      </c>
      <c r="B9948" s="19">
        <v>13869.0</v>
      </c>
      <c r="C9948" s="20" t="s">
        <v>11701</v>
      </c>
      <c r="D9948" s="21"/>
    </row>
    <row r="9949">
      <c r="A9949" s="19">
        <v>9948.0</v>
      </c>
      <c r="B9949" s="19">
        <v>13868.0</v>
      </c>
      <c r="C9949" s="20" t="s">
        <v>11702</v>
      </c>
      <c r="D9949" s="21"/>
    </row>
    <row r="9950">
      <c r="A9950" s="19">
        <v>9949.0</v>
      </c>
      <c r="B9950" s="19">
        <v>13865.0</v>
      </c>
      <c r="C9950" s="20" t="s">
        <v>11703</v>
      </c>
      <c r="D9950" s="21"/>
    </row>
    <row r="9951">
      <c r="A9951" s="19">
        <v>9950.0</v>
      </c>
      <c r="B9951" s="19">
        <v>13864.0</v>
      </c>
      <c r="C9951" s="20" t="s">
        <v>11704</v>
      </c>
      <c r="D9951" s="21"/>
    </row>
    <row r="9952">
      <c r="A9952" s="19">
        <v>9951.0</v>
      </c>
      <c r="B9952" s="19">
        <v>13862.0</v>
      </c>
      <c r="C9952" s="22" t="s">
        <v>11705</v>
      </c>
      <c r="D9952" s="21"/>
    </row>
    <row r="9953">
      <c r="A9953" s="19">
        <v>9952.0</v>
      </c>
      <c r="B9953" s="19">
        <v>13860.0</v>
      </c>
      <c r="C9953" s="20" t="s">
        <v>11706</v>
      </c>
      <c r="D9953" s="21"/>
    </row>
    <row r="9954">
      <c r="A9954" s="19">
        <v>9953.0</v>
      </c>
      <c r="B9954" s="19">
        <v>13860.0</v>
      </c>
      <c r="C9954" s="20" t="s">
        <v>11707</v>
      </c>
      <c r="D9954" s="21"/>
    </row>
    <row r="9955">
      <c r="A9955" s="19">
        <v>9954.0</v>
      </c>
      <c r="B9955" s="19">
        <v>13856.0</v>
      </c>
      <c r="C9955" s="20" t="s">
        <v>11708</v>
      </c>
      <c r="D9955" s="21"/>
    </row>
    <row r="9956">
      <c r="A9956" s="19">
        <v>9955.0</v>
      </c>
      <c r="B9956" s="19">
        <v>13854.0</v>
      </c>
      <c r="C9956" s="20" t="s">
        <v>11709</v>
      </c>
      <c r="D9956" s="21"/>
    </row>
    <row r="9957">
      <c r="A9957" s="19">
        <v>9956.0</v>
      </c>
      <c r="B9957" s="19">
        <v>13854.0</v>
      </c>
      <c r="C9957" s="20" t="s">
        <v>11710</v>
      </c>
      <c r="D9957" s="21"/>
    </row>
    <row r="9958">
      <c r="A9958" s="19">
        <v>9957.0</v>
      </c>
      <c r="B9958" s="19">
        <v>13854.0</v>
      </c>
      <c r="C9958" s="20" t="s">
        <v>11711</v>
      </c>
      <c r="D9958" s="21"/>
    </row>
    <row r="9959">
      <c r="A9959" s="19">
        <v>9958.0</v>
      </c>
      <c r="B9959" s="19">
        <v>13852.0</v>
      </c>
      <c r="C9959" s="20" t="s">
        <v>11712</v>
      </c>
      <c r="D9959" s="21"/>
    </row>
    <row r="9960">
      <c r="A9960" s="19">
        <v>9959.0</v>
      </c>
      <c r="B9960" s="19">
        <v>13845.0</v>
      </c>
      <c r="C9960" s="22" t="s">
        <v>11713</v>
      </c>
      <c r="D9960" s="21"/>
    </row>
    <row r="9961">
      <c r="A9961" s="19">
        <v>9960.0</v>
      </c>
      <c r="B9961" s="19">
        <v>13842.0</v>
      </c>
      <c r="C9961" s="22" t="s">
        <v>11714</v>
      </c>
      <c r="D9961" s="21"/>
    </row>
    <row r="9962">
      <c r="A9962" s="19">
        <v>9961.0</v>
      </c>
      <c r="B9962" s="19">
        <v>13837.0</v>
      </c>
      <c r="C9962" s="20" t="s">
        <v>11715</v>
      </c>
      <c r="D9962" s="21"/>
    </row>
    <row r="9963">
      <c r="A9963" s="19">
        <v>9962.0</v>
      </c>
      <c r="B9963" s="19">
        <v>13833.0</v>
      </c>
      <c r="C9963" s="20" t="s">
        <v>11716</v>
      </c>
      <c r="D9963" s="21"/>
    </row>
    <row r="9964">
      <c r="A9964" s="19">
        <v>9963.0</v>
      </c>
      <c r="B9964" s="19">
        <v>13831.0</v>
      </c>
      <c r="C9964" s="22" t="s">
        <v>11717</v>
      </c>
      <c r="D9964" s="21"/>
    </row>
    <row r="9965">
      <c r="A9965" s="19">
        <v>9964.0</v>
      </c>
      <c r="B9965" s="19">
        <v>13829.0</v>
      </c>
      <c r="C9965" s="20" t="s">
        <v>11718</v>
      </c>
      <c r="D9965" s="21"/>
    </row>
    <row r="9966">
      <c r="A9966" s="19">
        <v>9965.0</v>
      </c>
      <c r="B9966" s="19">
        <v>13829.0</v>
      </c>
      <c r="C9966" s="20" t="s">
        <v>11719</v>
      </c>
      <c r="D9966" s="21"/>
    </row>
    <row r="9967">
      <c r="A9967" s="19">
        <v>9966.0</v>
      </c>
      <c r="B9967" s="19">
        <v>13828.0</v>
      </c>
      <c r="C9967" s="20" t="s">
        <v>11720</v>
      </c>
      <c r="D9967" s="21"/>
    </row>
    <row r="9968">
      <c r="A9968" s="19">
        <v>9967.0</v>
      </c>
      <c r="B9968" s="19">
        <v>13828.0</v>
      </c>
      <c r="C9968" s="20" t="s">
        <v>11721</v>
      </c>
      <c r="D9968" s="21"/>
    </row>
    <row r="9969">
      <c r="A9969" s="19">
        <v>9968.0</v>
      </c>
      <c r="B9969" s="19">
        <v>13826.0</v>
      </c>
      <c r="C9969" s="20" t="s">
        <v>11722</v>
      </c>
      <c r="D9969" s="21"/>
    </row>
    <row r="9970">
      <c r="A9970" s="19">
        <v>9969.0</v>
      </c>
      <c r="B9970" s="19">
        <v>13825.0</v>
      </c>
      <c r="C9970" s="22" t="s">
        <v>11723</v>
      </c>
      <c r="D9970" s="21"/>
    </row>
    <row r="9971">
      <c r="A9971" s="19">
        <v>9970.0</v>
      </c>
      <c r="B9971" s="19">
        <v>13824.0</v>
      </c>
      <c r="C9971" s="20" t="s">
        <v>11724</v>
      </c>
      <c r="D9971" s="21"/>
    </row>
    <row r="9972">
      <c r="A9972" s="19">
        <v>9971.0</v>
      </c>
      <c r="B9972" s="19">
        <v>13823.0</v>
      </c>
      <c r="C9972" s="20" t="s">
        <v>11725</v>
      </c>
      <c r="D9972" s="21"/>
    </row>
    <row r="9973">
      <c r="A9973" s="19">
        <v>9972.0</v>
      </c>
      <c r="B9973" s="19">
        <v>13822.0</v>
      </c>
      <c r="C9973" s="20" t="s">
        <v>11726</v>
      </c>
      <c r="D9973" s="21"/>
    </row>
    <row r="9974">
      <c r="A9974" s="19">
        <v>9973.0</v>
      </c>
      <c r="B9974" s="19">
        <v>13814.0</v>
      </c>
      <c r="C9974" s="20" t="s">
        <v>11727</v>
      </c>
      <c r="D9974" s="21"/>
    </row>
    <row r="9975">
      <c r="A9975" s="19">
        <v>9974.0</v>
      </c>
      <c r="B9975" s="19">
        <v>13813.0</v>
      </c>
      <c r="C9975" s="20" t="s">
        <v>11728</v>
      </c>
      <c r="D9975" s="21"/>
    </row>
    <row r="9976">
      <c r="A9976" s="19">
        <v>9975.0</v>
      </c>
      <c r="B9976" s="19">
        <v>13811.0</v>
      </c>
      <c r="C9976" s="20" t="s">
        <v>11729</v>
      </c>
      <c r="D9976" s="21"/>
    </row>
    <row r="9977">
      <c r="A9977" s="19">
        <v>9976.0</v>
      </c>
      <c r="B9977" s="19">
        <v>13809.0</v>
      </c>
      <c r="C9977" s="20" t="s">
        <v>11730</v>
      </c>
      <c r="D9977" s="21"/>
    </row>
    <row r="9978">
      <c r="A9978" s="19">
        <v>9977.0</v>
      </c>
      <c r="B9978" s="19">
        <v>13805.0</v>
      </c>
      <c r="C9978" s="20" t="s">
        <v>11731</v>
      </c>
      <c r="D9978" s="21"/>
    </row>
    <row r="9979">
      <c r="A9979" s="19">
        <v>9978.0</v>
      </c>
      <c r="B9979" s="19">
        <v>13804.0</v>
      </c>
      <c r="C9979" s="20" t="s">
        <v>11732</v>
      </c>
      <c r="D9979" s="21"/>
    </row>
    <row r="9980">
      <c r="A9980" s="19">
        <v>9979.0</v>
      </c>
      <c r="B9980" s="19">
        <v>13803.0</v>
      </c>
      <c r="C9980" s="20" t="s">
        <v>11733</v>
      </c>
      <c r="D9980" s="21"/>
    </row>
    <row r="9981">
      <c r="A9981" s="19">
        <v>9980.0</v>
      </c>
      <c r="B9981" s="19">
        <v>13797.0</v>
      </c>
      <c r="C9981" s="20" t="s">
        <v>11734</v>
      </c>
      <c r="D9981" s="21"/>
    </row>
    <row r="9982">
      <c r="A9982" s="19">
        <v>9981.0</v>
      </c>
      <c r="B9982" s="19">
        <v>13794.0</v>
      </c>
      <c r="C9982" s="20" t="s">
        <v>11735</v>
      </c>
      <c r="D9982" s="21"/>
    </row>
    <row r="9983">
      <c r="A9983" s="19">
        <v>9982.0</v>
      </c>
      <c r="B9983" s="19">
        <v>13794.0</v>
      </c>
      <c r="C9983" s="22" t="s">
        <v>11736</v>
      </c>
      <c r="D9983" s="21"/>
    </row>
    <row r="9984">
      <c r="A9984" s="19">
        <v>9983.0</v>
      </c>
      <c r="B9984" s="19">
        <v>13789.0</v>
      </c>
      <c r="C9984" s="20" t="s">
        <v>11737</v>
      </c>
      <c r="D9984" s="21"/>
    </row>
    <row r="9985">
      <c r="A9985" s="19">
        <v>9984.0</v>
      </c>
      <c r="B9985" s="19">
        <v>13786.0</v>
      </c>
      <c r="C9985" s="20" t="s">
        <v>11738</v>
      </c>
      <c r="D9985" s="21"/>
    </row>
    <row r="9986">
      <c r="A9986" s="19">
        <v>9985.0</v>
      </c>
      <c r="B9986" s="19">
        <v>13785.0</v>
      </c>
      <c r="C9986" s="20" t="s">
        <v>11739</v>
      </c>
      <c r="D9986" s="21"/>
    </row>
    <row r="9987">
      <c r="A9987" s="19">
        <v>9986.0</v>
      </c>
      <c r="B9987" s="19">
        <v>13783.0</v>
      </c>
      <c r="C9987" s="20" t="s">
        <v>11740</v>
      </c>
      <c r="D9987" s="21"/>
    </row>
    <row r="9988">
      <c r="A9988" s="19">
        <v>9987.0</v>
      </c>
      <c r="B9988" s="19">
        <v>13772.0</v>
      </c>
      <c r="C9988" s="22" t="s">
        <v>11741</v>
      </c>
      <c r="D9988" s="21"/>
    </row>
    <row r="9989">
      <c r="A9989" s="19">
        <v>9988.0</v>
      </c>
      <c r="B9989" s="19">
        <v>13772.0</v>
      </c>
      <c r="C9989" s="22" t="s">
        <v>11742</v>
      </c>
      <c r="D9989" s="21"/>
    </row>
    <row r="9990">
      <c r="A9990" s="19">
        <v>9989.0</v>
      </c>
      <c r="B9990" s="19">
        <v>13767.0</v>
      </c>
      <c r="C9990" s="20" t="s">
        <v>11743</v>
      </c>
      <c r="D9990" s="21"/>
    </row>
    <row r="9991">
      <c r="A9991" s="19">
        <v>9990.0</v>
      </c>
      <c r="B9991" s="19">
        <v>13767.0</v>
      </c>
      <c r="C9991" s="20" t="s">
        <v>11744</v>
      </c>
      <c r="D9991" s="21"/>
    </row>
    <row r="9992">
      <c r="A9992" s="19">
        <v>9991.0</v>
      </c>
      <c r="B9992" s="19">
        <v>13766.0</v>
      </c>
      <c r="C9992" s="22" t="s">
        <v>11745</v>
      </c>
      <c r="D9992" s="21"/>
    </row>
    <row r="9993">
      <c r="A9993" s="19">
        <v>9992.0</v>
      </c>
      <c r="B9993" s="19">
        <v>13764.0</v>
      </c>
      <c r="C9993" s="22" t="s">
        <v>11746</v>
      </c>
      <c r="D9993" s="21"/>
    </row>
    <row r="9994">
      <c r="A9994" s="19">
        <v>9993.0</v>
      </c>
      <c r="B9994" s="19">
        <v>13761.0</v>
      </c>
      <c r="C9994" s="20" t="s">
        <v>11747</v>
      </c>
      <c r="D9994" s="21"/>
    </row>
    <row r="9995">
      <c r="A9995" s="19">
        <v>9994.0</v>
      </c>
      <c r="B9995" s="19">
        <v>13758.0</v>
      </c>
      <c r="C9995" s="20" t="s">
        <v>11748</v>
      </c>
      <c r="D9995" s="21"/>
    </row>
    <row r="9996">
      <c r="A9996" s="19">
        <v>9995.0</v>
      </c>
      <c r="B9996" s="19">
        <v>13756.0</v>
      </c>
      <c r="C9996" s="20" t="s">
        <v>11749</v>
      </c>
      <c r="D9996" s="21"/>
    </row>
    <row r="9997">
      <c r="A9997" s="19">
        <v>9996.0</v>
      </c>
      <c r="B9997" s="19">
        <v>13753.0</v>
      </c>
      <c r="C9997" s="20" t="s">
        <v>11750</v>
      </c>
      <c r="D9997" s="21"/>
    </row>
    <row r="9998">
      <c r="A9998" s="19">
        <v>9997.0</v>
      </c>
      <c r="B9998" s="19">
        <v>13752.0</v>
      </c>
      <c r="C9998" s="20" t="s">
        <v>11751</v>
      </c>
      <c r="D9998" s="21"/>
    </row>
    <row r="9999">
      <c r="A9999" s="19">
        <v>9998.0</v>
      </c>
      <c r="B9999" s="19">
        <v>13752.0</v>
      </c>
      <c r="C9999" s="20" t="s">
        <v>11752</v>
      </c>
      <c r="D9999" s="21"/>
    </row>
    <row r="10000">
      <c r="A10000" s="19">
        <v>9999.0</v>
      </c>
      <c r="B10000" s="19">
        <v>13750.0</v>
      </c>
      <c r="C10000" s="20" t="s">
        <v>11753</v>
      </c>
      <c r="D10000" s="21"/>
    </row>
    <row r="10001">
      <c r="A10001" s="19">
        <v>10000.0</v>
      </c>
      <c r="B10001" s="19">
        <v>13749.0</v>
      </c>
      <c r="C10001" s="22" t="s">
        <v>11754</v>
      </c>
      <c r="D10001" s="21"/>
    </row>
    <row r="10002">
      <c r="A10002" s="23" t="s">
        <v>11755</v>
      </c>
    </row>
    <row r="10003">
      <c r="A10003" s="24" t="s">
        <v>11756</v>
      </c>
    </row>
    <row r="10004">
      <c r="A10004" s="25" t="s">
        <v>11757</v>
      </c>
    </row>
    <row r="10005">
      <c r="A10005" s="25" t="s">
        <v>11758</v>
      </c>
    </row>
    <row r="10006">
      <c r="A10006" s="25" t="s">
        <v>11759</v>
      </c>
    </row>
    <row r="10007">
      <c r="A10007" s="25" t="s">
        <v>11760</v>
      </c>
    </row>
    <row r="10008">
      <c r="A10008" s="25" t="s">
        <v>11761</v>
      </c>
    </row>
    <row r="10009">
      <c r="A10009" s="26" t="s">
        <v>11762</v>
      </c>
    </row>
    <row r="10010">
      <c r="A10010" s="27" t="s">
        <v>11763</v>
      </c>
    </row>
    <row r="10011">
      <c r="A10011" s="27" t="s">
        <v>11764</v>
      </c>
    </row>
    <row r="10012">
      <c r="A10012" s="26" t="s">
        <v>11765</v>
      </c>
    </row>
    <row r="10013">
      <c r="A10013" s="26" t="s">
        <v>11766</v>
      </c>
    </row>
    <row r="10014">
      <c r="A10014" s="28" t="s">
        <v>11767</v>
      </c>
    </row>
    <row r="10015">
      <c r="A10015" s="29" t="s">
        <v>11768</v>
      </c>
    </row>
    <row r="10016">
      <c r="A10016" s="29" t="s">
        <v>11769</v>
      </c>
    </row>
    <row r="10017">
      <c r="A10017" s="29" t="s">
        <v>11770</v>
      </c>
    </row>
    <row r="10018">
      <c r="A10018" s="29" t="s">
        <v>11771</v>
      </c>
    </row>
    <row r="10019">
      <c r="A10019" s="29" t="s">
        <v>11772</v>
      </c>
    </row>
    <row r="10020">
      <c r="A10020" s="29" t="s">
        <v>11773</v>
      </c>
    </row>
    <row r="10021">
      <c r="A10021" s="29" t="s">
        <v>11774</v>
      </c>
    </row>
    <row r="10022">
      <c r="A10022" s="29" t="s">
        <v>11775</v>
      </c>
    </row>
    <row r="10023">
      <c r="A10023" s="29" t="s">
        <v>11776</v>
      </c>
    </row>
    <row r="10024">
      <c r="A10024" s="30" t="s">
        <v>687</v>
      </c>
    </row>
    <row r="10025">
      <c r="A10025" s="26" t="s">
        <v>11777</v>
      </c>
    </row>
    <row r="10026">
      <c r="A10026" s="26" t="s">
        <v>11778</v>
      </c>
    </row>
    <row r="10027">
      <c r="A10027" s="26" t="s">
        <v>11779</v>
      </c>
    </row>
    <row r="10028">
      <c r="A10028" s="26" t="s">
        <v>11780</v>
      </c>
    </row>
    <row r="10029">
      <c r="A10029" s="26" t="s">
        <v>11781</v>
      </c>
    </row>
    <row r="10030">
      <c r="A10030" s="26" t="s">
        <v>11782</v>
      </c>
    </row>
    <row r="10031">
      <c r="A10031" s="26" t="s">
        <v>11783</v>
      </c>
    </row>
    <row r="10032">
      <c r="A10032" s="26" t="s">
        <v>11784</v>
      </c>
    </row>
    <row r="10033">
      <c r="A10033" s="30" t="s">
        <v>11785</v>
      </c>
    </row>
    <row r="10034">
      <c r="A10034" s="26" t="s">
        <v>11786</v>
      </c>
    </row>
    <row r="10035">
      <c r="A10035" s="26" t="s">
        <v>11787</v>
      </c>
    </row>
    <row r="10036">
      <c r="A10036" s="26" t="s">
        <v>11788</v>
      </c>
    </row>
    <row r="10037">
      <c r="A10037" s="30" t="s">
        <v>11789</v>
      </c>
    </row>
    <row r="10038">
      <c r="A10038" s="31" t="s">
        <v>11790</v>
      </c>
    </row>
    <row r="10039">
      <c r="A10039" s="32"/>
    </row>
    <row r="10040">
      <c r="A10040" s="33" t="s">
        <v>11791</v>
      </c>
    </row>
    <row r="10041">
      <c r="A10041" s="34" t="s">
        <v>11792</v>
      </c>
    </row>
    <row r="10042">
      <c r="A10042" s="35" t="s">
        <v>11793</v>
      </c>
    </row>
  </sheetData>
  <hyperlinks>
    <hyperlink r:id="rId1" location="Japanese" ref="C2"/>
    <hyperlink r:id="rId2" location="Japanese" ref="C3"/>
    <hyperlink r:id="rId3" location="Japanese" ref="C4"/>
    <hyperlink r:id="rId4" location="Japanese" ref="C5"/>
    <hyperlink r:id="rId5" location="Japanese" ref="C6"/>
    <hyperlink r:id="rId6" location="Japanese" ref="C7"/>
    <hyperlink r:id="rId7" location="Japanese" ref="C8"/>
    <hyperlink r:id="rId8" location="Japanese" ref="C9"/>
    <hyperlink r:id="rId9" location="Japanese" ref="C10"/>
    <hyperlink r:id="rId10" location="Japanese" ref="C11"/>
    <hyperlink r:id="rId11" location="Japanese" ref="C12"/>
    <hyperlink r:id="rId12" location="Japanese" ref="C13"/>
    <hyperlink r:id="rId13" location="Japanese" ref="C14"/>
    <hyperlink r:id="rId14" location="Japanese" ref="C15"/>
    <hyperlink r:id="rId15" location="Japanese" ref="C16"/>
    <hyperlink r:id="rId16" location="Japanese" ref="C17"/>
    <hyperlink r:id="rId17" location="Japanese" ref="C18"/>
    <hyperlink r:id="rId18" location="Japanese" ref="C19"/>
    <hyperlink r:id="rId19" location="Japanese" ref="C20"/>
    <hyperlink r:id="rId20" location="Japanese" ref="C21"/>
    <hyperlink r:id="rId21" location="Japanese" ref="C22"/>
    <hyperlink r:id="rId22" location="Japanese" ref="C23"/>
    <hyperlink r:id="rId23" location="Japanese" ref="C24"/>
    <hyperlink r:id="rId24" location="Japanese" ref="C25"/>
    <hyperlink r:id="rId25" location="Japanese" ref="C26"/>
    <hyperlink r:id="rId26" location="Japanese" ref="C27"/>
    <hyperlink r:id="rId27" location="Japanese" ref="C28"/>
    <hyperlink r:id="rId28" location="Japanese" ref="C29"/>
    <hyperlink r:id="rId29" location="Japanese" ref="C30"/>
    <hyperlink r:id="rId30" location="Japanese" ref="C31"/>
    <hyperlink r:id="rId31" location="Japanese" ref="C32"/>
    <hyperlink r:id="rId32" location="Japanese" ref="C33"/>
    <hyperlink r:id="rId33" location="Japanese" ref="C34"/>
    <hyperlink r:id="rId34" location="Japanese" ref="C35"/>
    <hyperlink r:id="rId35" location="Japanese" ref="C36"/>
    <hyperlink r:id="rId36" location="Japanese" ref="C37"/>
    <hyperlink r:id="rId37" location="Japanese" ref="C38"/>
    <hyperlink r:id="rId38" location="Japanese" ref="C39"/>
    <hyperlink r:id="rId39" location="Japanese" ref="C40"/>
    <hyperlink r:id="rId40" location="Japanese" ref="C41"/>
    <hyperlink r:id="rId41" location="Japanese" ref="C42"/>
    <hyperlink r:id="rId42" location="Japanese" ref="C43"/>
    <hyperlink r:id="rId43" location="Japanese" ref="C44"/>
    <hyperlink r:id="rId44" location="Japanese" ref="C45"/>
    <hyperlink r:id="rId45" location="Japanese" ref="C46"/>
    <hyperlink r:id="rId46" location="Japanese" ref="C47"/>
    <hyperlink r:id="rId47" location="Japanese" ref="C48"/>
    <hyperlink r:id="rId48" location="Japanese" ref="C49"/>
    <hyperlink r:id="rId49" location="Japanese" ref="C50"/>
    <hyperlink r:id="rId50" location="Japanese" ref="C51"/>
    <hyperlink r:id="rId51" location="Japanese" ref="C52"/>
    <hyperlink r:id="rId52" location="Japanese" ref="C53"/>
    <hyperlink r:id="rId53" ref="C54"/>
    <hyperlink r:id="rId54" location="Japanese" ref="C55"/>
    <hyperlink r:id="rId55" location="Japanese" ref="C56"/>
    <hyperlink r:id="rId56" location="Japanese" ref="C57"/>
    <hyperlink r:id="rId57" ref="C58"/>
    <hyperlink r:id="rId58" location="Japanese" ref="C59"/>
    <hyperlink r:id="rId59" location="Japanese" ref="C60"/>
    <hyperlink r:id="rId60" location="Japanese" ref="C61"/>
    <hyperlink r:id="rId61" location="Japanese" ref="C62"/>
    <hyperlink r:id="rId62" location="Japanese" ref="C63"/>
    <hyperlink r:id="rId63" location="Japanese" ref="C64"/>
    <hyperlink r:id="rId64" location="Japanese" ref="C65"/>
    <hyperlink r:id="rId65" location="Japanese" ref="C66"/>
    <hyperlink r:id="rId66" location="Japanese" ref="C67"/>
    <hyperlink r:id="rId67" location="Japanese" ref="C68"/>
    <hyperlink r:id="rId68" location="Japanese" ref="C69"/>
    <hyperlink r:id="rId69" location="Japanese" ref="C70"/>
    <hyperlink r:id="rId70" location="Japanese" ref="C71"/>
    <hyperlink r:id="rId71" location="Japanese" ref="C72"/>
    <hyperlink r:id="rId72" location="Japanese" ref="C73"/>
    <hyperlink r:id="rId73" location="Japanese" ref="C74"/>
    <hyperlink r:id="rId74" location="Japanese" ref="C75"/>
    <hyperlink r:id="rId75" location="Japanese" ref="C76"/>
    <hyperlink r:id="rId76" location="Japanese" ref="C77"/>
    <hyperlink r:id="rId77" location="Japanese" ref="C78"/>
    <hyperlink r:id="rId78" location="Japanese" ref="C79"/>
    <hyperlink r:id="rId79" location="Japanese" ref="C80"/>
    <hyperlink r:id="rId80" location="Japanese" ref="C81"/>
    <hyperlink r:id="rId81" location="Japanese" ref="C82"/>
    <hyperlink r:id="rId82" location="Japanese" ref="C83"/>
    <hyperlink r:id="rId83" location="Japanese" ref="C84"/>
    <hyperlink r:id="rId84" location="Japanese" ref="C85"/>
    <hyperlink r:id="rId85" location="Japanese" ref="C86"/>
    <hyperlink r:id="rId86" location="Japanese" ref="C87"/>
    <hyperlink r:id="rId87" location="Japanese" ref="C88"/>
    <hyperlink r:id="rId88" location="Japanese" ref="C89"/>
    <hyperlink r:id="rId89" ref="C90"/>
    <hyperlink r:id="rId90" location="Japanese" ref="C91"/>
    <hyperlink r:id="rId91" ref="C92"/>
    <hyperlink r:id="rId92" location="Japanese" ref="C93"/>
    <hyperlink r:id="rId93" location="Japanese" ref="C94"/>
    <hyperlink r:id="rId94" location="Japanese" ref="C95"/>
    <hyperlink r:id="rId95" location="Japanese" ref="C96"/>
    <hyperlink r:id="rId96" location="Japanese" ref="C97"/>
    <hyperlink r:id="rId97" location="Japanese" ref="C98"/>
    <hyperlink r:id="rId98" location="Japanese" ref="C99"/>
    <hyperlink r:id="rId99" location="Japanese" ref="C100"/>
    <hyperlink r:id="rId100" location="Japanese" ref="C101"/>
    <hyperlink r:id="rId101" location="Japanese" ref="C102"/>
    <hyperlink r:id="rId102" location="Japanese" ref="C103"/>
    <hyperlink r:id="rId103" location="Japanese" ref="C104"/>
    <hyperlink r:id="rId104" location="Japanese" ref="C105"/>
    <hyperlink r:id="rId105" location="Japanese" ref="C106"/>
    <hyperlink r:id="rId106" location="Japanese" ref="C107"/>
    <hyperlink r:id="rId107" location="Japanese" ref="C108"/>
    <hyperlink r:id="rId108" location="Japanese" ref="C109"/>
    <hyperlink r:id="rId109" location="Japanese" ref="C110"/>
    <hyperlink r:id="rId110" location="Japanese" ref="C111"/>
    <hyperlink r:id="rId111" location="Japanese" ref="C112"/>
    <hyperlink r:id="rId112" location="Japanese" ref="C113"/>
    <hyperlink r:id="rId113" location="Japanese" ref="C114"/>
    <hyperlink r:id="rId114" location="Japanese" ref="C115"/>
    <hyperlink r:id="rId115" location="Japanese" ref="C116"/>
    <hyperlink r:id="rId116" location="Japanese" ref="C117"/>
    <hyperlink r:id="rId117" location="Japanese" ref="C118"/>
    <hyperlink r:id="rId118" location="Japanese" ref="C119"/>
    <hyperlink r:id="rId119" location="Japanese" ref="C120"/>
    <hyperlink r:id="rId120" location="Japanese" ref="C121"/>
    <hyperlink r:id="rId121" location="Japanese" ref="C122"/>
    <hyperlink r:id="rId122" location="Japanese" ref="C123"/>
    <hyperlink r:id="rId123" location="Japanese" ref="C124"/>
    <hyperlink r:id="rId124" location="Japanese" ref="C125"/>
    <hyperlink r:id="rId125" location="Japanese" ref="C126"/>
    <hyperlink r:id="rId126" location="Japanese" ref="C127"/>
    <hyperlink r:id="rId127" location="Japanese" ref="C128"/>
    <hyperlink r:id="rId128" location="Japanese" ref="C129"/>
    <hyperlink r:id="rId129" location="Japanese" ref="C130"/>
    <hyperlink r:id="rId130" location="Japanese" ref="C131"/>
    <hyperlink r:id="rId131" location="Japanese" ref="C132"/>
    <hyperlink r:id="rId132" location="Japanese" ref="C133"/>
    <hyperlink r:id="rId133" location="Japanese" ref="C134"/>
    <hyperlink r:id="rId134" location="Japanese" ref="C135"/>
    <hyperlink r:id="rId135" location="Japanese" ref="C136"/>
    <hyperlink r:id="rId136" location="Japanese" ref="C137"/>
    <hyperlink r:id="rId137" location="Japanese" ref="C138"/>
    <hyperlink r:id="rId138" location="Japanese" ref="C139"/>
    <hyperlink r:id="rId139" location="Japanese" ref="C140"/>
    <hyperlink r:id="rId140" location="Japanese" ref="C141"/>
    <hyperlink r:id="rId141" location="Japanese" ref="C142"/>
    <hyperlink r:id="rId142" location="Japanese" ref="C143"/>
    <hyperlink r:id="rId143" location="Japanese" ref="C144"/>
    <hyperlink r:id="rId144" location="Japanese" ref="C145"/>
    <hyperlink r:id="rId145" location="Japanese" ref="C146"/>
    <hyperlink r:id="rId146" location="Japanese" ref="C147"/>
    <hyperlink r:id="rId147" location="Japanese" ref="C148"/>
    <hyperlink r:id="rId148" location="Japanese" ref="C149"/>
    <hyperlink r:id="rId149" location="Japanese" ref="C150"/>
    <hyperlink r:id="rId150" location="Japanese" ref="C151"/>
    <hyperlink r:id="rId151" location="Japanese" ref="C152"/>
    <hyperlink r:id="rId152" location="Japanese" ref="C153"/>
    <hyperlink r:id="rId153" ref="C154"/>
    <hyperlink r:id="rId154" location="Japanese" ref="C155"/>
    <hyperlink r:id="rId155" location="Japanese" ref="C156"/>
    <hyperlink r:id="rId156" location="Japanese" ref="C157"/>
    <hyperlink r:id="rId157" location="Japanese" ref="C158"/>
    <hyperlink r:id="rId158" location="Japanese" ref="C159"/>
    <hyperlink r:id="rId159" location="Japanese" ref="C160"/>
    <hyperlink r:id="rId160" location="Japanese" ref="C161"/>
    <hyperlink r:id="rId161" location="Japanese" ref="C162"/>
    <hyperlink r:id="rId162" location="Japanese" ref="C163"/>
    <hyperlink r:id="rId163" location="Japanese" ref="C164"/>
    <hyperlink r:id="rId164" location="Japanese" ref="C165"/>
    <hyperlink r:id="rId165" location="Japanese" ref="C166"/>
    <hyperlink r:id="rId166" location="Japanese" ref="C167"/>
    <hyperlink r:id="rId167" location="Japanese" ref="C168"/>
    <hyperlink r:id="rId168" location="Japanese" ref="C169"/>
    <hyperlink r:id="rId169" location="Japanese" ref="C170"/>
    <hyperlink r:id="rId170" location="Japanese" ref="C171"/>
    <hyperlink r:id="rId171" location="Japanese" ref="C172"/>
    <hyperlink r:id="rId172" location="Japanese" ref="C173"/>
    <hyperlink r:id="rId173" location="Japanese" ref="C174"/>
    <hyperlink r:id="rId174" location="Japanese" ref="C175"/>
    <hyperlink r:id="rId175" location="Japanese" ref="C176"/>
    <hyperlink r:id="rId176" location="Japanese" ref="C177"/>
    <hyperlink r:id="rId177" location="Japanese" ref="C178"/>
    <hyperlink r:id="rId178" location="Japanese" ref="C179"/>
    <hyperlink r:id="rId179" location="Japanese" ref="C180"/>
    <hyperlink r:id="rId180" location="Japanese" ref="C181"/>
    <hyperlink r:id="rId181" location="Japanese" ref="C182"/>
    <hyperlink r:id="rId182" location="Japanese" ref="C183"/>
    <hyperlink r:id="rId183" location="Japanese" ref="C184"/>
    <hyperlink r:id="rId184" location="Japanese" ref="C185"/>
    <hyperlink r:id="rId185" location="Japanese" ref="C186"/>
    <hyperlink r:id="rId186" location="Japanese" ref="C187"/>
    <hyperlink r:id="rId187" location="Japanese" ref="C188"/>
    <hyperlink r:id="rId188" location="Japanese" ref="C189"/>
    <hyperlink r:id="rId189" location="Japanese" ref="C190"/>
    <hyperlink r:id="rId190" ref="C191"/>
    <hyperlink r:id="rId191" location="Japanese" ref="C192"/>
    <hyperlink r:id="rId192" location="Japanese" ref="C193"/>
    <hyperlink r:id="rId193" location="Japanese" ref="C194"/>
    <hyperlink r:id="rId194" location="Japanese" ref="C195"/>
    <hyperlink r:id="rId195" location="Japanese" ref="C196"/>
    <hyperlink r:id="rId196" location="Japanese" ref="C197"/>
    <hyperlink r:id="rId197" location="Japanese" ref="C198"/>
    <hyperlink r:id="rId198" location="Japanese" ref="C199"/>
    <hyperlink r:id="rId199" location="Japanese" ref="C200"/>
    <hyperlink r:id="rId200" location="Japanese" ref="C201"/>
    <hyperlink r:id="rId201" location="Japanese" ref="C202"/>
    <hyperlink r:id="rId202" location="Japanese" ref="C203"/>
    <hyperlink r:id="rId203" location="Japanese" ref="C204"/>
    <hyperlink r:id="rId204" location="Japanese" ref="C205"/>
    <hyperlink r:id="rId205" location="Japanese" ref="C206"/>
    <hyperlink r:id="rId206" location="Japanese" ref="C207"/>
    <hyperlink r:id="rId207" location="Japanese" ref="C208"/>
    <hyperlink r:id="rId208" location="Japanese" ref="C209"/>
    <hyperlink r:id="rId209" location="Japanese" ref="C210"/>
    <hyperlink r:id="rId210" location="Japanese" ref="C211"/>
    <hyperlink r:id="rId211" ref="C212"/>
    <hyperlink r:id="rId212" location="Japanese" ref="C213"/>
    <hyperlink r:id="rId213" location="Japanese" ref="C214"/>
    <hyperlink r:id="rId214" location="Japanese" ref="C215"/>
    <hyperlink r:id="rId215" location="Japanese" ref="C216"/>
    <hyperlink r:id="rId216" location="Japanese" ref="C217"/>
    <hyperlink r:id="rId217" location="Japanese" ref="C218"/>
    <hyperlink r:id="rId218" location="Japanese" ref="C219"/>
    <hyperlink r:id="rId219" location="Japanese" ref="C220"/>
    <hyperlink r:id="rId220" location="Japanese" ref="C221"/>
    <hyperlink r:id="rId221" location="Japanese" ref="C222"/>
    <hyperlink r:id="rId222" location="Japanese" ref="C223"/>
    <hyperlink r:id="rId223" location="Japanese" ref="C224"/>
    <hyperlink r:id="rId224" location="Japanese" ref="C225"/>
    <hyperlink r:id="rId225" location="Japanese" ref="C226"/>
    <hyperlink r:id="rId226" location="Japanese" ref="C227"/>
    <hyperlink r:id="rId227" ref="C228"/>
    <hyperlink r:id="rId228" location="Japanese" ref="C229"/>
    <hyperlink r:id="rId229" location="Japanese" ref="C230"/>
    <hyperlink r:id="rId230" location="Japanese" ref="C231"/>
    <hyperlink r:id="rId231" location="Japanese" ref="C232"/>
    <hyperlink r:id="rId232" location="Japanese" ref="C233"/>
    <hyperlink r:id="rId233" location="Japanese" ref="C234"/>
    <hyperlink r:id="rId234" location="Japanese" ref="C235"/>
    <hyperlink r:id="rId235" location="Japanese" ref="C236"/>
    <hyperlink r:id="rId236" location="Japanese" ref="C237"/>
    <hyperlink r:id="rId237" location="Japanese" ref="C238"/>
    <hyperlink r:id="rId238" location="Japanese" ref="C239"/>
    <hyperlink r:id="rId239" ref="C240"/>
    <hyperlink r:id="rId240" location="Japanese" ref="C241"/>
    <hyperlink r:id="rId241" location="Japanese" ref="C242"/>
    <hyperlink r:id="rId242" location="Japanese" ref="C243"/>
    <hyperlink r:id="rId243" location="Japanese" ref="C244"/>
    <hyperlink r:id="rId244" location="Japanese" ref="C245"/>
    <hyperlink r:id="rId245" location="Japanese" ref="C246"/>
    <hyperlink r:id="rId246" location="Japanese" ref="C247"/>
    <hyperlink r:id="rId247" location="Japanese" ref="C248"/>
    <hyperlink r:id="rId248" location="Japanese" ref="C249"/>
    <hyperlink r:id="rId249" location="Japanese" ref="C250"/>
    <hyperlink r:id="rId250" location="Japanese" ref="C251"/>
    <hyperlink r:id="rId251" location="Japanese" ref="C252"/>
    <hyperlink r:id="rId252" location="Japanese" ref="C253"/>
    <hyperlink r:id="rId253" location="Japanese" ref="C254"/>
    <hyperlink r:id="rId254" location="Japanese" ref="C255"/>
    <hyperlink r:id="rId255" location="Japanese" ref="C256"/>
    <hyperlink r:id="rId256" ref="C257"/>
    <hyperlink r:id="rId257" location="Japanese" ref="C258"/>
    <hyperlink r:id="rId258" location="Japanese" ref="C259"/>
    <hyperlink r:id="rId259" location="Japanese" ref="C260"/>
    <hyperlink r:id="rId260" location="Japanese" ref="C261"/>
    <hyperlink r:id="rId261" location="Japanese" ref="C262"/>
    <hyperlink r:id="rId262" location="Japanese" ref="C263"/>
    <hyperlink r:id="rId263" location="Japanese" ref="C264"/>
    <hyperlink r:id="rId264" location="Japanese" ref="C265"/>
    <hyperlink r:id="rId265" location="Japanese" ref="C266"/>
    <hyperlink r:id="rId266" location="Japanese" ref="C267"/>
    <hyperlink r:id="rId267" location="Japanese" ref="C268"/>
    <hyperlink r:id="rId268" location="Japanese" ref="C269"/>
    <hyperlink r:id="rId269" location="Japanese" ref="C270"/>
    <hyperlink r:id="rId270" location="Japanese" ref="C271"/>
    <hyperlink r:id="rId271" location="Japanese" ref="C272"/>
    <hyperlink r:id="rId272" location="Japanese" ref="C273"/>
    <hyperlink r:id="rId273" location="Japanese" ref="C274"/>
    <hyperlink r:id="rId274" location="Japanese" ref="C275"/>
    <hyperlink r:id="rId275" location="Japanese" ref="C276"/>
    <hyperlink r:id="rId276" location="Japanese" ref="C277"/>
    <hyperlink r:id="rId277" ref="C278"/>
    <hyperlink r:id="rId278" location="Japanese" ref="C279"/>
    <hyperlink r:id="rId279" location="Japanese" ref="C280"/>
    <hyperlink r:id="rId280" location="Japanese" ref="C281"/>
    <hyperlink r:id="rId281" location="Japanese" ref="C282"/>
    <hyperlink r:id="rId282" location="Japanese" ref="C283"/>
    <hyperlink r:id="rId283" location="Japanese" ref="C284"/>
    <hyperlink r:id="rId284" location="Japanese" ref="C285"/>
    <hyperlink r:id="rId285" location="Japanese" ref="C286"/>
    <hyperlink r:id="rId286" location="Japanese" ref="C287"/>
    <hyperlink r:id="rId287" location="Japanese" ref="C288"/>
    <hyperlink r:id="rId288" location="Japanese" ref="C289"/>
    <hyperlink r:id="rId289" location="Japanese" ref="C290"/>
    <hyperlink r:id="rId290" location="Japanese" ref="C291"/>
    <hyperlink r:id="rId291" location="Japanese" ref="C292"/>
    <hyperlink r:id="rId292" location="Japanese" ref="C293"/>
    <hyperlink r:id="rId293" location="Japanese" ref="C294"/>
    <hyperlink r:id="rId294" location="Japanese" ref="C295"/>
    <hyperlink r:id="rId295" location="Japanese" ref="C296"/>
    <hyperlink r:id="rId296" location="Japanese" ref="C297"/>
    <hyperlink r:id="rId297" location="Japanese" ref="C298"/>
    <hyperlink r:id="rId298" location="Japanese" ref="C299"/>
    <hyperlink r:id="rId299" location="Japanese" ref="C300"/>
    <hyperlink r:id="rId300" location="Japanese" ref="C301"/>
    <hyperlink r:id="rId301" location="Japanese" ref="C302"/>
    <hyperlink r:id="rId302" location="Japanese" ref="C303"/>
    <hyperlink r:id="rId303" location="Japanese" ref="C304"/>
    <hyperlink r:id="rId304" location="Japanese" ref="C305"/>
    <hyperlink r:id="rId305" location="Japanese" ref="C306"/>
    <hyperlink r:id="rId306" location="Japanese" ref="C307"/>
    <hyperlink r:id="rId307" location="Japanese" ref="C308"/>
    <hyperlink r:id="rId308" location="Japanese" ref="C309"/>
    <hyperlink r:id="rId309" location="Japanese" ref="C310"/>
    <hyperlink r:id="rId310" location="Japanese" ref="C311"/>
    <hyperlink r:id="rId311" location="Japanese" ref="C312"/>
    <hyperlink r:id="rId312" location="Japanese" ref="C313"/>
    <hyperlink r:id="rId313" location="Japanese" ref="C314"/>
    <hyperlink r:id="rId314" location="Japanese" ref="C315"/>
    <hyperlink r:id="rId315" location="Japanese" ref="C316"/>
    <hyperlink r:id="rId316" location="Japanese" ref="C317"/>
    <hyperlink r:id="rId317" location="Japanese" ref="C318"/>
    <hyperlink r:id="rId318" location="Japanese" ref="C319"/>
    <hyperlink r:id="rId319" ref="C320"/>
    <hyperlink r:id="rId320" ref="C321"/>
    <hyperlink r:id="rId321" location="Japanese" ref="C322"/>
    <hyperlink r:id="rId322" location="Japanese" ref="C323"/>
    <hyperlink r:id="rId323" location="Japanese" ref="C324"/>
    <hyperlink r:id="rId324" location="Japanese" ref="C325"/>
    <hyperlink r:id="rId325" location="Japanese" ref="C326"/>
    <hyperlink r:id="rId326" location="Japanese" ref="C327"/>
    <hyperlink r:id="rId327" location="Japanese" ref="C328"/>
    <hyperlink r:id="rId328" location="Japanese" ref="C329"/>
    <hyperlink r:id="rId329" location="Japanese" ref="C330"/>
    <hyperlink r:id="rId330" location="Japanese" ref="C331"/>
    <hyperlink r:id="rId331" location="Japanese" ref="C332"/>
    <hyperlink r:id="rId332" location="Japanese" ref="C333"/>
    <hyperlink r:id="rId333" location="Japanese" ref="C334"/>
    <hyperlink r:id="rId334" location="Japanese" ref="C335"/>
    <hyperlink r:id="rId335" location="Japanese" ref="C336"/>
    <hyperlink r:id="rId336" location="Japanese" ref="C337"/>
    <hyperlink r:id="rId337" location="Japanese" ref="C338"/>
    <hyperlink r:id="rId338" location="Japanese" ref="C339"/>
    <hyperlink r:id="rId339" location="Japanese" ref="C340"/>
    <hyperlink r:id="rId340" location="Japanese" ref="C341"/>
    <hyperlink r:id="rId341" location="Japanese" ref="C342"/>
    <hyperlink r:id="rId342" location="Japanese" ref="C343"/>
    <hyperlink r:id="rId343" location="Japanese" ref="C344"/>
    <hyperlink r:id="rId344" location="Japanese" ref="C345"/>
    <hyperlink r:id="rId345" location="Japanese" ref="C346"/>
    <hyperlink r:id="rId346" location="Japanese" ref="C347"/>
    <hyperlink r:id="rId347" location="Japanese" ref="C348"/>
    <hyperlink r:id="rId348" location="Japanese" ref="C349"/>
    <hyperlink r:id="rId349" location="Japanese" ref="C350"/>
    <hyperlink r:id="rId350" location="Japanese" ref="C351"/>
    <hyperlink r:id="rId351" location="Japanese" ref="C352"/>
    <hyperlink r:id="rId352" location="Japanese" ref="C353"/>
    <hyperlink r:id="rId353" location="Japanese" ref="C354"/>
    <hyperlink r:id="rId354" location="Japanese" ref="C355"/>
    <hyperlink r:id="rId355" location="Japanese" ref="C356"/>
    <hyperlink r:id="rId356" location="Japanese" ref="C357"/>
    <hyperlink r:id="rId357" location="Japanese" ref="C358"/>
    <hyperlink r:id="rId358" location="Japanese" ref="C359"/>
    <hyperlink r:id="rId359" location="Japanese" ref="C360"/>
    <hyperlink r:id="rId360" location="Japanese" ref="C361"/>
    <hyperlink r:id="rId361" location="Japanese" ref="C362"/>
    <hyperlink r:id="rId362" location="Japanese" ref="C363"/>
    <hyperlink r:id="rId363" location="Japanese" ref="C364"/>
    <hyperlink r:id="rId364" location="Japanese" ref="C365"/>
    <hyperlink r:id="rId365" location="Japanese" ref="C366"/>
    <hyperlink r:id="rId366" location="Japanese" ref="C367"/>
    <hyperlink r:id="rId367" location="Japanese" ref="C368"/>
    <hyperlink r:id="rId368" location="Japanese" ref="C369"/>
    <hyperlink r:id="rId369" location="Japanese" ref="C370"/>
    <hyperlink r:id="rId370" location="Japanese" ref="C371"/>
    <hyperlink r:id="rId371" location="Japanese" ref="C372"/>
    <hyperlink r:id="rId372" ref="C373"/>
    <hyperlink r:id="rId373" location="Japanese" ref="C374"/>
    <hyperlink r:id="rId374" location="Japanese" ref="C375"/>
    <hyperlink r:id="rId375" location="Japanese" ref="C376"/>
    <hyperlink r:id="rId376" location="Japanese" ref="C377"/>
    <hyperlink r:id="rId377" ref="C378"/>
    <hyperlink r:id="rId378" location="Japanese" ref="C379"/>
    <hyperlink r:id="rId379" location="Japanese" ref="C380"/>
    <hyperlink r:id="rId380" location="Japanese" ref="C381"/>
    <hyperlink r:id="rId381" location="Japanese" ref="C382"/>
    <hyperlink r:id="rId382" location="Japanese" ref="C383"/>
    <hyperlink r:id="rId383" location="Japanese" ref="C384"/>
    <hyperlink r:id="rId384" location="Japanese" ref="C385"/>
    <hyperlink r:id="rId385" location="Japanese" ref="C386"/>
    <hyperlink r:id="rId386" location="Japanese" ref="C387"/>
    <hyperlink r:id="rId387" location="Japanese" ref="C388"/>
    <hyperlink r:id="rId388" location="Japanese" ref="C389"/>
    <hyperlink r:id="rId389" location="Japanese" ref="C390"/>
    <hyperlink r:id="rId390" location="Japanese" ref="C391"/>
    <hyperlink r:id="rId391" location="Japanese" ref="C392"/>
    <hyperlink r:id="rId392" location="Japanese" ref="C393"/>
    <hyperlink r:id="rId393" location="Japanese" ref="C394"/>
    <hyperlink r:id="rId394" location="Japanese" ref="C395"/>
    <hyperlink r:id="rId395" location="Japanese" ref="C396"/>
    <hyperlink r:id="rId396" location="Japanese" ref="C397"/>
    <hyperlink r:id="rId397" location="Japanese" ref="C398"/>
    <hyperlink r:id="rId398" location="Japanese" ref="C399"/>
    <hyperlink r:id="rId399" location="Japanese" ref="C400"/>
    <hyperlink r:id="rId400" location="Japanese" ref="C401"/>
    <hyperlink r:id="rId401" location="Japanese" ref="C402"/>
    <hyperlink r:id="rId402" location="Japanese" ref="C403"/>
    <hyperlink r:id="rId403" location="Japanese" ref="C404"/>
    <hyperlink r:id="rId404" location="Japanese" ref="C405"/>
    <hyperlink r:id="rId405" location="Japanese" ref="C406"/>
    <hyperlink r:id="rId406" location="Japanese" ref="C407"/>
    <hyperlink r:id="rId407" location="Japanese" ref="C408"/>
    <hyperlink r:id="rId408" location="Japanese" ref="C409"/>
    <hyperlink r:id="rId409" location="Japanese" ref="C410"/>
    <hyperlink r:id="rId410" location="Japanese" ref="C411"/>
    <hyperlink r:id="rId411" location="Japanese" ref="C412"/>
    <hyperlink r:id="rId412" location="Japanese" ref="C413"/>
    <hyperlink r:id="rId413" location="Japanese" ref="C414"/>
    <hyperlink r:id="rId414" location="Japanese" ref="C415"/>
    <hyperlink r:id="rId415" location="Japanese" ref="C416"/>
    <hyperlink r:id="rId416" location="Japanese" ref="C417"/>
    <hyperlink r:id="rId417" location="Japanese" ref="C418"/>
    <hyperlink r:id="rId418" location="Japanese" ref="C419"/>
    <hyperlink r:id="rId419" location="Japanese" ref="C420"/>
    <hyperlink r:id="rId420" location="Japanese" ref="C421"/>
    <hyperlink r:id="rId421" location="Japanese" ref="C422"/>
    <hyperlink r:id="rId422" location="Japanese" ref="C423"/>
    <hyperlink r:id="rId423" location="Japanese" ref="C424"/>
    <hyperlink r:id="rId424" ref="C425"/>
    <hyperlink r:id="rId425" location="Japanese" ref="C426"/>
    <hyperlink r:id="rId426" location="Japanese" ref="C427"/>
    <hyperlink r:id="rId427" location="Japanese" ref="C428"/>
    <hyperlink r:id="rId428" location="Japanese" ref="C429"/>
    <hyperlink r:id="rId429" location="Japanese" ref="C430"/>
    <hyperlink r:id="rId430" location="Japanese" ref="C431"/>
    <hyperlink r:id="rId431" location="Japanese" ref="C432"/>
    <hyperlink r:id="rId432" location="Japanese" ref="C433"/>
    <hyperlink r:id="rId433" location="Japanese" ref="C434"/>
    <hyperlink r:id="rId434" location="Japanese" ref="C435"/>
    <hyperlink r:id="rId435" location="Japanese" ref="C436"/>
    <hyperlink r:id="rId436" location="Japanese" ref="C437"/>
    <hyperlink r:id="rId437" location="Japanese" ref="C438"/>
    <hyperlink r:id="rId438" location="Japanese" ref="C439"/>
    <hyperlink r:id="rId439" location="Japanese" ref="C440"/>
    <hyperlink r:id="rId440" location="Japanese" ref="C441"/>
    <hyperlink r:id="rId441" location="Japanese" ref="C442"/>
    <hyperlink r:id="rId442" location="Japanese" ref="C443"/>
    <hyperlink r:id="rId443" location="Japanese" ref="C444"/>
    <hyperlink r:id="rId444" location="Japanese" ref="C445"/>
    <hyperlink r:id="rId445" location="Japanese" ref="C446"/>
    <hyperlink r:id="rId446" location="Japanese" ref="C447"/>
    <hyperlink r:id="rId447" location="Japanese" ref="C448"/>
    <hyperlink r:id="rId448" location="Japanese" ref="C449"/>
    <hyperlink r:id="rId449" location="Japanese" ref="C450"/>
    <hyperlink r:id="rId450" location="Japanese" ref="C451"/>
    <hyperlink r:id="rId451" location="Japanese" ref="C452"/>
    <hyperlink r:id="rId452" location="Japanese" ref="C453"/>
    <hyperlink r:id="rId453" location="Japanese" ref="C454"/>
    <hyperlink r:id="rId454" ref="C455"/>
    <hyperlink r:id="rId455" location="Japanese" ref="C456"/>
    <hyperlink r:id="rId456" location="Japanese" ref="C457"/>
    <hyperlink r:id="rId457" location="Japanese" ref="C458"/>
    <hyperlink r:id="rId458" location="Japanese" ref="C459"/>
    <hyperlink r:id="rId459" location="Japanese" ref="C460"/>
    <hyperlink r:id="rId460" location="Japanese" ref="C461"/>
    <hyperlink r:id="rId461" location="Japanese" ref="C462"/>
    <hyperlink r:id="rId462" location="Japanese" ref="C463"/>
    <hyperlink r:id="rId463" location="Japanese" ref="C464"/>
    <hyperlink r:id="rId464" location="Japanese" ref="C465"/>
    <hyperlink r:id="rId465" location="Japanese" ref="C466"/>
    <hyperlink r:id="rId466" location="Japanese" ref="C467"/>
    <hyperlink r:id="rId467" location="Japanese" ref="C468"/>
    <hyperlink r:id="rId468" location="Japanese" ref="C469"/>
    <hyperlink r:id="rId469" location="Japanese" ref="C470"/>
    <hyperlink r:id="rId470" location="Japanese" ref="C471"/>
    <hyperlink r:id="rId471" location="Japanese" ref="C472"/>
    <hyperlink r:id="rId472" location="Japanese" ref="C473"/>
    <hyperlink r:id="rId473" location="Japanese" ref="C474"/>
    <hyperlink r:id="rId474" location="Japanese" ref="C475"/>
    <hyperlink r:id="rId475" location="Japanese" ref="C476"/>
    <hyperlink r:id="rId476" location="Japanese" ref="C477"/>
    <hyperlink r:id="rId477" location="Japanese" ref="C478"/>
    <hyperlink r:id="rId478" location="Japanese" ref="C479"/>
    <hyperlink r:id="rId479" location="Japanese" ref="C480"/>
    <hyperlink r:id="rId480" location="Japanese" ref="C481"/>
    <hyperlink r:id="rId481" location="Japanese" ref="C482"/>
    <hyperlink r:id="rId482" location="Japanese" ref="C483"/>
    <hyperlink r:id="rId483" location="Japanese" ref="C484"/>
    <hyperlink r:id="rId484" location="Japanese" ref="C485"/>
    <hyperlink r:id="rId485" ref="C486"/>
    <hyperlink r:id="rId486" location="Japanese" ref="C487"/>
    <hyperlink r:id="rId487" location="Japanese" ref="C488"/>
    <hyperlink r:id="rId488" ref="C489"/>
    <hyperlink r:id="rId489" location="Japanese" ref="C490"/>
    <hyperlink r:id="rId490" location="Japanese" ref="C491"/>
    <hyperlink r:id="rId491" location="Japanese" ref="C492"/>
    <hyperlink r:id="rId492" location="Japanese" ref="C493"/>
    <hyperlink r:id="rId493" location="Japanese" ref="C494"/>
    <hyperlink r:id="rId494" location="Japanese" ref="C495"/>
    <hyperlink r:id="rId495" location="Japanese" ref="C496"/>
    <hyperlink r:id="rId496" location="Japanese" ref="C497"/>
    <hyperlink r:id="rId497" location="Japanese" ref="C498"/>
    <hyperlink r:id="rId498" location="Japanese" ref="C499"/>
    <hyperlink r:id="rId499" location="Japanese" ref="C500"/>
    <hyperlink r:id="rId500" ref="C501"/>
    <hyperlink r:id="rId501" location="Japanese" ref="C502"/>
    <hyperlink r:id="rId502" location="Japanese" ref="C503"/>
    <hyperlink r:id="rId503" location="Japanese" ref="C504"/>
    <hyperlink r:id="rId504" location="Japanese" ref="C505"/>
    <hyperlink r:id="rId505" location="Japanese" ref="C506"/>
    <hyperlink r:id="rId506" location="Japanese" ref="C507"/>
    <hyperlink r:id="rId507" location="Japanese" ref="C508"/>
    <hyperlink r:id="rId508" ref="C509"/>
    <hyperlink r:id="rId509" location="Japanese" ref="C510"/>
    <hyperlink r:id="rId510" location="Japanese" ref="C511"/>
    <hyperlink r:id="rId511" location="Japanese" ref="C512"/>
    <hyperlink r:id="rId512" location="Japanese" ref="C513"/>
    <hyperlink r:id="rId513" location="Japanese" ref="C514"/>
    <hyperlink r:id="rId514" location="Japanese" ref="C515"/>
    <hyperlink r:id="rId515" location="Japanese" ref="C516"/>
    <hyperlink r:id="rId516" location="Japanese" ref="C517"/>
    <hyperlink r:id="rId517" location="Japanese" ref="C518"/>
    <hyperlink r:id="rId518" location="Japanese" ref="C519"/>
    <hyperlink r:id="rId519" ref="C520"/>
    <hyperlink r:id="rId520" location="Japanese" ref="C521"/>
    <hyperlink r:id="rId521" location="Japanese" ref="C522"/>
    <hyperlink r:id="rId522" location="Japanese" ref="C523"/>
    <hyperlink r:id="rId523" location="Japanese" ref="C524"/>
    <hyperlink r:id="rId524" location="Japanese" ref="C525"/>
    <hyperlink r:id="rId525" location="Japanese" ref="C526"/>
    <hyperlink r:id="rId526" location="Japanese" ref="C527"/>
    <hyperlink r:id="rId527" location="Japanese" ref="C528"/>
    <hyperlink r:id="rId528" location="Japanese" ref="C529"/>
    <hyperlink r:id="rId529" location="Japanese" ref="C530"/>
    <hyperlink r:id="rId530" location="Japanese" ref="C531"/>
    <hyperlink r:id="rId531" location="Japanese" ref="C532"/>
    <hyperlink r:id="rId532" location="Japanese" ref="C533"/>
    <hyperlink r:id="rId533" location="Japanese" ref="C534"/>
    <hyperlink r:id="rId534" location="Japanese" ref="C535"/>
    <hyperlink r:id="rId535" ref="C536"/>
    <hyperlink r:id="rId536" location="Japanese" ref="C537"/>
    <hyperlink r:id="rId537" location="Japanese" ref="C538"/>
    <hyperlink r:id="rId538" location="Japanese" ref="C539"/>
    <hyperlink r:id="rId539" ref="C540"/>
    <hyperlink r:id="rId540" location="Japanese" ref="C541"/>
    <hyperlink r:id="rId541" location="Japanese" ref="C542"/>
    <hyperlink r:id="rId542" ref="C543"/>
    <hyperlink r:id="rId543" location="Japanese" ref="C544"/>
    <hyperlink r:id="rId544" location="Japanese" ref="C545"/>
    <hyperlink r:id="rId545" location="Japanese" ref="C546"/>
    <hyperlink r:id="rId546" location="Japanese" ref="C547"/>
    <hyperlink r:id="rId547" location="Japanese" ref="C548"/>
    <hyperlink r:id="rId548" location="Japanese" ref="C549"/>
    <hyperlink r:id="rId549" location="Japanese" ref="C550"/>
    <hyperlink r:id="rId550" location="Japanese" ref="C551"/>
    <hyperlink r:id="rId551" location="Japanese" ref="C552"/>
    <hyperlink r:id="rId552" location="Japanese" ref="C553"/>
    <hyperlink r:id="rId553" location="Japanese" ref="C554"/>
    <hyperlink r:id="rId554" location="Japanese" ref="C555"/>
    <hyperlink r:id="rId555" location="Japanese" ref="C556"/>
    <hyperlink r:id="rId556" location="Japanese" ref="C557"/>
    <hyperlink r:id="rId557" location="Japanese" ref="C558"/>
    <hyperlink r:id="rId558" location="Japanese" ref="C559"/>
    <hyperlink r:id="rId559" location="Japanese" ref="C560"/>
    <hyperlink r:id="rId560" location="Japanese" ref="C561"/>
    <hyperlink r:id="rId561" location="Japanese" ref="C562"/>
    <hyperlink r:id="rId562" location="Japanese" ref="C563"/>
    <hyperlink r:id="rId563" location="Japanese" ref="C564"/>
    <hyperlink r:id="rId564" location="Japanese" ref="C565"/>
    <hyperlink r:id="rId565" location="Japanese" ref="C566"/>
    <hyperlink r:id="rId566" location="Japanese" ref="C567"/>
    <hyperlink r:id="rId567" location="Japanese" ref="C568"/>
    <hyperlink r:id="rId568" location="Japanese" ref="C569"/>
    <hyperlink r:id="rId569" location="Japanese" ref="C570"/>
    <hyperlink r:id="rId570" location="Japanese" ref="C571"/>
    <hyperlink r:id="rId571" location="Japanese" ref="C572"/>
    <hyperlink r:id="rId572" location="Japanese" ref="C573"/>
    <hyperlink r:id="rId573" location="Japanese" ref="C574"/>
    <hyperlink r:id="rId574" location="Japanese" ref="C575"/>
    <hyperlink r:id="rId575" location="Japanese" ref="C576"/>
    <hyperlink r:id="rId576" location="Japanese" ref="C577"/>
    <hyperlink r:id="rId577" location="Japanese" ref="C578"/>
    <hyperlink r:id="rId578" location="Japanese" ref="C579"/>
    <hyperlink r:id="rId579" location="Japanese" ref="C580"/>
    <hyperlink r:id="rId580" location="Japanese" ref="C581"/>
    <hyperlink r:id="rId581" location="Japanese" ref="C582"/>
    <hyperlink r:id="rId582" location="Japanese" ref="C583"/>
    <hyperlink r:id="rId583" location="Japanese" ref="C584"/>
    <hyperlink r:id="rId584" ref="C585"/>
    <hyperlink r:id="rId585" location="Japanese" ref="C586"/>
    <hyperlink r:id="rId586" location="Japanese" ref="C587"/>
    <hyperlink r:id="rId587" location="Japanese" ref="C588"/>
    <hyperlink r:id="rId588" ref="C589"/>
    <hyperlink r:id="rId589" location="Japanese" ref="C590"/>
    <hyperlink r:id="rId590" location="Japanese" ref="C591"/>
    <hyperlink r:id="rId591" location="Japanese" ref="C592"/>
    <hyperlink r:id="rId592" location="Japanese" ref="C593"/>
    <hyperlink r:id="rId593" location="Japanese" ref="C594"/>
    <hyperlink r:id="rId594" location="Japanese" ref="C595"/>
    <hyperlink r:id="rId595" location="Japanese" ref="C596"/>
    <hyperlink r:id="rId596" location="Japanese" ref="C597"/>
    <hyperlink r:id="rId597" ref="C598"/>
    <hyperlink r:id="rId598" location="Japanese" ref="C599"/>
    <hyperlink r:id="rId599" location="Japanese" ref="C600"/>
    <hyperlink r:id="rId600" location="Japanese" ref="C601"/>
    <hyperlink r:id="rId601" location="Japanese" ref="C602"/>
    <hyperlink r:id="rId602" location="Japanese" ref="C603"/>
    <hyperlink r:id="rId603" location="Japanese" ref="C604"/>
    <hyperlink r:id="rId604" location="Japanese" ref="C605"/>
    <hyperlink r:id="rId605" location="Japanese" ref="C606"/>
    <hyperlink r:id="rId606" location="Japanese" ref="C607"/>
    <hyperlink r:id="rId607" location="Japanese" ref="C608"/>
    <hyperlink r:id="rId608" location="Japanese" ref="C609"/>
    <hyperlink r:id="rId609" location="Japanese" ref="C610"/>
    <hyperlink r:id="rId610" location="Japanese" ref="C611"/>
    <hyperlink r:id="rId611" location="Japanese" ref="C612"/>
    <hyperlink r:id="rId612" location="Japanese" ref="C613"/>
    <hyperlink r:id="rId613" location="Japanese" ref="C614"/>
    <hyperlink r:id="rId614" location="Japanese" ref="C615"/>
    <hyperlink r:id="rId615" location="Japanese" ref="C616"/>
    <hyperlink r:id="rId616" location="Japanese" ref="C617"/>
    <hyperlink r:id="rId617" location="Japanese" ref="C618"/>
    <hyperlink r:id="rId618" location="Japanese" ref="C619"/>
    <hyperlink r:id="rId619" location="Japanese" ref="C620"/>
    <hyperlink r:id="rId620" location="Japanese" ref="C621"/>
    <hyperlink r:id="rId621" location="Japanese" ref="C622"/>
    <hyperlink r:id="rId622" location="Japanese" ref="C623"/>
    <hyperlink r:id="rId623" location="Japanese" ref="C624"/>
    <hyperlink r:id="rId624" location="Japanese" ref="C625"/>
    <hyperlink r:id="rId625" location="Japanese" ref="C626"/>
    <hyperlink r:id="rId626" location="Japanese" ref="C627"/>
    <hyperlink r:id="rId627" location="Japanese" ref="C628"/>
    <hyperlink r:id="rId628" ref="C629"/>
    <hyperlink r:id="rId629" location="Japanese" ref="C630"/>
    <hyperlink r:id="rId630" location="Japanese" ref="C631"/>
    <hyperlink r:id="rId631" location="Japanese" ref="C632"/>
    <hyperlink r:id="rId632" location="Japanese" ref="C633"/>
    <hyperlink r:id="rId633" location="Japanese" ref="C634"/>
    <hyperlink r:id="rId634" location="Japanese" ref="C635"/>
    <hyperlink r:id="rId635" location="Japanese" ref="C636"/>
    <hyperlink r:id="rId636" location="Japanese" ref="C637"/>
    <hyperlink r:id="rId637" ref="C638"/>
    <hyperlink r:id="rId638" location="Japanese" ref="C639"/>
    <hyperlink r:id="rId639" location="Japanese" ref="C640"/>
    <hyperlink r:id="rId640" location="Japanese" ref="C641"/>
    <hyperlink r:id="rId641" location="Japanese" ref="C642"/>
    <hyperlink r:id="rId642" location="Japanese" ref="C643"/>
    <hyperlink r:id="rId643" location="Japanese" ref="C644"/>
    <hyperlink r:id="rId644" ref="C645"/>
    <hyperlink r:id="rId645" location="Japanese" ref="C646"/>
    <hyperlink r:id="rId646" location="Japanese" ref="C647"/>
    <hyperlink r:id="rId647" location="Japanese" ref="C648"/>
    <hyperlink r:id="rId648" location="Japanese" ref="C649"/>
    <hyperlink r:id="rId649" location="Japanese" ref="C650"/>
    <hyperlink r:id="rId650" location="Japanese" ref="C651"/>
    <hyperlink r:id="rId651" location="Japanese" ref="C652"/>
    <hyperlink r:id="rId652" location="Japanese" ref="C653"/>
    <hyperlink r:id="rId653" location="Japanese" ref="C654"/>
    <hyperlink r:id="rId654" location="Japanese" ref="C655"/>
    <hyperlink r:id="rId655" location="Japanese" ref="C656"/>
    <hyperlink r:id="rId656" location="Japanese" ref="C657"/>
    <hyperlink r:id="rId657" location="Japanese" ref="C658"/>
    <hyperlink r:id="rId658" location="Japanese" ref="C659"/>
    <hyperlink r:id="rId659" location="Japanese" ref="C660"/>
    <hyperlink r:id="rId660" location="Japanese" ref="C661"/>
    <hyperlink r:id="rId661" location="Japanese" ref="C662"/>
    <hyperlink r:id="rId662" location="Japanese" ref="C663"/>
    <hyperlink r:id="rId663" location="Japanese" ref="C664"/>
    <hyperlink r:id="rId664" location="Japanese" ref="C665"/>
    <hyperlink r:id="rId665" ref="C666"/>
    <hyperlink r:id="rId666" location="Japanese" ref="C667"/>
    <hyperlink r:id="rId667" location="Japanese" ref="C668"/>
    <hyperlink r:id="rId668" location="Japanese" ref="C669"/>
    <hyperlink r:id="rId669" location="Japanese" ref="C670"/>
    <hyperlink r:id="rId670" location="Japanese" ref="C671"/>
    <hyperlink r:id="rId671" location="Japanese" ref="C672"/>
    <hyperlink r:id="rId672" location="Japanese" ref="C673"/>
    <hyperlink r:id="rId673" location="Japanese" ref="C674"/>
    <hyperlink r:id="rId674" location="Japanese" ref="C675"/>
    <hyperlink r:id="rId675" location="Japanese" ref="C676"/>
    <hyperlink r:id="rId676" location="Japanese" ref="C677"/>
    <hyperlink r:id="rId677" location="Japanese" ref="C678"/>
    <hyperlink r:id="rId678" location="Japanese" ref="C679"/>
    <hyperlink r:id="rId679" location="Japanese" ref="C680"/>
    <hyperlink r:id="rId680" location="Japanese" ref="C681"/>
    <hyperlink r:id="rId681" location="Japanese" ref="C682"/>
    <hyperlink r:id="rId682" location="Japanese" ref="C683"/>
    <hyperlink r:id="rId683" location="Japanese" ref="C684"/>
    <hyperlink r:id="rId684" location="Japanese" ref="C685"/>
    <hyperlink r:id="rId685" location="Japanese" ref="C686"/>
    <hyperlink r:id="rId686" location="Japanese" ref="C687"/>
    <hyperlink r:id="rId687" location="Japanese" ref="C688"/>
    <hyperlink r:id="rId688" location="Japanese" ref="C689"/>
    <hyperlink r:id="rId689" location="Japanese" ref="C690"/>
    <hyperlink r:id="rId690" location="Japanese" ref="C691"/>
    <hyperlink r:id="rId691" location="Japanese" ref="C692"/>
    <hyperlink r:id="rId692" ref="C693"/>
    <hyperlink r:id="rId693" location="Japanese" ref="C694"/>
    <hyperlink r:id="rId694" location="Japanese" ref="C695"/>
    <hyperlink r:id="rId695" location="Japanese" ref="C696"/>
    <hyperlink r:id="rId696" location="Japanese" ref="C697"/>
    <hyperlink r:id="rId697" location="Japanese" ref="C698"/>
    <hyperlink r:id="rId698" location="Japanese" ref="C699"/>
    <hyperlink r:id="rId699" location="Japanese" ref="C700"/>
    <hyperlink r:id="rId700" location="Japanese" ref="C701"/>
    <hyperlink r:id="rId701" location="Japanese" ref="C702"/>
    <hyperlink r:id="rId702" location="Japanese" ref="C703"/>
    <hyperlink r:id="rId703" location="Japanese" ref="C704"/>
    <hyperlink r:id="rId704" location="Japanese" ref="C705"/>
    <hyperlink r:id="rId705" location="Japanese" ref="C706"/>
    <hyperlink r:id="rId706" location="Japanese" ref="C707"/>
    <hyperlink r:id="rId707" location="Japanese" ref="C708"/>
    <hyperlink r:id="rId708" location="Japanese" ref="C709"/>
    <hyperlink r:id="rId709" location="Japanese" ref="C710"/>
    <hyperlink r:id="rId710" location="Japanese" ref="C711"/>
    <hyperlink r:id="rId711" ref="C712"/>
    <hyperlink r:id="rId712" location="Japanese" ref="C713"/>
    <hyperlink r:id="rId713" location="Japanese" ref="C714"/>
    <hyperlink r:id="rId714" location="Japanese" ref="C715"/>
    <hyperlink r:id="rId715" location="Japanese" ref="C716"/>
    <hyperlink r:id="rId716" location="Japanese" ref="C717"/>
    <hyperlink r:id="rId717" location="Japanese" ref="C718"/>
    <hyperlink r:id="rId718" location="Japanese" ref="C719"/>
    <hyperlink r:id="rId719" location="Japanese" ref="C720"/>
    <hyperlink r:id="rId720" location="Japanese" ref="C721"/>
    <hyperlink r:id="rId721" location="Japanese" ref="C722"/>
    <hyperlink r:id="rId722" location="Japanese" ref="C723"/>
    <hyperlink r:id="rId723" location="Japanese" ref="C724"/>
    <hyperlink r:id="rId724" location="Japanese" ref="C725"/>
    <hyperlink r:id="rId725" location="Japanese" ref="C726"/>
    <hyperlink r:id="rId726" location="Japanese" ref="C727"/>
    <hyperlink r:id="rId727" location="Japanese" ref="C728"/>
    <hyperlink r:id="rId728" location="Japanese" ref="C729"/>
    <hyperlink r:id="rId729" location="Japanese" ref="C730"/>
    <hyperlink r:id="rId730" location="Japanese" ref="C731"/>
    <hyperlink r:id="rId731" location="Japanese" ref="C732"/>
    <hyperlink r:id="rId732" location="Japanese" ref="C733"/>
    <hyperlink r:id="rId733" location="Japanese" ref="C734"/>
    <hyperlink r:id="rId734" location="Japanese" ref="C735"/>
    <hyperlink r:id="rId735" location="Japanese" ref="C736"/>
    <hyperlink r:id="rId736" location="Japanese" ref="C737"/>
    <hyperlink r:id="rId737" location="Japanese" ref="C738"/>
    <hyperlink r:id="rId738" location="Japanese" ref="C739"/>
    <hyperlink r:id="rId739" location="Japanese" ref="C740"/>
    <hyperlink r:id="rId740" location="Japanese" ref="C741"/>
    <hyperlink r:id="rId741" location="Japanese" ref="C742"/>
    <hyperlink r:id="rId742" ref="C743"/>
    <hyperlink r:id="rId743" location="Japanese" ref="C744"/>
    <hyperlink r:id="rId744" location="Japanese" ref="C745"/>
    <hyperlink r:id="rId745" location="Japanese" ref="C746"/>
    <hyperlink r:id="rId746" location="Japanese" ref="C747"/>
    <hyperlink r:id="rId747" location="Japanese" ref="C748"/>
    <hyperlink r:id="rId748" location="Japanese" ref="C749"/>
    <hyperlink r:id="rId749" location="Japanese" ref="C750"/>
    <hyperlink r:id="rId750" location="Japanese" ref="C751"/>
    <hyperlink r:id="rId751" ref="C752"/>
    <hyperlink r:id="rId752" location="Japanese" ref="C753"/>
    <hyperlink r:id="rId753" location="Japanese" ref="C754"/>
    <hyperlink r:id="rId754" location="Japanese" ref="C755"/>
    <hyperlink r:id="rId755" location="Japanese" ref="C756"/>
    <hyperlink r:id="rId756" location="Japanese" ref="C757"/>
    <hyperlink r:id="rId757" location="Japanese" ref="C758"/>
    <hyperlink r:id="rId758" location="Japanese" ref="C759"/>
    <hyperlink r:id="rId759" location="Japanese" ref="C760"/>
    <hyperlink r:id="rId760" location="Japanese" ref="C761"/>
    <hyperlink r:id="rId761" location="Japanese" ref="C762"/>
    <hyperlink r:id="rId762" location="Japanese" ref="C763"/>
    <hyperlink r:id="rId763" location="Japanese" ref="C764"/>
    <hyperlink r:id="rId764" location="Japanese" ref="C765"/>
    <hyperlink r:id="rId765" location="Japanese" ref="C766"/>
    <hyperlink r:id="rId766" location="Japanese" ref="C767"/>
    <hyperlink r:id="rId767" location="Japanese" ref="C768"/>
    <hyperlink r:id="rId768" location="Japanese" ref="C769"/>
    <hyperlink r:id="rId769" location="Japanese" ref="C770"/>
    <hyperlink r:id="rId770" location="Japanese" ref="C771"/>
    <hyperlink r:id="rId771" location="Japanese" ref="C772"/>
    <hyperlink r:id="rId772" location="Japanese" ref="C773"/>
    <hyperlink r:id="rId773" location="Japanese" ref="C774"/>
    <hyperlink r:id="rId774" location="Japanese" ref="C775"/>
    <hyperlink r:id="rId775" location="Japanese" ref="C776"/>
    <hyperlink r:id="rId776" location="Japanese" ref="C777"/>
    <hyperlink r:id="rId777" location="Japanese" ref="C778"/>
    <hyperlink r:id="rId778" location="Japanese" ref="C779"/>
    <hyperlink r:id="rId779" location="Japanese" ref="C780"/>
    <hyperlink r:id="rId780" location="Japanese" ref="C781"/>
    <hyperlink r:id="rId781" location="Japanese" ref="C782"/>
    <hyperlink r:id="rId782" location="Japanese" ref="C783"/>
    <hyperlink r:id="rId783" location="Japanese" ref="C784"/>
    <hyperlink r:id="rId784" location="Japanese" ref="C785"/>
    <hyperlink r:id="rId785" location="Japanese" ref="C786"/>
    <hyperlink r:id="rId786" location="Japanese" ref="C787"/>
    <hyperlink r:id="rId787" location="Japanese" ref="C788"/>
    <hyperlink r:id="rId788" location="Japanese" ref="C789"/>
    <hyperlink r:id="rId789" location="Japanese" ref="C790"/>
    <hyperlink r:id="rId790" location="Japanese" ref="C791"/>
    <hyperlink r:id="rId791" location="Japanese" ref="C792"/>
    <hyperlink r:id="rId792" location="Japanese" ref="C793"/>
    <hyperlink r:id="rId793" location="Japanese" ref="C794"/>
    <hyperlink r:id="rId794" location="Japanese" ref="C795"/>
    <hyperlink r:id="rId795" location="Japanese" ref="C796"/>
    <hyperlink r:id="rId796" location="Japanese" ref="C797"/>
    <hyperlink r:id="rId797" location="Japanese" ref="C798"/>
    <hyperlink r:id="rId798" location="Japanese" ref="C799"/>
    <hyperlink r:id="rId799" location="Japanese" ref="C800"/>
    <hyperlink r:id="rId800" location="Japanese" ref="C801"/>
    <hyperlink r:id="rId801" location="Japanese" ref="C802"/>
    <hyperlink r:id="rId802" location="Japanese" ref="C803"/>
    <hyperlink r:id="rId803" location="Japanese" ref="C804"/>
    <hyperlink r:id="rId804" location="Japanese" ref="C805"/>
    <hyperlink r:id="rId805" location="Japanese" ref="C806"/>
    <hyperlink r:id="rId806" location="Japanese" ref="C807"/>
    <hyperlink r:id="rId807" location="Japanese" ref="C808"/>
    <hyperlink r:id="rId808" location="Japanese" ref="C809"/>
    <hyperlink r:id="rId809" location="Japanese" ref="C810"/>
    <hyperlink r:id="rId810" location="Japanese" ref="C811"/>
    <hyperlink r:id="rId811" location="Japanese" ref="C812"/>
    <hyperlink r:id="rId812" location="Japanese" ref="C813"/>
    <hyperlink r:id="rId813" location="Japanese" ref="C814"/>
    <hyperlink r:id="rId814" location="Japanese" ref="C815"/>
    <hyperlink r:id="rId815" location="Japanese" ref="C816"/>
    <hyperlink r:id="rId816" location="Japanese" ref="C817"/>
    <hyperlink r:id="rId817" location="Japanese" ref="C818"/>
    <hyperlink r:id="rId818" location="Japanese" ref="C819"/>
    <hyperlink r:id="rId819" location="Japanese" ref="C820"/>
    <hyperlink r:id="rId820" location="Japanese" ref="C821"/>
    <hyperlink r:id="rId821" location="Japanese" ref="C822"/>
    <hyperlink r:id="rId822" location="Japanese" ref="C823"/>
    <hyperlink r:id="rId823" location="Japanese" ref="C824"/>
    <hyperlink r:id="rId824" location="Japanese" ref="C825"/>
    <hyperlink r:id="rId825" location="Japanese" ref="C826"/>
    <hyperlink r:id="rId826" location="Japanese" ref="C827"/>
    <hyperlink r:id="rId827" location="Japanese" ref="C828"/>
    <hyperlink r:id="rId828" location="Japanese" ref="C829"/>
    <hyperlink r:id="rId829" location="Japanese" ref="C830"/>
    <hyperlink r:id="rId830" location="Japanese" ref="C831"/>
    <hyperlink r:id="rId831" location="Japanese" ref="C832"/>
    <hyperlink r:id="rId832" location="Japanese" ref="C833"/>
    <hyperlink r:id="rId833" location="Japanese" ref="C834"/>
    <hyperlink r:id="rId834" location="Japanese" ref="C835"/>
    <hyperlink r:id="rId835" location="Japanese" ref="C836"/>
    <hyperlink r:id="rId836" location="Japanese" ref="C837"/>
    <hyperlink r:id="rId837" ref="C838"/>
    <hyperlink r:id="rId838" location="Japanese" ref="C839"/>
    <hyperlink r:id="rId839" location="Japanese" ref="C840"/>
    <hyperlink r:id="rId840" location="Japanese" ref="C841"/>
    <hyperlink r:id="rId841" location="Japanese" ref="C842"/>
    <hyperlink r:id="rId842" location="Japanese" ref="C843"/>
    <hyperlink r:id="rId843" location="Japanese" ref="C844"/>
    <hyperlink r:id="rId844" location="Japanese" ref="C845"/>
    <hyperlink r:id="rId845" location="Japanese" ref="C846"/>
    <hyperlink r:id="rId846" location="Japanese" ref="C847"/>
    <hyperlink r:id="rId847" location="Japanese" ref="C848"/>
    <hyperlink r:id="rId848" location="Japanese" ref="C849"/>
    <hyperlink r:id="rId849" location="Japanese" ref="C850"/>
    <hyperlink r:id="rId850" location="Japanese" ref="C851"/>
    <hyperlink r:id="rId851" location="Japanese" ref="C852"/>
    <hyperlink r:id="rId852" ref="C853"/>
    <hyperlink r:id="rId853" location="Japanese" ref="C854"/>
    <hyperlink r:id="rId854" location="Japanese" ref="C855"/>
    <hyperlink r:id="rId855" location="Japanese" ref="C856"/>
    <hyperlink r:id="rId856" location="Japanese" ref="C857"/>
    <hyperlink r:id="rId857" location="Japanese" ref="C858"/>
    <hyperlink r:id="rId858" location="Japanese" ref="C859"/>
    <hyperlink r:id="rId859" ref="C860"/>
    <hyperlink r:id="rId860" location="Japanese" ref="C861"/>
    <hyperlink r:id="rId861" location="Japanese" ref="C862"/>
    <hyperlink r:id="rId862" location="Japanese" ref="C863"/>
    <hyperlink r:id="rId863" location="Japanese" ref="C864"/>
    <hyperlink r:id="rId864" location="Japanese" ref="C865"/>
    <hyperlink r:id="rId865" location="Japanese" ref="C866"/>
    <hyperlink r:id="rId866" location="Japanese" ref="C867"/>
    <hyperlink r:id="rId867" location="Japanese" ref="C868"/>
    <hyperlink r:id="rId868" location="Japanese" ref="C869"/>
    <hyperlink r:id="rId869" location="Japanese" ref="C870"/>
    <hyperlink r:id="rId870" location="Japanese" ref="C871"/>
    <hyperlink r:id="rId871" location="Japanese" ref="C872"/>
    <hyperlink r:id="rId872" ref="C873"/>
    <hyperlink r:id="rId873" location="Japanese" ref="C874"/>
    <hyperlink r:id="rId874" location="Japanese" ref="C875"/>
    <hyperlink r:id="rId875" location="Japanese" ref="C876"/>
    <hyperlink r:id="rId876" location="Japanese" ref="C877"/>
    <hyperlink r:id="rId877" location="Japanese" ref="C878"/>
    <hyperlink r:id="rId878" location="Japanese" ref="C879"/>
    <hyperlink r:id="rId879" location="Japanese" ref="C880"/>
    <hyperlink r:id="rId880" location="Japanese" ref="C881"/>
    <hyperlink r:id="rId881" location="Japanese" ref="C882"/>
    <hyperlink r:id="rId882" location="Japanese" ref="C883"/>
    <hyperlink r:id="rId883" location="Japanese" ref="C884"/>
    <hyperlink r:id="rId884" location="Japanese" ref="C885"/>
    <hyperlink r:id="rId885" location="Japanese" ref="C886"/>
    <hyperlink r:id="rId886" location="Japanese" ref="C887"/>
    <hyperlink r:id="rId887" location="Japanese" ref="C888"/>
    <hyperlink r:id="rId888" location="Japanese" ref="C889"/>
    <hyperlink r:id="rId889" location="Japanese" ref="C890"/>
    <hyperlink r:id="rId890" location="Japanese" ref="C891"/>
    <hyperlink r:id="rId891" location="Japanese" ref="C892"/>
    <hyperlink r:id="rId892" location="Japanese" ref="C893"/>
    <hyperlink r:id="rId893" location="Japanese" ref="C894"/>
    <hyperlink r:id="rId894" location="Japanese" ref="C895"/>
    <hyperlink r:id="rId895" location="Japanese" ref="C896"/>
    <hyperlink r:id="rId896" location="Japanese" ref="C897"/>
    <hyperlink r:id="rId897" location="Japanese" ref="C898"/>
    <hyperlink r:id="rId898" location="Japanese" ref="C899"/>
    <hyperlink r:id="rId899" location="Japanese" ref="C900"/>
    <hyperlink r:id="rId900" location="Japanese" ref="C901"/>
    <hyperlink r:id="rId901" location="Japanese" ref="C902"/>
    <hyperlink r:id="rId902" location="Japanese" ref="C903"/>
    <hyperlink r:id="rId903" location="Japanese" ref="C904"/>
    <hyperlink r:id="rId904" ref="C905"/>
    <hyperlink r:id="rId905" location="Japanese" ref="C906"/>
    <hyperlink r:id="rId906" location="Japanese" ref="C907"/>
    <hyperlink r:id="rId907" location="Japanese" ref="C908"/>
    <hyperlink r:id="rId908" location="Japanese" ref="C909"/>
    <hyperlink r:id="rId909" location="Japanese" ref="C910"/>
    <hyperlink r:id="rId910" ref="C911"/>
    <hyperlink r:id="rId911" location="Japanese" ref="C912"/>
    <hyperlink r:id="rId912" location="Japanese" ref="C913"/>
    <hyperlink r:id="rId913" location="Japanese" ref="C914"/>
    <hyperlink r:id="rId914" location="Japanese" ref="C915"/>
    <hyperlink r:id="rId915" location="Japanese" ref="C916"/>
    <hyperlink r:id="rId916" location="Japanese" ref="C917"/>
    <hyperlink r:id="rId917" location="Japanese" ref="C918"/>
    <hyperlink r:id="rId918" location="Japanese" ref="C919"/>
    <hyperlink r:id="rId919" location="Japanese" ref="C920"/>
    <hyperlink r:id="rId920" location="Japanese" ref="C921"/>
    <hyperlink r:id="rId921" location="Japanese" ref="C922"/>
    <hyperlink r:id="rId922" location="Japanese" ref="C923"/>
    <hyperlink r:id="rId923" location="Japanese" ref="C924"/>
    <hyperlink r:id="rId924" location="Japanese" ref="C925"/>
    <hyperlink r:id="rId925" location="Japanese" ref="C926"/>
    <hyperlink r:id="rId926" location="Japanese" ref="C927"/>
    <hyperlink r:id="rId927" location="Japanese" ref="C928"/>
    <hyperlink r:id="rId928" location="Japanese" ref="C929"/>
    <hyperlink r:id="rId929" location="Japanese" ref="C930"/>
    <hyperlink r:id="rId930" location="Japanese" ref="C931"/>
    <hyperlink r:id="rId931" location="Japanese" ref="C932"/>
    <hyperlink r:id="rId932" location="Japanese" ref="C933"/>
    <hyperlink r:id="rId933" ref="C934"/>
    <hyperlink r:id="rId934" location="Japanese" ref="C935"/>
    <hyperlink r:id="rId935" location="Japanese" ref="C936"/>
    <hyperlink r:id="rId936" location="Japanese" ref="C937"/>
    <hyperlink r:id="rId937" location="Japanese" ref="C938"/>
    <hyperlink r:id="rId938" location="Japanese" ref="C939"/>
    <hyperlink r:id="rId939" location="Japanese" ref="C940"/>
    <hyperlink r:id="rId940" location="Japanese" ref="C941"/>
    <hyperlink r:id="rId941" location="Japanese" ref="C942"/>
    <hyperlink r:id="rId942" location="Japanese" ref="C943"/>
    <hyperlink r:id="rId943" location="Japanese" ref="C944"/>
    <hyperlink r:id="rId944" ref="C945"/>
    <hyperlink r:id="rId945" location="Japanese" ref="C946"/>
    <hyperlink r:id="rId946" location="Japanese" ref="C947"/>
    <hyperlink r:id="rId947" location="Japanese" ref="C948"/>
    <hyperlink r:id="rId948" location="Japanese" ref="C949"/>
    <hyperlink r:id="rId949" location="Japanese" ref="C950"/>
    <hyperlink r:id="rId950" location="Japanese" ref="C951"/>
    <hyperlink r:id="rId951" location="Japanese" ref="C952"/>
    <hyperlink r:id="rId952" location="Japanese" ref="C953"/>
    <hyperlink r:id="rId953" location="Japanese" ref="C954"/>
    <hyperlink r:id="rId954" ref="C955"/>
    <hyperlink r:id="rId955" location="Japanese" ref="C956"/>
    <hyperlink r:id="rId956" location="Japanese" ref="C957"/>
    <hyperlink r:id="rId957" location="Japanese" ref="C958"/>
    <hyperlink r:id="rId958" location="Japanese" ref="C959"/>
    <hyperlink r:id="rId959" location="Japanese" ref="C960"/>
    <hyperlink r:id="rId960" location="Japanese" ref="C961"/>
    <hyperlink r:id="rId961" location="Japanese" ref="C962"/>
    <hyperlink r:id="rId962" location="Japanese" ref="C963"/>
    <hyperlink r:id="rId963" location="Japanese" ref="C964"/>
    <hyperlink r:id="rId964" location="Japanese" ref="C965"/>
    <hyperlink r:id="rId965" location="Japanese" ref="C966"/>
    <hyperlink r:id="rId966" location="Japanese" ref="C967"/>
    <hyperlink r:id="rId967" location="Japanese" ref="C968"/>
    <hyperlink r:id="rId968" location="Japanese" ref="C969"/>
    <hyperlink r:id="rId969" location="Japanese" ref="C970"/>
    <hyperlink r:id="rId970" location="Japanese" ref="C971"/>
    <hyperlink r:id="rId971" location="Japanese" ref="C972"/>
    <hyperlink r:id="rId972" location="Japanese" ref="C973"/>
    <hyperlink r:id="rId973" location="Japanese" ref="C974"/>
    <hyperlink r:id="rId974" location="Japanese" ref="C975"/>
    <hyperlink r:id="rId975" location="Japanese" ref="C976"/>
    <hyperlink r:id="rId976" location="Japanese" ref="C977"/>
    <hyperlink r:id="rId977" location="Japanese" ref="C978"/>
    <hyperlink r:id="rId978" location="Japanese" ref="C979"/>
    <hyperlink r:id="rId979" location="Japanese" ref="C980"/>
    <hyperlink r:id="rId980" location="Japanese" ref="C981"/>
    <hyperlink r:id="rId981" location="Japanese" ref="C982"/>
    <hyperlink r:id="rId982" location="Japanese" ref="C983"/>
    <hyperlink r:id="rId983" location="Japanese" ref="C984"/>
    <hyperlink r:id="rId984" location="Japanese" ref="C985"/>
    <hyperlink r:id="rId985" location="Japanese" ref="C986"/>
    <hyperlink r:id="rId986" location="Japanese" ref="C987"/>
    <hyperlink r:id="rId987" location="Japanese" ref="C988"/>
    <hyperlink r:id="rId988" location="Japanese" ref="C989"/>
    <hyperlink r:id="rId989" location="Japanese" ref="C990"/>
    <hyperlink r:id="rId990" location="Japanese" ref="C991"/>
    <hyperlink r:id="rId991" location="Japanese" ref="C992"/>
    <hyperlink r:id="rId992" location="Japanese" ref="C993"/>
    <hyperlink r:id="rId993" location="Japanese" ref="C994"/>
    <hyperlink r:id="rId994" location="Japanese" ref="C995"/>
    <hyperlink r:id="rId995" location="Japanese" ref="C996"/>
    <hyperlink r:id="rId996" location="Japanese" ref="C997"/>
    <hyperlink r:id="rId997" location="Japanese" ref="C998"/>
    <hyperlink r:id="rId998" location="Japanese" ref="C999"/>
    <hyperlink r:id="rId999" location="Japanese" ref="C1000"/>
    <hyperlink r:id="rId1000" location="Japanese" ref="C1001"/>
    <hyperlink r:id="rId1001" location="Japanese" ref="C1002"/>
    <hyperlink r:id="rId1002" location="Japanese" ref="C1003"/>
    <hyperlink r:id="rId1003" location="Japanese" ref="C1004"/>
    <hyperlink r:id="rId1004" location="Japanese" ref="C1005"/>
    <hyperlink r:id="rId1005" location="Japanese" ref="C1006"/>
    <hyperlink r:id="rId1006" location="Japanese" ref="C1007"/>
    <hyperlink r:id="rId1007" location="Japanese" ref="C1008"/>
    <hyperlink r:id="rId1008" location="Japanese" ref="C1009"/>
    <hyperlink r:id="rId1009" location="Japanese" ref="C1010"/>
    <hyperlink r:id="rId1010" location="Japanese" ref="C1011"/>
    <hyperlink r:id="rId1011" ref="C1012"/>
    <hyperlink r:id="rId1012" location="Japanese" ref="C1013"/>
    <hyperlink r:id="rId1013" location="Japanese" ref="C1014"/>
    <hyperlink r:id="rId1014" location="Japanese" ref="C1015"/>
    <hyperlink r:id="rId1015" location="Japanese" ref="C1016"/>
    <hyperlink r:id="rId1016" location="Japanese" ref="C1017"/>
    <hyperlink r:id="rId1017" location="Japanese" ref="C1018"/>
    <hyperlink r:id="rId1018" ref="C1019"/>
    <hyperlink r:id="rId1019" location="Japanese" ref="C1020"/>
    <hyperlink r:id="rId1020" location="Japanese" ref="C1021"/>
    <hyperlink r:id="rId1021" location="Japanese" ref="C1022"/>
    <hyperlink r:id="rId1022" location="Japanese" ref="C1023"/>
    <hyperlink r:id="rId1023" location="Japanese" ref="C1024"/>
    <hyperlink r:id="rId1024" location="Japanese" ref="C1025"/>
    <hyperlink r:id="rId1025" location="Japanese" ref="C1026"/>
    <hyperlink r:id="rId1026" location="Japanese" ref="C1027"/>
    <hyperlink r:id="rId1027" location="Japanese" ref="C1028"/>
    <hyperlink r:id="rId1028" location="Japanese" ref="C1029"/>
    <hyperlink r:id="rId1029" ref="C1030"/>
    <hyperlink r:id="rId1030" location="Japanese" ref="C1031"/>
    <hyperlink r:id="rId1031" location="Japanese" ref="C1032"/>
    <hyperlink r:id="rId1032" location="Japanese" ref="C1033"/>
    <hyperlink r:id="rId1033" location="Japanese" ref="C1034"/>
    <hyperlink r:id="rId1034" location="Japanese" ref="C1035"/>
    <hyperlink r:id="rId1035" location="Japanese" ref="C1036"/>
    <hyperlink r:id="rId1036" location="Japanese" ref="C1037"/>
    <hyperlink r:id="rId1037" location="Japanese" ref="C1038"/>
    <hyperlink r:id="rId1038" location="Japanese" ref="C1039"/>
    <hyperlink r:id="rId1039" location="Japanese" ref="C1040"/>
    <hyperlink r:id="rId1040" location="Japanese" ref="C1041"/>
    <hyperlink r:id="rId1041" location="Japanese" ref="C1042"/>
    <hyperlink r:id="rId1042" location="Japanese" ref="C1043"/>
    <hyperlink r:id="rId1043" location="Japanese" ref="C1044"/>
    <hyperlink r:id="rId1044" ref="C1045"/>
    <hyperlink r:id="rId1045" location="Japanese" ref="C1046"/>
    <hyperlink r:id="rId1046" location="Japanese" ref="C1047"/>
    <hyperlink r:id="rId1047" location="Japanese" ref="C1048"/>
    <hyperlink r:id="rId1048" location="Japanese" ref="C1049"/>
    <hyperlink r:id="rId1049" location="Japanese" ref="C1050"/>
    <hyperlink r:id="rId1050" location="Japanese" ref="C1051"/>
    <hyperlink r:id="rId1051" location="Japanese" ref="C1052"/>
    <hyperlink r:id="rId1052" location="Japanese" ref="C1053"/>
    <hyperlink r:id="rId1053" location="Japanese" ref="C1054"/>
    <hyperlink r:id="rId1054" location="Japanese" ref="C1055"/>
    <hyperlink r:id="rId1055" location="Japanese" ref="C1056"/>
    <hyperlink r:id="rId1056" location="Japanese" ref="C1057"/>
    <hyperlink r:id="rId1057" location="Japanese" ref="C1058"/>
    <hyperlink r:id="rId1058" location="Japanese" ref="C1059"/>
    <hyperlink r:id="rId1059" location="Japanese" ref="C1060"/>
    <hyperlink r:id="rId1060" location="Japanese" ref="C1061"/>
    <hyperlink r:id="rId1061" location="Japanese" ref="C1062"/>
    <hyperlink r:id="rId1062" ref="C1063"/>
    <hyperlink r:id="rId1063" location="Japanese" ref="C1064"/>
    <hyperlink r:id="rId1064" location="Japanese" ref="C1065"/>
    <hyperlink r:id="rId1065" location="Japanese" ref="C1066"/>
    <hyperlink r:id="rId1066" location="Japanese" ref="C1067"/>
    <hyperlink r:id="rId1067" location="Japanese" ref="C1068"/>
    <hyperlink r:id="rId1068" location="Japanese" ref="C1069"/>
    <hyperlink r:id="rId1069" location="Japanese" ref="C1070"/>
    <hyperlink r:id="rId1070" location="Japanese" ref="C1071"/>
    <hyperlink r:id="rId1071" location="Japanese" ref="C1072"/>
    <hyperlink r:id="rId1072" location="Japanese" ref="C1073"/>
    <hyperlink r:id="rId1073" location="Japanese" ref="C1074"/>
    <hyperlink r:id="rId1074" ref="C1075"/>
    <hyperlink r:id="rId1075" location="Japanese" ref="C1076"/>
    <hyperlink r:id="rId1076" location="Japanese" ref="C1077"/>
    <hyperlink r:id="rId1077" location="Japanese" ref="C1078"/>
    <hyperlink r:id="rId1078" location="Japanese" ref="C1079"/>
    <hyperlink r:id="rId1079" location="Japanese" ref="C1080"/>
    <hyperlink r:id="rId1080" location="Japanese" ref="C1081"/>
    <hyperlink r:id="rId1081" location="Japanese" ref="C1082"/>
    <hyperlink r:id="rId1082" location="Japanese" ref="C1083"/>
    <hyperlink r:id="rId1083" location="Japanese" ref="C1084"/>
    <hyperlink r:id="rId1084" location="Japanese" ref="C1085"/>
    <hyperlink r:id="rId1085" location="Japanese" ref="C1086"/>
    <hyperlink r:id="rId1086" location="Japanese" ref="C1087"/>
    <hyperlink r:id="rId1087" location="Japanese" ref="C1088"/>
    <hyperlink r:id="rId1088" location="Japanese" ref="C1089"/>
    <hyperlink r:id="rId1089" location="Japanese" ref="C1090"/>
    <hyperlink r:id="rId1090" ref="C1091"/>
    <hyperlink r:id="rId1091" location="Japanese" ref="C1092"/>
    <hyperlink r:id="rId1092" location="Japanese" ref="C1093"/>
    <hyperlink r:id="rId1093" location="Japanese" ref="C1094"/>
    <hyperlink r:id="rId1094" location="Japanese" ref="C1095"/>
    <hyperlink r:id="rId1095" location="Japanese" ref="C1096"/>
    <hyperlink r:id="rId1096" location="Japanese" ref="C1097"/>
    <hyperlink r:id="rId1097" location="Japanese" ref="C1098"/>
    <hyperlink r:id="rId1098" location="Japanese" ref="C1099"/>
    <hyperlink r:id="rId1099" location="Japanese" ref="C1100"/>
    <hyperlink r:id="rId1100" location="Japanese" ref="C1101"/>
    <hyperlink r:id="rId1101" location="Japanese" ref="C1102"/>
    <hyperlink r:id="rId1102" location="Japanese" ref="C1103"/>
    <hyperlink r:id="rId1103" ref="C1104"/>
    <hyperlink r:id="rId1104" location="Japanese" ref="C1105"/>
    <hyperlink r:id="rId1105" location="Japanese" ref="C1106"/>
    <hyperlink r:id="rId1106" location="Japanese" ref="C1107"/>
    <hyperlink r:id="rId1107" location="Japanese" ref="C1108"/>
    <hyperlink r:id="rId1108" location="Japanese" ref="C1109"/>
    <hyperlink r:id="rId1109" location="Japanese" ref="C1110"/>
    <hyperlink r:id="rId1110" location="Japanese" ref="C1111"/>
    <hyperlink r:id="rId1111" location="Japanese" ref="C1112"/>
    <hyperlink r:id="rId1112" location="Japanese" ref="C1113"/>
    <hyperlink r:id="rId1113" location="Japanese" ref="C1114"/>
    <hyperlink r:id="rId1114" location="Japanese" ref="C1115"/>
    <hyperlink r:id="rId1115" location="Japanese" ref="C1116"/>
    <hyperlink r:id="rId1116" location="Japanese" ref="C1117"/>
    <hyperlink r:id="rId1117" location="Japanese" ref="C1118"/>
    <hyperlink r:id="rId1118" ref="C1119"/>
    <hyperlink r:id="rId1119" location="Japanese" ref="C1120"/>
    <hyperlink r:id="rId1120" location="Japanese" ref="C1121"/>
    <hyperlink r:id="rId1121" location="Japanese" ref="C1122"/>
    <hyperlink r:id="rId1122" location="Japanese" ref="C1123"/>
    <hyperlink r:id="rId1123" location="Japanese" ref="C1124"/>
    <hyperlink r:id="rId1124" location="Japanese" ref="C1125"/>
    <hyperlink r:id="rId1125" location="Japanese" ref="C1126"/>
    <hyperlink r:id="rId1126" location="Japanese" ref="C1127"/>
    <hyperlink r:id="rId1127" location="Japanese" ref="C1128"/>
    <hyperlink r:id="rId1128" location="Japanese" ref="C1129"/>
    <hyperlink r:id="rId1129" ref="C1130"/>
    <hyperlink r:id="rId1130" location="Japanese" ref="C1131"/>
    <hyperlink r:id="rId1131" location="Japanese" ref="C1132"/>
    <hyperlink r:id="rId1132" location="Japanese" ref="C1133"/>
    <hyperlink r:id="rId1133" location="Japanese" ref="C1134"/>
    <hyperlink r:id="rId1134" location="Japanese" ref="C1135"/>
    <hyperlink r:id="rId1135" location="Japanese" ref="C1136"/>
    <hyperlink r:id="rId1136" location="Japanese" ref="C1137"/>
    <hyperlink r:id="rId1137" location="Japanese" ref="C1138"/>
    <hyperlink r:id="rId1138" location="Japanese" ref="C1139"/>
    <hyperlink r:id="rId1139" location="Japanese" ref="C1140"/>
    <hyperlink r:id="rId1140" location="Japanese" ref="C1141"/>
    <hyperlink r:id="rId1141" location="Japanese" ref="C1142"/>
    <hyperlink r:id="rId1142" location="Japanese" ref="C1143"/>
    <hyperlink r:id="rId1143" location="Japanese" ref="C1144"/>
    <hyperlink r:id="rId1144" location="Japanese" ref="C1145"/>
    <hyperlink r:id="rId1145" location="Japanese" ref="C1146"/>
    <hyperlink r:id="rId1146" location="Japanese" ref="C1147"/>
    <hyperlink r:id="rId1147" location="Japanese" ref="C1148"/>
    <hyperlink r:id="rId1148" location="Japanese" ref="C1149"/>
    <hyperlink r:id="rId1149" location="Japanese" ref="C1150"/>
    <hyperlink r:id="rId1150" location="Japanese" ref="C1151"/>
    <hyperlink r:id="rId1151" location="Japanese" ref="C1152"/>
    <hyperlink r:id="rId1152" location="Japanese" ref="C1153"/>
    <hyperlink r:id="rId1153" location="Japanese" ref="C1154"/>
    <hyperlink r:id="rId1154" location="Japanese" ref="C1155"/>
    <hyperlink r:id="rId1155" location="Japanese" ref="C1156"/>
    <hyperlink r:id="rId1156" location="Japanese" ref="C1157"/>
    <hyperlink r:id="rId1157" location="Japanese" ref="C1158"/>
    <hyperlink r:id="rId1158" ref="C1159"/>
    <hyperlink r:id="rId1159" ref="C1160"/>
    <hyperlink r:id="rId1160" location="Japanese" ref="C1161"/>
    <hyperlink r:id="rId1161" location="Japanese" ref="C1162"/>
    <hyperlink r:id="rId1162" location="Japanese" ref="C1163"/>
    <hyperlink r:id="rId1163" location="Japanese" ref="C1164"/>
    <hyperlink r:id="rId1164" location="Japanese" ref="C1165"/>
    <hyperlink r:id="rId1165" location="Japanese" ref="C1166"/>
    <hyperlink r:id="rId1166" location="Japanese" ref="C1167"/>
    <hyperlink r:id="rId1167" location="Japanese" ref="C1168"/>
    <hyperlink r:id="rId1168" location="Japanese" ref="C1169"/>
    <hyperlink r:id="rId1169" location="Japanese" ref="C1170"/>
    <hyperlink r:id="rId1170" location="Japanese" ref="C1171"/>
    <hyperlink r:id="rId1171" location="Japanese" ref="C1172"/>
    <hyperlink r:id="rId1172" location="Japanese" ref="C1173"/>
    <hyperlink r:id="rId1173" ref="C1174"/>
    <hyperlink r:id="rId1174" location="Japanese" ref="C1175"/>
    <hyperlink r:id="rId1175" location="Japanese" ref="C1176"/>
    <hyperlink r:id="rId1176" location="Japanese" ref="C1177"/>
    <hyperlink r:id="rId1177" location="Japanese" ref="C1178"/>
    <hyperlink r:id="rId1178" location="Japanese" ref="C1179"/>
    <hyperlink r:id="rId1179" location="Japanese" ref="C1180"/>
    <hyperlink r:id="rId1180" location="Japanese" ref="C1181"/>
    <hyperlink r:id="rId1181" location="Japanese" ref="C1182"/>
    <hyperlink r:id="rId1182" location="Japanese" ref="C1183"/>
    <hyperlink r:id="rId1183" location="Japanese" ref="C1184"/>
    <hyperlink r:id="rId1184" location="Japanese" ref="C1185"/>
    <hyperlink r:id="rId1185" location="Japanese" ref="C1186"/>
    <hyperlink r:id="rId1186" location="Japanese" ref="C1187"/>
    <hyperlink r:id="rId1187" location="Japanese" ref="C1188"/>
    <hyperlink r:id="rId1188" location="Japanese" ref="C1189"/>
    <hyperlink r:id="rId1189" location="Japanese" ref="C1190"/>
    <hyperlink r:id="rId1190" location="Japanese" ref="C1191"/>
    <hyperlink r:id="rId1191" location="Japanese" ref="C1192"/>
    <hyperlink r:id="rId1192" location="Japanese" ref="C1193"/>
    <hyperlink r:id="rId1193" location="Japanese" ref="C1194"/>
    <hyperlink r:id="rId1194" location="Japanese" ref="C1195"/>
    <hyperlink r:id="rId1195" location="Japanese" ref="C1196"/>
    <hyperlink r:id="rId1196" location="Japanese" ref="C1197"/>
    <hyperlink r:id="rId1197" location="Japanese" ref="C1198"/>
    <hyperlink r:id="rId1198" location="Japanese" ref="C1199"/>
    <hyperlink r:id="rId1199" location="Japanese" ref="C1200"/>
    <hyperlink r:id="rId1200" location="Japanese" ref="C1201"/>
    <hyperlink r:id="rId1201" location="Japanese" ref="C1202"/>
    <hyperlink r:id="rId1202" location="Japanese" ref="C1203"/>
    <hyperlink r:id="rId1203" location="Japanese" ref="C1204"/>
    <hyperlink r:id="rId1204" location="Japanese" ref="C1205"/>
    <hyperlink r:id="rId1205" location="Japanese" ref="C1206"/>
    <hyperlink r:id="rId1206" location="Japanese" ref="C1207"/>
    <hyperlink r:id="rId1207" location="Japanese" ref="C1208"/>
    <hyperlink r:id="rId1208" location="Japanese" ref="C1209"/>
    <hyperlink r:id="rId1209" location="Japanese" ref="C1210"/>
    <hyperlink r:id="rId1210" location="Japanese" ref="C1211"/>
    <hyperlink r:id="rId1211" ref="C1212"/>
    <hyperlink r:id="rId1212" location="Japanese" ref="C1213"/>
    <hyperlink r:id="rId1213" location="Japanese" ref="C1214"/>
    <hyperlink r:id="rId1214" location="Japanese" ref="C1215"/>
    <hyperlink r:id="rId1215" location="Japanese" ref="C1216"/>
    <hyperlink r:id="rId1216" location="Japanese" ref="C1217"/>
    <hyperlink r:id="rId1217" location="Japanese" ref="C1218"/>
    <hyperlink r:id="rId1218" location="Japanese" ref="C1219"/>
    <hyperlink r:id="rId1219" location="Japanese" ref="C1220"/>
    <hyperlink r:id="rId1220" location="Japanese" ref="C1221"/>
    <hyperlink r:id="rId1221" location="Japanese" ref="C1222"/>
    <hyperlink r:id="rId1222" location="Japanese" ref="C1223"/>
    <hyperlink r:id="rId1223" location="Japanese" ref="C1224"/>
    <hyperlink r:id="rId1224" location="Japanese" ref="C1225"/>
    <hyperlink r:id="rId1225" location="Japanese" ref="C1226"/>
    <hyperlink r:id="rId1226" location="Japanese" ref="C1227"/>
    <hyperlink r:id="rId1227" location="Japanese" ref="C1228"/>
    <hyperlink r:id="rId1228" location="Japanese" ref="C1229"/>
    <hyperlink r:id="rId1229" location="Japanese" ref="C1230"/>
    <hyperlink r:id="rId1230" location="Japanese" ref="C1231"/>
    <hyperlink r:id="rId1231" location="Japanese" ref="C1232"/>
    <hyperlink r:id="rId1232" location="Japanese" ref="C1233"/>
    <hyperlink r:id="rId1233" location="Japanese" ref="C1234"/>
    <hyperlink r:id="rId1234" location="Japanese" ref="C1235"/>
    <hyperlink r:id="rId1235" location="Japanese" ref="C1236"/>
    <hyperlink r:id="rId1236" location="Japanese" ref="C1237"/>
    <hyperlink r:id="rId1237" location="Japanese" ref="C1238"/>
    <hyperlink r:id="rId1238" location="Japanese" ref="C1239"/>
    <hyperlink r:id="rId1239" location="Japanese" ref="C1240"/>
    <hyperlink r:id="rId1240" location="Japanese" ref="C1241"/>
    <hyperlink r:id="rId1241" location="Japanese" ref="C1242"/>
    <hyperlink r:id="rId1242" location="Japanese" ref="C1243"/>
    <hyperlink r:id="rId1243" location="Japanese" ref="C1244"/>
    <hyperlink r:id="rId1244" location="Japanese" ref="C1245"/>
    <hyperlink r:id="rId1245" location="Japanese" ref="C1246"/>
    <hyperlink r:id="rId1246" location="Japanese" ref="C1247"/>
    <hyperlink r:id="rId1247" location="Japanese" ref="C1248"/>
    <hyperlink r:id="rId1248" location="Japanese" ref="C1249"/>
    <hyperlink r:id="rId1249" location="Japanese" ref="C1250"/>
    <hyperlink r:id="rId1250" location="Japanese" ref="C1251"/>
    <hyperlink r:id="rId1251" location="Japanese" ref="C1252"/>
    <hyperlink r:id="rId1252" location="Japanese" ref="C1253"/>
    <hyperlink r:id="rId1253" location="Japanese" ref="C1254"/>
    <hyperlink r:id="rId1254" location="Japanese" ref="C1255"/>
    <hyperlink r:id="rId1255" location="Japanese" ref="C1256"/>
    <hyperlink r:id="rId1256" location="Japanese" ref="C1257"/>
    <hyperlink r:id="rId1257" location="Japanese" ref="C1258"/>
    <hyperlink r:id="rId1258" location="Japanese" ref="C1259"/>
    <hyperlink r:id="rId1259" location="Japanese" ref="C1260"/>
    <hyperlink r:id="rId1260" location="Japanese" ref="C1261"/>
    <hyperlink r:id="rId1261" location="Japanese" ref="C1262"/>
    <hyperlink r:id="rId1262" location="Japanese" ref="C1263"/>
    <hyperlink r:id="rId1263" location="Japanese" ref="C1264"/>
    <hyperlink r:id="rId1264" location="Japanese" ref="C1265"/>
    <hyperlink r:id="rId1265" location="Japanese" ref="C1266"/>
    <hyperlink r:id="rId1266" location="Japanese" ref="C1267"/>
    <hyperlink r:id="rId1267" location="Japanese" ref="C1268"/>
    <hyperlink r:id="rId1268" ref="C1269"/>
    <hyperlink r:id="rId1269" location="Japanese" ref="C1270"/>
    <hyperlink r:id="rId1270" location="Japanese" ref="C1271"/>
    <hyperlink r:id="rId1271" location="Japanese" ref="C1272"/>
    <hyperlink r:id="rId1272" location="Japanese" ref="C1273"/>
    <hyperlink r:id="rId1273" location="Japanese" ref="C1274"/>
    <hyperlink r:id="rId1274" location="Japanese" ref="C1275"/>
    <hyperlink r:id="rId1275" location="Japanese" ref="C1276"/>
    <hyperlink r:id="rId1276" location="Japanese" ref="C1277"/>
    <hyperlink r:id="rId1277" location="Japanese" ref="C1278"/>
    <hyperlink r:id="rId1278" location="Japanese" ref="C1279"/>
    <hyperlink r:id="rId1279" location="Japanese" ref="C1280"/>
    <hyperlink r:id="rId1280" location="Japanese" ref="C1281"/>
    <hyperlink r:id="rId1281" location="Japanese" ref="C1282"/>
    <hyperlink r:id="rId1282" location="Japanese" ref="C1283"/>
    <hyperlink r:id="rId1283" location="Japanese" ref="C1284"/>
    <hyperlink r:id="rId1284" location="Japanese" ref="C1285"/>
    <hyperlink r:id="rId1285" location="Japanese" ref="C1286"/>
    <hyperlink r:id="rId1286" ref="C1287"/>
    <hyperlink r:id="rId1287" location="Japanese" ref="C1288"/>
    <hyperlink r:id="rId1288" ref="C1289"/>
    <hyperlink r:id="rId1289" location="Japanese" ref="C1290"/>
    <hyperlink r:id="rId1290" location="Japanese" ref="C1291"/>
    <hyperlink r:id="rId1291" location="Japanese" ref="C1292"/>
    <hyperlink r:id="rId1292" location="Japanese" ref="C1293"/>
    <hyperlink r:id="rId1293" ref="C1294"/>
    <hyperlink r:id="rId1294" location="Japanese" ref="C1295"/>
    <hyperlink r:id="rId1295" location="Japanese" ref="C1296"/>
    <hyperlink r:id="rId1296" location="Japanese" ref="C1297"/>
    <hyperlink r:id="rId1297" location="Japanese" ref="C1298"/>
    <hyperlink r:id="rId1298" location="Japanese" ref="C1299"/>
    <hyperlink r:id="rId1299" location="Japanese" ref="C1300"/>
    <hyperlink r:id="rId1300" location="Japanese" ref="C1301"/>
    <hyperlink r:id="rId1301" ref="C1302"/>
    <hyperlink r:id="rId1302" location="Japanese" ref="C1303"/>
    <hyperlink r:id="rId1303" location="Japanese" ref="C1304"/>
    <hyperlink r:id="rId1304" location="Japanese" ref="C1305"/>
    <hyperlink r:id="rId1305" location="Japanese" ref="C1306"/>
    <hyperlink r:id="rId1306" location="Japanese" ref="C1307"/>
    <hyperlink r:id="rId1307" location="Japanese" ref="C1308"/>
    <hyperlink r:id="rId1308" location="Japanese" ref="C1309"/>
    <hyperlink r:id="rId1309" location="Japanese" ref="C1310"/>
    <hyperlink r:id="rId1310" location="Japanese" ref="C1311"/>
    <hyperlink r:id="rId1311" location="Japanese" ref="C1312"/>
    <hyperlink r:id="rId1312" location="Japanese" ref="C1313"/>
    <hyperlink r:id="rId1313" location="Japanese" ref="C1314"/>
    <hyperlink r:id="rId1314" location="Japanese" ref="C1315"/>
    <hyperlink r:id="rId1315" location="Japanese" ref="C1316"/>
    <hyperlink r:id="rId1316" location="Japanese" ref="C1317"/>
    <hyperlink r:id="rId1317" location="Japanese" ref="C1318"/>
    <hyperlink r:id="rId1318" location="Japanese" ref="C1319"/>
    <hyperlink r:id="rId1319" location="Japanese" ref="C1320"/>
    <hyperlink r:id="rId1320" location="Japanese" ref="C1321"/>
    <hyperlink r:id="rId1321" location="Japanese" ref="C1322"/>
    <hyperlink r:id="rId1322" location="Japanese" ref="C1323"/>
    <hyperlink r:id="rId1323" location="Japanese" ref="C1324"/>
    <hyperlink r:id="rId1324" location="Japanese" ref="C1325"/>
    <hyperlink r:id="rId1325" location="Japanese" ref="C1326"/>
    <hyperlink r:id="rId1326" location="Japanese" ref="C1327"/>
    <hyperlink r:id="rId1327" ref="C1328"/>
    <hyperlink r:id="rId1328" location="Japanese" ref="C1329"/>
    <hyperlink r:id="rId1329" location="Japanese" ref="C1330"/>
    <hyperlink r:id="rId1330" location="Japanese" ref="C1331"/>
    <hyperlink r:id="rId1331" location="Japanese" ref="C1332"/>
    <hyperlink r:id="rId1332" location="Japanese" ref="C1333"/>
    <hyperlink r:id="rId1333" location="Japanese" ref="C1334"/>
    <hyperlink r:id="rId1334" location="Japanese" ref="C1335"/>
    <hyperlink r:id="rId1335" location="Japanese" ref="C1336"/>
    <hyperlink r:id="rId1336" location="Japanese" ref="C1337"/>
    <hyperlink r:id="rId1337" location="Japanese" ref="C1338"/>
    <hyperlink r:id="rId1338" location="Japanese" ref="C1339"/>
    <hyperlink r:id="rId1339" location="Japanese" ref="C1340"/>
    <hyperlink r:id="rId1340" ref="C1341"/>
    <hyperlink r:id="rId1341" location="Japanese" ref="C1342"/>
    <hyperlink r:id="rId1342" location="Japanese" ref="C1343"/>
    <hyperlink r:id="rId1343" location="Japanese" ref="C1344"/>
    <hyperlink r:id="rId1344" location="Japanese" ref="C1345"/>
    <hyperlink r:id="rId1345" location="Japanese" ref="C1346"/>
    <hyperlink r:id="rId1346" location="Japanese" ref="C1347"/>
    <hyperlink r:id="rId1347" location="Japanese" ref="C1348"/>
    <hyperlink r:id="rId1348" location="Japanese" ref="C1349"/>
    <hyperlink r:id="rId1349" location="Japanese" ref="C1350"/>
    <hyperlink r:id="rId1350" location="Japanese" ref="C1351"/>
    <hyperlink r:id="rId1351" location="Japanese" ref="C1352"/>
    <hyperlink r:id="rId1352" location="Japanese" ref="C1353"/>
    <hyperlink r:id="rId1353" location="Japanese" ref="C1354"/>
    <hyperlink r:id="rId1354" location="Japanese" ref="C1355"/>
    <hyperlink r:id="rId1355" location="Japanese" ref="C1356"/>
    <hyperlink r:id="rId1356" location="Japanese" ref="C1357"/>
    <hyperlink r:id="rId1357" location="Japanese" ref="C1358"/>
    <hyperlink r:id="rId1358" location="Japanese" ref="C1359"/>
    <hyperlink r:id="rId1359" location="Japanese" ref="C1360"/>
    <hyperlink r:id="rId1360" location="Japanese" ref="C1361"/>
    <hyperlink r:id="rId1361" location="Japanese" ref="C1362"/>
    <hyperlink r:id="rId1362" location="Japanese" ref="C1363"/>
    <hyperlink r:id="rId1363" ref="C1364"/>
    <hyperlink r:id="rId1364" location="Japanese" ref="C1365"/>
    <hyperlink r:id="rId1365" location="Japanese" ref="C1366"/>
    <hyperlink r:id="rId1366" location="Japanese" ref="C1367"/>
    <hyperlink r:id="rId1367" location="Japanese" ref="C1368"/>
    <hyperlink r:id="rId1368" location="Japanese" ref="C1369"/>
    <hyperlink r:id="rId1369" location="Japanese" ref="C1370"/>
    <hyperlink r:id="rId1370" location="Japanese" ref="C1371"/>
    <hyperlink r:id="rId1371" location="Japanese" ref="C1372"/>
    <hyperlink r:id="rId1372" location="Japanese" ref="C1373"/>
    <hyperlink r:id="rId1373" location="Japanese" ref="C1374"/>
    <hyperlink r:id="rId1374" location="Japanese" ref="C1375"/>
    <hyperlink r:id="rId1375" location="Japanese" ref="C1376"/>
    <hyperlink r:id="rId1376" location="Japanese" ref="C1377"/>
    <hyperlink r:id="rId1377" location="Japanese" ref="C1378"/>
    <hyperlink r:id="rId1378" location="Japanese" ref="C1379"/>
    <hyperlink r:id="rId1379" location="Japanese" ref="C1380"/>
    <hyperlink r:id="rId1380" location="Japanese" ref="C1381"/>
    <hyperlink r:id="rId1381" location="Japanese" ref="C1382"/>
    <hyperlink r:id="rId1382" location="Japanese" ref="C1383"/>
    <hyperlink r:id="rId1383" location="Japanese" ref="C1384"/>
    <hyperlink r:id="rId1384" location="Japanese" ref="C1385"/>
    <hyperlink r:id="rId1385" location="Japanese" ref="C1386"/>
    <hyperlink r:id="rId1386" location="Japanese" ref="C1387"/>
    <hyperlink r:id="rId1387" location="Japanese" ref="C1388"/>
    <hyperlink r:id="rId1388" location="Japanese" ref="C1389"/>
    <hyperlink r:id="rId1389" location="Japanese" ref="C1390"/>
    <hyperlink r:id="rId1390" location="Japanese" ref="C1391"/>
    <hyperlink r:id="rId1391" location="Japanese" ref="C1392"/>
    <hyperlink r:id="rId1392" location="Japanese" ref="C1393"/>
    <hyperlink r:id="rId1393" location="Japanese" ref="C1394"/>
    <hyperlink r:id="rId1394" location="Japanese" ref="C1395"/>
    <hyperlink r:id="rId1395" location="Japanese" ref="C1396"/>
    <hyperlink r:id="rId1396" location="Japanese" ref="C1397"/>
    <hyperlink r:id="rId1397" location="Japanese" ref="C1398"/>
    <hyperlink r:id="rId1398" location="Japanese" ref="C1399"/>
    <hyperlink r:id="rId1399" location="Japanese" ref="C1400"/>
    <hyperlink r:id="rId1400" location="Japanese" ref="C1401"/>
    <hyperlink r:id="rId1401" location="Japanese" ref="C1402"/>
    <hyperlink r:id="rId1402" location="Japanese" ref="C1403"/>
    <hyperlink r:id="rId1403" location="Japanese" ref="C1404"/>
    <hyperlink r:id="rId1404" location="Japanese" ref="C1405"/>
    <hyperlink r:id="rId1405" location="Japanese" ref="C1406"/>
    <hyperlink r:id="rId1406" location="Japanese" ref="C1407"/>
    <hyperlink r:id="rId1407" location="Japanese" ref="C1408"/>
    <hyperlink r:id="rId1408" location="Japanese" ref="C1409"/>
    <hyperlink r:id="rId1409" location="Japanese" ref="C1410"/>
    <hyperlink r:id="rId1410" location="Japanese" ref="C1411"/>
    <hyperlink r:id="rId1411" location="Japanese" ref="C1412"/>
    <hyperlink r:id="rId1412" location="Japanese" ref="C1413"/>
    <hyperlink r:id="rId1413" location="Japanese" ref="C1414"/>
    <hyperlink r:id="rId1414" location="Japanese" ref="C1415"/>
    <hyperlink r:id="rId1415" location="Japanese" ref="C1416"/>
    <hyperlink r:id="rId1416" location="Japanese" ref="C1417"/>
    <hyperlink r:id="rId1417" ref="C1418"/>
    <hyperlink r:id="rId1418" location="Japanese" ref="C1419"/>
    <hyperlink r:id="rId1419" location="Japanese" ref="C1420"/>
    <hyperlink r:id="rId1420" location="Japanese" ref="C1421"/>
    <hyperlink r:id="rId1421" location="Japanese" ref="C1422"/>
    <hyperlink r:id="rId1422" location="Japanese" ref="C1423"/>
    <hyperlink r:id="rId1423" location="Japanese" ref="C1424"/>
    <hyperlink r:id="rId1424" ref="C1425"/>
    <hyperlink r:id="rId1425" location="Japanese" ref="C1426"/>
    <hyperlink r:id="rId1426" location="Japanese" ref="C1427"/>
    <hyperlink r:id="rId1427" location="Japanese" ref="C1428"/>
    <hyperlink r:id="rId1428" location="Japanese" ref="C1429"/>
    <hyperlink r:id="rId1429" ref="C1430"/>
    <hyperlink r:id="rId1430" location="Japanese" ref="C1431"/>
    <hyperlink r:id="rId1431" location="Japanese" ref="C1432"/>
    <hyperlink r:id="rId1432" location="Japanese" ref="C1433"/>
    <hyperlink r:id="rId1433" location="Japanese" ref="C1434"/>
    <hyperlink r:id="rId1434" location="Japanese" ref="C1435"/>
    <hyperlink r:id="rId1435" location="Japanese" ref="C1436"/>
    <hyperlink r:id="rId1436" location="Japanese" ref="C1437"/>
    <hyperlink r:id="rId1437" location="Japanese" ref="C1438"/>
    <hyperlink r:id="rId1438" location="Japanese" ref="C1439"/>
    <hyperlink r:id="rId1439" location="Japanese" ref="C1440"/>
    <hyperlink r:id="rId1440" location="Japanese" ref="C1441"/>
    <hyperlink r:id="rId1441" location="Japanese" ref="C1442"/>
    <hyperlink r:id="rId1442" location="Japanese" ref="C1443"/>
    <hyperlink r:id="rId1443" location="Japanese" ref="C1444"/>
    <hyperlink r:id="rId1444" location="Japanese" ref="C1445"/>
    <hyperlink r:id="rId1445" location="Japanese" ref="C1446"/>
    <hyperlink r:id="rId1446" location="Japanese" ref="C1447"/>
    <hyperlink r:id="rId1447" location="Japanese" ref="C1448"/>
    <hyperlink r:id="rId1448" location="Japanese" ref="C1449"/>
    <hyperlink r:id="rId1449" location="Japanese" ref="C1450"/>
    <hyperlink r:id="rId1450" location="Japanese" ref="C1451"/>
    <hyperlink r:id="rId1451" location="Japanese" ref="C1452"/>
    <hyperlink r:id="rId1452" location="Japanese" ref="C1453"/>
    <hyperlink r:id="rId1453" ref="C1454"/>
    <hyperlink r:id="rId1454" location="Japanese" ref="C1455"/>
    <hyperlink r:id="rId1455" location="Japanese" ref="C1456"/>
    <hyperlink r:id="rId1456" location="Japanese" ref="C1457"/>
    <hyperlink r:id="rId1457" location="Japanese" ref="C1458"/>
    <hyperlink r:id="rId1458" location="Japanese" ref="C1459"/>
    <hyperlink r:id="rId1459" location="Japanese" ref="C1460"/>
    <hyperlink r:id="rId1460" location="Japanese" ref="C1461"/>
    <hyperlink r:id="rId1461" location="Japanese" ref="C1462"/>
    <hyperlink r:id="rId1462" location="Japanese" ref="C1463"/>
    <hyperlink r:id="rId1463" location="Japanese" ref="C1464"/>
    <hyperlink r:id="rId1464" location="Japanese" ref="C1465"/>
    <hyperlink r:id="rId1465" location="Japanese" ref="C1466"/>
    <hyperlink r:id="rId1466" location="Japanese" ref="C1467"/>
    <hyperlink r:id="rId1467" ref="C1468"/>
    <hyperlink r:id="rId1468" location="Japanese" ref="C1469"/>
    <hyperlink r:id="rId1469" location="Japanese" ref="C1470"/>
    <hyperlink r:id="rId1470" location="Japanese" ref="C1471"/>
    <hyperlink r:id="rId1471" location="Japanese" ref="C1472"/>
    <hyperlink r:id="rId1472" location="Japanese" ref="C1473"/>
    <hyperlink r:id="rId1473" location="Japanese" ref="C1474"/>
    <hyperlink r:id="rId1474" location="Japanese" ref="C1475"/>
    <hyperlink r:id="rId1475" location="Japanese" ref="C1476"/>
    <hyperlink r:id="rId1476" location="Japanese" ref="C1477"/>
    <hyperlink r:id="rId1477" location="Japanese" ref="C1478"/>
    <hyperlink r:id="rId1478" location="Japanese" ref="C1479"/>
    <hyperlink r:id="rId1479" location="Japanese" ref="C1480"/>
    <hyperlink r:id="rId1480" location="Japanese" ref="C1481"/>
    <hyperlink r:id="rId1481" location="Japanese" ref="C1482"/>
    <hyperlink r:id="rId1482" location="Japanese" ref="C1483"/>
    <hyperlink r:id="rId1483" ref="C1484"/>
    <hyperlink r:id="rId1484" location="Japanese" ref="C1485"/>
    <hyperlink r:id="rId1485" location="Japanese" ref="C1486"/>
    <hyperlink r:id="rId1486" location="Japanese" ref="C1487"/>
    <hyperlink r:id="rId1487" location="Japanese" ref="C1488"/>
    <hyperlink r:id="rId1488" location="Japanese" ref="C1489"/>
    <hyperlink r:id="rId1489" location="Japanese" ref="C1490"/>
    <hyperlink r:id="rId1490" location="Japanese" ref="C1491"/>
    <hyperlink r:id="rId1491" location="Japanese" ref="C1492"/>
    <hyperlink r:id="rId1492" location="Japanese" ref="C1493"/>
    <hyperlink r:id="rId1493" location="Japanese" ref="C1494"/>
    <hyperlink r:id="rId1494" location="Japanese" ref="C1495"/>
    <hyperlink r:id="rId1495" location="Japanese" ref="C1496"/>
    <hyperlink r:id="rId1496" location="Japanese" ref="C1497"/>
    <hyperlink r:id="rId1497" location="Japanese" ref="C1498"/>
    <hyperlink r:id="rId1498" location="Japanese" ref="C1499"/>
    <hyperlink r:id="rId1499" location="Japanese" ref="C1500"/>
    <hyperlink r:id="rId1500" location="Japanese" ref="C1501"/>
    <hyperlink r:id="rId1501" location="Japanese" ref="C1502"/>
    <hyperlink r:id="rId1502" location="Japanese" ref="C1503"/>
    <hyperlink r:id="rId1503" location="Japanese" ref="C1504"/>
    <hyperlink r:id="rId1504" location="Japanese" ref="C1505"/>
    <hyperlink r:id="rId1505" location="Japanese" ref="C1506"/>
    <hyperlink r:id="rId1506" location="Japanese" ref="C1507"/>
    <hyperlink r:id="rId1507" location="Japanese" ref="C1508"/>
    <hyperlink r:id="rId1508" location="Japanese" ref="C1509"/>
    <hyperlink r:id="rId1509" location="Japanese" ref="C1510"/>
    <hyperlink r:id="rId1510" location="Japanese" ref="C1511"/>
    <hyperlink r:id="rId1511" location="Japanese" ref="C1512"/>
    <hyperlink r:id="rId1512" location="Japanese" ref="C1513"/>
    <hyperlink r:id="rId1513" location="Japanese" ref="C1514"/>
    <hyperlink r:id="rId1514" location="Japanese" ref="C1515"/>
    <hyperlink r:id="rId1515" location="Japanese" ref="C1516"/>
    <hyperlink r:id="rId1516" location="Japanese" ref="C1517"/>
    <hyperlink r:id="rId1517" location="Japanese" ref="C1518"/>
    <hyperlink r:id="rId1518" location="Japanese" ref="C1519"/>
    <hyperlink r:id="rId1519" location="Japanese" ref="C1520"/>
    <hyperlink r:id="rId1520" location="Japanese" ref="C1521"/>
    <hyperlink r:id="rId1521" location="Japanese" ref="C1522"/>
    <hyperlink r:id="rId1522" location="Japanese" ref="C1523"/>
    <hyperlink r:id="rId1523" location="Japanese" ref="C1524"/>
    <hyperlink r:id="rId1524" location="Japanese" ref="C1525"/>
    <hyperlink r:id="rId1525" location="Japanese" ref="C1526"/>
    <hyperlink r:id="rId1526" location="Japanese" ref="C1527"/>
    <hyperlink r:id="rId1527" location="Japanese" ref="C1528"/>
    <hyperlink r:id="rId1528" ref="C1529"/>
    <hyperlink r:id="rId1529" location="Japanese" ref="C1530"/>
    <hyperlink r:id="rId1530" location="Japanese" ref="C1531"/>
    <hyperlink r:id="rId1531" location="Japanese" ref="C1532"/>
    <hyperlink r:id="rId1532" location="Japanese" ref="C1533"/>
    <hyperlink r:id="rId1533" location="Japanese" ref="C1534"/>
    <hyperlink r:id="rId1534" location="Japanese" ref="C1535"/>
    <hyperlink r:id="rId1535" location="Japanese" ref="C1536"/>
    <hyperlink r:id="rId1536" location="Japanese" ref="C1537"/>
    <hyperlink r:id="rId1537" location="Japanese" ref="C1538"/>
    <hyperlink r:id="rId1538" location="Japanese" ref="C1539"/>
    <hyperlink r:id="rId1539" location="Japanese" ref="C1540"/>
    <hyperlink r:id="rId1540" location="Japanese" ref="C1541"/>
    <hyperlink r:id="rId1541" location="Japanese" ref="C1542"/>
    <hyperlink r:id="rId1542" location="Japanese" ref="C1543"/>
    <hyperlink r:id="rId1543" location="Japanese" ref="C1544"/>
    <hyperlink r:id="rId1544" location="Japanese" ref="C1545"/>
    <hyperlink r:id="rId1545" location="Japanese" ref="C1546"/>
    <hyperlink r:id="rId1546" location="Japanese" ref="C1547"/>
    <hyperlink r:id="rId1547" location="Japanese" ref="C1548"/>
    <hyperlink r:id="rId1548" location="Japanese" ref="C1549"/>
    <hyperlink r:id="rId1549" location="Japanese" ref="C1550"/>
    <hyperlink r:id="rId1550" location="Japanese" ref="C1551"/>
    <hyperlink r:id="rId1551" location="Japanese" ref="C1552"/>
    <hyperlink r:id="rId1552" location="Japanese" ref="C1553"/>
    <hyperlink r:id="rId1553" location="Japanese" ref="C1554"/>
    <hyperlink r:id="rId1554" location="Japanese" ref="C1555"/>
    <hyperlink r:id="rId1555" location="Japanese" ref="C1556"/>
    <hyperlink r:id="rId1556" location="Japanese" ref="C1557"/>
    <hyperlink r:id="rId1557" location="Japanese" ref="C1558"/>
    <hyperlink r:id="rId1558" location="Japanese" ref="C1559"/>
    <hyperlink r:id="rId1559" location="Japanese" ref="C1560"/>
    <hyperlink r:id="rId1560" location="Japanese" ref="C1561"/>
    <hyperlink r:id="rId1561" location="Japanese" ref="C1562"/>
    <hyperlink r:id="rId1562" location="Japanese" ref="C1563"/>
    <hyperlink r:id="rId1563" location="Japanese" ref="C1564"/>
    <hyperlink r:id="rId1564" location="Japanese" ref="C1565"/>
    <hyperlink r:id="rId1565" location="Japanese" ref="C1566"/>
    <hyperlink r:id="rId1566" location="Japanese" ref="C1567"/>
    <hyperlink r:id="rId1567" location="Japanese" ref="C1568"/>
    <hyperlink r:id="rId1568" location="Japanese" ref="C1569"/>
    <hyperlink r:id="rId1569" location="Japanese" ref="C1570"/>
    <hyperlink r:id="rId1570" location="Japanese" ref="C1571"/>
    <hyperlink r:id="rId1571" location="Japanese" ref="C1572"/>
    <hyperlink r:id="rId1572" location="Japanese" ref="C1573"/>
    <hyperlink r:id="rId1573" location="Japanese" ref="C1574"/>
    <hyperlink r:id="rId1574" location="Japanese" ref="C1575"/>
    <hyperlink r:id="rId1575" location="Japanese" ref="C1576"/>
    <hyperlink r:id="rId1576" location="Japanese" ref="C1577"/>
    <hyperlink r:id="rId1577" ref="C1578"/>
    <hyperlink r:id="rId1578" location="Japanese" ref="C1579"/>
    <hyperlink r:id="rId1579" location="Japanese" ref="C1580"/>
    <hyperlink r:id="rId1580" location="Japanese" ref="C1581"/>
    <hyperlink r:id="rId1581" location="Japanese" ref="C1582"/>
    <hyperlink r:id="rId1582" location="Japanese" ref="C1583"/>
    <hyperlink r:id="rId1583" location="Japanese" ref="C1584"/>
    <hyperlink r:id="rId1584" location="Japanese" ref="C1585"/>
    <hyperlink r:id="rId1585" location="Japanese" ref="C1586"/>
    <hyperlink r:id="rId1586" ref="C1587"/>
    <hyperlink r:id="rId1587" location="Japanese" ref="C1588"/>
    <hyperlink r:id="rId1588" location="Japanese" ref="C1589"/>
    <hyperlink r:id="rId1589" location="Japanese" ref="C1590"/>
    <hyperlink r:id="rId1590" location="Japanese" ref="C1591"/>
    <hyperlink r:id="rId1591" ref="C1592"/>
    <hyperlink r:id="rId1592" location="Japanese" ref="C1593"/>
    <hyperlink r:id="rId1593" location="Japanese" ref="C1594"/>
    <hyperlink r:id="rId1594" location="Japanese" ref="C1595"/>
    <hyperlink r:id="rId1595" location="Japanese" ref="C1596"/>
    <hyperlink r:id="rId1596" location="Japanese" ref="C1597"/>
    <hyperlink r:id="rId1597" location="Japanese" ref="C1598"/>
    <hyperlink r:id="rId1598" location="Japanese" ref="C1599"/>
    <hyperlink r:id="rId1599" location="Japanese" ref="C1600"/>
    <hyperlink r:id="rId1600" location="Japanese" ref="C1601"/>
    <hyperlink r:id="rId1601" location="Japanese" ref="C1602"/>
    <hyperlink r:id="rId1602" location="Japanese" ref="C1603"/>
    <hyperlink r:id="rId1603" location="Japanese" ref="C1604"/>
    <hyperlink r:id="rId1604" location="Japanese" ref="C1605"/>
    <hyperlink r:id="rId1605" location="Japanese" ref="C1606"/>
    <hyperlink r:id="rId1606" location="Japanese" ref="C1607"/>
    <hyperlink r:id="rId1607" location="Japanese" ref="C1608"/>
    <hyperlink r:id="rId1608" location="Japanese" ref="C1609"/>
    <hyperlink r:id="rId1609" location="Japanese" ref="C1610"/>
    <hyperlink r:id="rId1610" location="Japanese" ref="C1611"/>
    <hyperlink r:id="rId1611" location="Japanese" ref="C1612"/>
    <hyperlink r:id="rId1612" location="Japanese" ref="C1613"/>
    <hyperlink r:id="rId1613" location="Japanese" ref="C1614"/>
    <hyperlink r:id="rId1614" location="Japanese" ref="C1615"/>
    <hyperlink r:id="rId1615" location="Japanese" ref="C1616"/>
    <hyperlink r:id="rId1616" location="Japanese" ref="C1617"/>
    <hyperlink r:id="rId1617" location="Japanese" ref="C1618"/>
    <hyperlink r:id="rId1618" location="Japanese" ref="C1619"/>
    <hyperlink r:id="rId1619" location="Japanese" ref="C1620"/>
    <hyperlink r:id="rId1620" location="Japanese" ref="C1621"/>
    <hyperlink r:id="rId1621" location="Japanese" ref="C1622"/>
    <hyperlink r:id="rId1622" location="Japanese" ref="C1623"/>
    <hyperlink r:id="rId1623" ref="C1624"/>
    <hyperlink r:id="rId1624" location="Japanese" ref="C1625"/>
    <hyperlink r:id="rId1625" location="Japanese" ref="C1626"/>
    <hyperlink r:id="rId1626" location="Japanese" ref="C1627"/>
    <hyperlink r:id="rId1627" location="Japanese" ref="C1628"/>
    <hyperlink r:id="rId1628" location="Japanese" ref="C1629"/>
    <hyperlink r:id="rId1629" location="Japanese" ref="C1630"/>
    <hyperlink r:id="rId1630" location="Japanese" ref="C1631"/>
    <hyperlink r:id="rId1631" location="Japanese" ref="C1632"/>
    <hyperlink r:id="rId1632" location="Japanese" ref="C1633"/>
    <hyperlink r:id="rId1633" location="Japanese" ref="C1634"/>
    <hyperlink r:id="rId1634" location="Japanese" ref="C1635"/>
    <hyperlink r:id="rId1635" location="Japanese" ref="C1636"/>
    <hyperlink r:id="rId1636" location="Japanese" ref="C1637"/>
    <hyperlink r:id="rId1637" location="Japanese" ref="C1638"/>
    <hyperlink r:id="rId1638" location="Japanese" ref="C1639"/>
    <hyperlink r:id="rId1639" location="Japanese" ref="C1640"/>
    <hyperlink r:id="rId1640" location="Japanese" ref="C1641"/>
    <hyperlink r:id="rId1641" location="Japanese" ref="C1642"/>
    <hyperlink r:id="rId1642" location="Japanese" ref="C1643"/>
    <hyperlink r:id="rId1643" location="Japanese" ref="C1644"/>
    <hyperlink r:id="rId1644" location="Japanese" ref="C1645"/>
    <hyperlink r:id="rId1645" location="Japanese" ref="C1646"/>
    <hyperlink r:id="rId1646" location="Japanese" ref="C1647"/>
    <hyperlink r:id="rId1647" location="Japanese" ref="C1648"/>
    <hyperlink r:id="rId1648" location="Japanese" ref="C1649"/>
    <hyperlink r:id="rId1649" location="Japanese" ref="C1650"/>
    <hyperlink r:id="rId1650" location="Japanese" ref="C1651"/>
    <hyperlink r:id="rId1651" location="Japanese" ref="C1652"/>
    <hyperlink r:id="rId1652" location="Japanese" ref="C1653"/>
    <hyperlink r:id="rId1653" location="Japanese" ref="C1654"/>
    <hyperlink r:id="rId1654" location="Japanese" ref="C1655"/>
    <hyperlink r:id="rId1655" location="Japanese" ref="C1656"/>
    <hyperlink r:id="rId1656" location="Japanese" ref="C1657"/>
    <hyperlink r:id="rId1657" location="Japanese" ref="C1658"/>
    <hyperlink r:id="rId1658" location="Japanese" ref="C1659"/>
    <hyperlink r:id="rId1659" location="Japanese" ref="C1660"/>
    <hyperlink r:id="rId1660" location="Japanese" ref="C1661"/>
    <hyperlink r:id="rId1661" location="Japanese" ref="C1662"/>
    <hyperlink r:id="rId1662" location="Japanese" ref="C1663"/>
    <hyperlink r:id="rId1663" location="Japanese" ref="C1664"/>
    <hyperlink r:id="rId1664" location="Japanese" ref="C1665"/>
    <hyperlink r:id="rId1665" ref="C1666"/>
    <hyperlink r:id="rId1666" location="Japanese" ref="C1667"/>
    <hyperlink r:id="rId1667" location="Japanese" ref="C1668"/>
    <hyperlink r:id="rId1668" location="Japanese" ref="C1669"/>
    <hyperlink r:id="rId1669" location="Japanese" ref="C1670"/>
    <hyperlink r:id="rId1670" location="Japanese" ref="C1671"/>
    <hyperlink r:id="rId1671" location="Japanese" ref="C1672"/>
    <hyperlink r:id="rId1672" location="Japanese" ref="C1673"/>
    <hyperlink r:id="rId1673" location="Japanese" ref="C1674"/>
    <hyperlink r:id="rId1674" location="Japanese" ref="C1675"/>
    <hyperlink r:id="rId1675" location="Japanese" ref="C1676"/>
    <hyperlink r:id="rId1676" location="Japanese" ref="C1677"/>
    <hyperlink r:id="rId1677" location="Japanese" ref="C1678"/>
    <hyperlink r:id="rId1678" location="Japanese" ref="C1679"/>
    <hyperlink r:id="rId1679" location="Japanese" ref="C1680"/>
    <hyperlink r:id="rId1680" location="Japanese" ref="C1681"/>
    <hyperlink r:id="rId1681" location="Japanese" ref="C1682"/>
    <hyperlink r:id="rId1682" location="Japanese" ref="C1683"/>
    <hyperlink r:id="rId1683" location="Japanese" ref="C1684"/>
    <hyperlink r:id="rId1684" location="Japanese" ref="C1685"/>
    <hyperlink r:id="rId1685" location="Japanese" ref="C1686"/>
    <hyperlink r:id="rId1686" location="Japanese" ref="C1687"/>
    <hyperlink r:id="rId1687" location="Japanese" ref="C1688"/>
    <hyperlink r:id="rId1688" location="Japanese" ref="C1689"/>
    <hyperlink r:id="rId1689" location="Japanese" ref="C1690"/>
    <hyperlink r:id="rId1690" ref="C1691"/>
    <hyperlink r:id="rId1691" ref="C1692"/>
    <hyperlink r:id="rId1692" location="Japanese" ref="C1693"/>
    <hyperlink r:id="rId1693" location="Japanese" ref="C1694"/>
    <hyperlink r:id="rId1694" location="Japanese" ref="C1695"/>
    <hyperlink r:id="rId1695" location="Japanese" ref="C1696"/>
    <hyperlink r:id="rId1696" location="Japanese" ref="C1697"/>
    <hyperlink r:id="rId1697" location="Japanese" ref="C1698"/>
    <hyperlink r:id="rId1698" location="Japanese" ref="C1699"/>
    <hyperlink r:id="rId1699" location="Japanese" ref="C1700"/>
    <hyperlink r:id="rId1700" location="Japanese" ref="C1701"/>
    <hyperlink r:id="rId1701" location="Japanese" ref="C1702"/>
    <hyperlink r:id="rId1702" ref="C1703"/>
    <hyperlink r:id="rId1703" location="Japanese" ref="C1704"/>
    <hyperlink r:id="rId1704" location="Japanese" ref="C1705"/>
    <hyperlink r:id="rId1705" location="Japanese" ref="C1706"/>
    <hyperlink r:id="rId1706" location="Japanese" ref="C1707"/>
    <hyperlink r:id="rId1707" location="Japanese" ref="C1708"/>
    <hyperlink r:id="rId1708" location="Japanese" ref="C1709"/>
    <hyperlink r:id="rId1709" location="Japanese" ref="C1710"/>
    <hyperlink r:id="rId1710" location="Japanese" ref="C1711"/>
    <hyperlink r:id="rId1711" location="Japanese" ref="C1712"/>
    <hyperlink r:id="rId1712" location="Japanese" ref="C1713"/>
    <hyperlink r:id="rId1713" location="Japanese" ref="C1714"/>
    <hyperlink r:id="rId1714" location="Japanese" ref="C1715"/>
    <hyperlink r:id="rId1715" location="Japanese" ref="C1716"/>
    <hyperlink r:id="rId1716" location="Japanese" ref="C1717"/>
    <hyperlink r:id="rId1717" location="Japanese" ref="C1718"/>
    <hyperlink r:id="rId1718" location="Japanese" ref="C1719"/>
    <hyperlink r:id="rId1719" location="Japanese" ref="C1720"/>
    <hyperlink r:id="rId1720" location="Japanese" ref="C1721"/>
    <hyperlink r:id="rId1721" location="Japanese" ref="C1722"/>
    <hyperlink r:id="rId1722" location="Japanese" ref="C1723"/>
    <hyperlink r:id="rId1723" location="Japanese" ref="C1724"/>
    <hyperlink r:id="rId1724" location="Japanese" ref="C1725"/>
    <hyperlink r:id="rId1725" location="Japanese" ref="C1726"/>
    <hyperlink r:id="rId1726" location="Japanese" ref="C1727"/>
    <hyperlink r:id="rId1727" location="Japanese" ref="C1728"/>
    <hyperlink r:id="rId1728" location="Japanese" ref="C1729"/>
    <hyperlink r:id="rId1729" location="Japanese" ref="C1730"/>
    <hyperlink r:id="rId1730" location="Japanese" ref="C1731"/>
    <hyperlink r:id="rId1731" location="Japanese" ref="C1732"/>
    <hyperlink r:id="rId1732" ref="C1733"/>
    <hyperlink r:id="rId1733" location="Japanese" ref="C1734"/>
    <hyperlink r:id="rId1734" location="Japanese" ref="C1735"/>
    <hyperlink r:id="rId1735" location="Japanese" ref="C1736"/>
    <hyperlink r:id="rId1736" location="Japanese" ref="C1737"/>
    <hyperlink r:id="rId1737" location="Japanese" ref="C1738"/>
    <hyperlink r:id="rId1738" location="Japanese" ref="C1739"/>
    <hyperlink r:id="rId1739" location="Japanese" ref="C1740"/>
    <hyperlink r:id="rId1740" location="Japanese" ref="C1741"/>
    <hyperlink r:id="rId1741" location="Japanese" ref="C1742"/>
    <hyperlink r:id="rId1742" location="Japanese" ref="C1743"/>
    <hyperlink r:id="rId1743" location="Japanese" ref="C1744"/>
    <hyperlink r:id="rId1744" location="Japanese" ref="C1745"/>
    <hyperlink r:id="rId1745" location="Japanese" ref="C1746"/>
    <hyperlink r:id="rId1746" location="Japanese" ref="C1747"/>
    <hyperlink r:id="rId1747" location="Japanese" ref="C1748"/>
    <hyperlink r:id="rId1748" location="Japanese" ref="C1749"/>
    <hyperlink r:id="rId1749" location="Japanese" ref="C1750"/>
    <hyperlink r:id="rId1750" location="Japanese" ref="C1751"/>
    <hyperlink r:id="rId1751" location="Japanese" ref="C1752"/>
    <hyperlink r:id="rId1752" location="Japanese" ref="C1753"/>
    <hyperlink r:id="rId1753" location="Japanese" ref="C1754"/>
    <hyperlink r:id="rId1754" location="Japanese" ref="C1755"/>
    <hyperlink r:id="rId1755" ref="C1756"/>
    <hyperlink r:id="rId1756" location="Japanese" ref="C1757"/>
    <hyperlink r:id="rId1757" location="Japanese" ref="C1758"/>
    <hyperlink r:id="rId1758" location="Japanese" ref="C1759"/>
    <hyperlink r:id="rId1759" location="Japanese" ref="C1760"/>
    <hyperlink r:id="rId1760" location="Japanese" ref="C1761"/>
    <hyperlink r:id="rId1761" location="Japanese" ref="C1762"/>
    <hyperlink r:id="rId1762" location="Japanese" ref="C1763"/>
    <hyperlink r:id="rId1763" location="Japanese" ref="C1764"/>
    <hyperlink r:id="rId1764" location="Japanese" ref="C1765"/>
    <hyperlink r:id="rId1765" location="Japanese" ref="C1766"/>
    <hyperlink r:id="rId1766" location="Japanese" ref="C1767"/>
    <hyperlink r:id="rId1767" location="Japanese" ref="C1768"/>
    <hyperlink r:id="rId1768" location="Japanese" ref="C1769"/>
    <hyperlink r:id="rId1769" location="Japanese" ref="C1770"/>
    <hyperlink r:id="rId1770" location="Japanese" ref="C1771"/>
    <hyperlink r:id="rId1771" location="Japanese" ref="C1772"/>
    <hyperlink r:id="rId1772" location="Japanese" ref="C1773"/>
    <hyperlink r:id="rId1773" location="Japanese" ref="C1774"/>
    <hyperlink r:id="rId1774" location="Japanese" ref="C1775"/>
    <hyperlink r:id="rId1775" location="Japanese" ref="C1776"/>
    <hyperlink r:id="rId1776" location="Japanese" ref="C1777"/>
    <hyperlink r:id="rId1777" location="Japanese" ref="C1778"/>
    <hyperlink r:id="rId1778" location="Japanese" ref="C1779"/>
    <hyperlink r:id="rId1779" location="Japanese" ref="C1780"/>
    <hyperlink r:id="rId1780" location="Japanese" ref="C1781"/>
    <hyperlink r:id="rId1781" location="Japanese" ref="C1782"/>
    <hyperlink r:id="rId1782" location="Japanese" ref="C1783"/>
    <hyperlink r:id="rId1783" location="Japanese" ref="C1784"/>
    <hyperlink r:id="rId1784" location="Japanese" ref="C1785"/>
    <hyperlink r:id="rId1785" location="Japanese" ref="C1786"/>
    <hyperlink r:id="rId1786" location="Japanese" ref="C1787"/>
    <hyperlink r:id="rId1787" location="Japanese" ref="C1788"/>
    <hyperlink r:id="rId1788" location="Japanese" ref="C1789"/>
    <hyperlink r:id="rId1789" location="Japanese" ref="C1790"/>
    <hyperlink r:id="rId1790" location="Japanese" ref="C1791"/>
    <hyperlink r:id="rId1791" location="Japanese" ref="C1792"/>
    <hyperlink r:id="rId1792" location="Japanese" ref="C1793"/>
    <hyperlink r:id="rId1793" location="Japanese" ref="C1794"/>
    <hyperlink r:id="rId1794" ref="C1795"/>
    <hyperlink r:id="rId1795" location="Japanese" ref="C1796"/>
    <hyperlink r:id="rId1796" location="Japanese" ref="C1797"/>
    <hyperlink r:id="rId1797" location="Japanese" ref="C1798"/>
    <hyperlink r:id="rId1798" location="Japanese" ref="C1799"/>
    <hyperlink r:id="rId1799" location="Japanese" ref="C1800"/>
    <hyperlink r:id="rId1800" location="Japanese" ref="C1801"/>
    <hyperlink r:id="rId1801" ref="C1802"/>
    <hyperlink r:id="rId1802" location="Japanese" ref="C1803"/>
    <hyperlink r:id="rId1803" location="Japanese" ref="C1804"/>
    <hyperlink r:id="rId1804" location="Japanese" ref="C1805"/>
    <hyperlink r:id="rId1805" ref="C1806"/>
    <hyperlink r:id="rId1806" location="Japanese" ref="C1807"/>
    <hyperlink r:id="rId1807" location="Japanese" ref="C1808"/>
    <hyperlink r:id="rId1808" location="Japanese" ref="C1809"/>
    <hyperlink r:id="rId1809" location="Japanese" ref="C1810"/>
    <hyperlink r:id="rId1810" location="Japanese" ref="C1811"/>
    <hyperlink r:id="rId1811" location="Japanese" ref="C1812"/>
    <hyperlink r:id="rId1812" location="Japanese" ref="C1813"/>
    <hyperlink r:id="rId1813" location="Japanese" ref="C1814"/>
    <hyperlink r:id="rId1814" location="Japanese" ref="C1815"/>
    <hyperlink r:id="rId1815" location="Japanese" ref="C1816"/>
    <hyperlink r:id="rId1816" location="Japanese" ref="C1817"/>
    <hyperlink r:id="rId1817" location="Japanese" ref="C1818"/>
    <hyperlink r:id="rId1818" location="Japanese" ref="C1819"/>
    <hyperlink r:id="rId1819" location="Japanese" ref="C1820"/>
    <hyperlink r:id="rId1820" location="Japanese" ref="C1821"/>
    <hyperlink r:id="rId1821" location="Japanese" ref="C1822"/>
    <hyperlink r:id="rId1822" location="Japanese" ref="C1823"/>
    <hyperlink r:id="rId1823" location="Japanese" ref="C1824"/>
    <hyperlink r:id="rId1824" location="Japanese" ref="C1825"/>
    <hyperlink r:id="rId1825" location="Japanese" ref="C1826"/>
    <hyperlink r:id="rId1826" location="Japanese" ref="C1827"/>
    <hyperlink r:id="rId1827" location="Japanese" ref="C1828"/>
    <hyperlink r:id="rId1828" location="Japanese" ref="C1829"/>
    <hyperlink r:id="rId1829" location="Japanese" ref="C1830"/>
    <hyperlink r:id="rId1830" location="Japanese" ref="C1831"/>
    <hyperlink r:id="rId1831" location="Japanese" ref="C1832"/>
    <hyperlink r:id="rId1832" location="Japanese" ref="C1833"/>
    <hyperlink r:id="rId1833" location="Japanese" ref="C1834"/>
    <hyperlink r:id="rId1834" location="Japanese" ref="C1835"/>
    <hyperlink r:id="rId1835" location="Japanese" ref="C1836"/>
    <hyperlink r:id="rId1836" location="Japanese" ref="C1837"/>
    <hyperlink r:id="rId1837" location="Japanese" ref="C1838"/>
    <hyperlink r:id="rId1838" location="Japanese" ref="C1839"/>
    <hyperlink r:id="rId1839" location="Japanese" ref="C1840"/>
    <hyperlink r:id="rId1840" location="Japanese" ref="C1841"/>
    <hyperlink r:id="rId1841" location="Japanese" ref="C1842"/>
    <hyperlink r:id="rId1842" location="Japanese" ref="C1843"/>
    <hyperlink r:id="rId1843" location="Japanese" ref="C1844"/>
    <hyperlink r:id="rId1844" location="Japanese" ref="C1845"/>
    <hyperlink r:id="rId1845" location="Japanese" ref="C1846"/>
    <hyperlink r:id="rId1846" location="Japanese" ref="C1847"/>
    <hyperlink r:id="rId1847" location="Japanese" ref="C1848"/>
    <hyperlink r:id="rId1848" location="Japanese" ref="C1849"/>
    <hyperlink r:id="rId1849" location="Japanese" ref="C1850"/>
    <hyperlink r:id="rId1850" location="Japanese" ref="C1851"/>
    <hyperlink r:id="rId1851" location="Japanese" ref="C1852"/>
    <hyperlink r:id="rId1852" location="Japanese" ref="C1853"/>
    <hyperlink r:id="rId1853" location="Japanese" ref="C1854"/>
    <hyperlink r:id="rId1854" ref="C1855"/>
    <hyperlink r:id="rId1855" location="Japanese" ref="C1856"/>
    <hyperlink r:id="rId1856" location="Japanese" ref="C1857"/>
    <hyperlink r:id="rId1857" location="Japanese" ref="C1858"/>
    <hyperlink r:id="rId1858" location="Japanese" ref="C1859"/>
    <hyperlink r:id="rId1859" ref="C1860"/>
    <hyperlink r:id="rId1860" location="Japanese" ref="C1861"/>
    <hyperlink r:id="rId1861" ref="C1862"/>
    <hyperlink r:id="rId1862" location="Japanese" ref="C1863"/>
    <hyperlink r:id="rId1863" location="Japanese" ref="C1864"/>
    <hyperlink r:id="rId1864" location="Japanese" ref="C1865"/>
    <hyperlink r:id="rId1865" location="Japanese" ref="C1866"/>
    <hyperlink r:id="rId1866" location="Japanese" ref="C1867"/>
    <hyperlink r:id="rId1867" location="Japanese" ref="C1868"/>
    <hyperlink r:id="rId1868" location="Japanese" ref="C1869"/>
    <hyperlink r:id="rId1869" location="Japanese" ref="C1870"/>
    <hyperlink r:id="rId1870" location="Japanese" ref="C1871"/>
    <hyperlink r:id="rId1871" location="Japanese" ref="C1872"/>
    <hyperlink r:id="rId1872" location="Japanese" ref="C1873"/>
    <hyperlink r:id="rId1873" location="Japanese" ref="C1874"/>
    <hyperlink r:id="rId1874" location="Japanese" ref="C1875"/>
    <hyperlink r:id="rId1875" location="Japanese" ref="C1876"/>
    <hyperlink r:id="rId1876" location="Japanese" ref="C1877"/>
    <hyperlink r:id="rId1877" location="Japanese" ref="C1878"/>
    <hyperlink r:id="rId1878" location="Japanese" ref="C1879"/>
    <hyperlink r:id="rId1879" location="Japanese" ref="C1880"/>
    <hyperlink r:id="rId1880" location="Japanese" ref="C1881"/>
    <hyperlink r:id="rId1881" location="Japanese" ref="C1882"/>
    <hyperlink r:id="rId1882" location="Japanese" ref="C1883"/>
    <hyperlink r:id="rId1883" location="Japanese" ref="C1884"/>
    <hyperlink r:id="rId1884" location="Japanese" ref="C1885"/>
    <hyperlink r:id="rId1885" location="Japanese" ref="C1886"/>
    <hyperlink r:id="rId1886" location="Japanese" ref="C1887"/>
    <hyperlink r:id="rId1887" location="Japanese" ref="C1888"/>
    <hyperlink r:id="rId1888" location="Japanese" ref="C1889"/>
    <hyperlink r:id="rId1889" location="Japanese" ref="C1890"/>
    <hyperlink r:id="rId1890" location="Japanese" ref="C1891"/>
    <hyperlink r:id="rId1891" location="Japanese" ref="C1892"/>
    <hyperlink r:id="rId1892" location="Japanese" ref="C1893"/>
    <hyperlink r:id="rId1893" location="Japanese" ref="C1894"/>
    <hyperlink r:id="rId1894" location="Japanese" ref="C1895"/>
    <hyperlink r:id="rId1895" location="Japanese" ref="C1896"/>
    <hyperlink r:id="rId1896" location="Japanese" ref="C1897"/>
    <hyperlink r:id="rId1897" location="Japanese" ref="C1898"/>
    <hyperlink r:id="rId1898" location="Japanese" ref="C1899"/>
    <hyperlink r:id="rId1899" location="Japanese" ref="C1900"/>
    <hyperlink r:id="rId1900" location="Japanese" ref="C1901"/>
    <hyperlink r:id="rId1901" location="Japanese" ref="C1902"/>
    <hyperlink r:id="rId1902" location="Japanese" ref="C1903"/>
    <hyperlink r:id="rId1903" location="Japanese" ref="C1904"/>
    <hyperlink r:id="rId1904" location="Japanese" ref="C1905"/>
    <hyperlink r:id="rId1905" location="Japanese" ref="C1906"/>
    <hyperlink r:id="rId1906" location="Japanese" ref="C1907"/>
    <hyperlink r:id="rId1907" location="Japanese" ref="C1908"/>
    <hyperlink r:id="rId1908" location="Japanese" ref="C1909"/>
    <hyperlink r:id="rId1909" location="Japanese" ref="C1910"/>
    <hyperlink r:id="rId1910" ref="C1911"/>
    <hyperlink r:id="rId1911" location="Japanese" ref="C1912"/>
    <hyperlink r:id="rId1912" location="Japanese" ref="C1913"/>
    <hyperlink r:id="rId1913" location="Japanese" ref="C1914"/>
    <hyperlink r:id="rId1914" location="Japanese" ref="C1915"/>
    <hyperlink r:id="rId1915" location="Japanese" ref="C1916"/>
    <hyperlink r:id="rId1916" location="Japanese" ref="C1917"/>
    <hyperlink r:id="rId1917" location="Japanese" ref="C1918"/>
    <hyperlink r:id="rId1918" location="Japanese" ref="C1919"/>
    <hyperlink r:id="rId1919" location="Japanese" ref="C1920"/>
    <hyperlink r:id="rId1920" location="Japanese" ref="C1921"/>
    <hyperlink r:id="rId1921" location="Japanese" ref="C1922"/>
    <hyperlink r:id="rId1922" location="Japanese" ref="C1923"/>
    <hyperlink r:id="rId1923" location="Japanese" ref="C1924"/>
    <hyperlink r:id="rId1924" location="Japanese" ref="C1925"/>
    <hyperlink r:id="rId1925" location="Japanese" ref="C1926"/>
    <hyperlink r:id="rId1926" location="Japanese" ref="C1927"/>
    <hyperlink r:id="rId1927" location="Japanese" ref="C1928"/>
    <hyperlink r:id="rId1928" location="Japanese" ref="C1929"/>
    <hyperlink r:id="rId1929" location="Japanese" ref="C1930"/>
    <hyperlink r:id="rId1930" location="Japanese" ref="C1931"/>
    <hyperlink r:id="rId1931" location="Japanese" ref="C1932"/>
    <hyperlink r:id="rId1932" location="Japanese" ref="C1933"/>
    <hyperlink r:id="rId1933" location="Japanese" ref="C1934"/>
    <hyperlink r:id="rId1934" location="Japanese" ref="C1935"/>
    <hyperlink r:id="rId1935" location="Japanese" ref="C1936"/>
    <hyperlink r:id="rId1936" location="Japanese" ref="C1937"/>
    <hyperlink r:id="rId1937" location="Japanese" ref="C1938"/>
    <hyperlink r:id="rId1938" location="Japanese" ref="C1939"/>
    <hyperlink r:id="rId1939" location="Japanese" ref="C1940"/>
    <hyperlink r:id="rId1940" location="Japanese" ref="C1941"/>
    <hyperlink r:id="rId1941" location="Japanese" ref="C1942"/>
    <hyperlink r:id="rId1942" location="Japanese" ref="C1943"/>
    <hyperlink r:id="rId1943" location="Japanese" ref="C1944"/>
    <hyperlink r:id="rId1944" location="Japanese" ref="C1945"/>
    <hyperlink r:id="rId1945" ref="C1946"/>
    <hyperlink r:id="rId1946" ref="C1947"/>
    <hyperlink r:id="rId1947" location="Japanese" ref="C1948"/>
    <hyperlink r:id="rId1948" location="Japanese" ref="C1949"/>
    <hyperlink r:id="rId1949" location="Japanese" ref="C1950"/>
    <hyperlink r:id="rId1950" location="Japanese" ref="C1951"/>
    <hyperlink r:id="rId1951" location="Japanese" ref="C1952"/>
    <hyperlink r:id="rId1952" location="Japanese" ref="C1953"/>
    <hyperlink r:id="rId1953" location="Japanese" ref="C1954"/>
    <hyperlink r:id="rId1954" location="Japanese" ref="C1955"/>
    <hyperlink r:id="rId1955" location="Japanese" ref="C1956"/>
    <hyperlink r:id="rId1956" location="Japanese" ref="C1957"/>
    <hyperlink r:id="rId1957" location="Japanese" ref="C1958"/>
    <hyperlink r:id="rId1958" location="Japanese" ref="C1959"/>
    <hyperlink r:id="rId1959" location="Japanese" ref="C1960"/>
    <hyperlink r:id="rId1960" ref="C1961"/>
    <hyperlink r:id="rId1961" location="Japanese" ref="C1962"/>
    <hyperlink r:id="rId1962" location="Japanese" ref="C1963"/>
    <hyperlink r:id="rId1963" location="Japanese" ref="C1964"/>
    <hyperlink r:id="rId1964" location="Japanese" ref="C1965"/>
    <hyperlink r:id="rId1965" location="Japanese" ref="C1966"/>
    <hyperlink r:id="rId1966" location="Japanese" ref="C1967"/>
    <hyperlink r:id="rId1967" location="Japanese" ref="C1968"/>
    <hyperlink r:id="rId1968" location="Japanese" ref="C1969"/>
    <hyperlink r:id="rId1969" location="Japanese" ref="C1970"/>
    <hyperlink r:id="rId1970" location="Japanese" ref="C1971"/>
    <hyperlink r:id="rId1971" location="Japanese" ref="C1972"/>
    <hyperlink r:id="rId1972" location="Japanese" ref="C1973"/>
    <hyperlink r:id="rId1973" location="Japanese" ref="C1974"/>
    <hyperlink r:id="rId1974" location="Japanese" ref="C1975"/>
    <hyperlink r:id="rId1975" location="Japanese" ref="C1976"/>
    <hyperlink r:id="rId1976" location="Japanese" ref="C1977"/>
    <hyperlink r:id="rId1977" location="Japanese" ref="C1978"/>
    <hyperlink r:id="rId1978" location="Japanese" ref="C1979"/>
    <hyperlink r:id="rId1979" location="Japanese" ref="C1980"/>
    <hyperlink r:id="rId1980" location="Japanese" ref="C1981"/>
    <hyperlink r:id="rId1981" location="Japanese" ref="C1982"/>
    <hyperlink r:id="rId1982" location="Japanese" ref="C1983"/>
    <hyperlink r:id="rId1983" ref="C1984"/>
    <hyperlink r:id="rId1984" location="Japanese" ref="C1985"/>
    <hyperlink r:id="rId1985" ref="C1986"/>
    <hyperlink r:id="rId1986" location="Japanese" ref="C1987"/>
    <hyperlink r:id="rId1987" location="Japanese" ref="C1988"/>
    <hyperlink r:id="rId1988" location="Japanese" ref="C1989"/>
    <hyperlink r:id="rId1989" location="Japanese" ref="C1990"/>
    <hyperlink r:id="rId1990" location="Japanese" ref="C1991"/>
    <hyperlink r:id="rId1991" location="Japanese" ref="C1992"/>
    <hyperlink r:id="rId1992" location="Japanese" ref="C1993"/>
    <hyperlink r:id="rId1993" location="Japanese" ref="C1994"/>
    <hyperlink r:id="rId1994" location="Japanese" ref="C1995"/>
    <hyperlink r:id="rId1995" location="Japanese" ref="C1996"/>
    <hyperlink r:id="rId1996" ref="C1997"/>
    <hyperlink r:id="rId1997" location="Japanese" ref="C1998"/>
    <hyperlink r:id="rId1998" location="Japanese" ref="C1999"/>
    <hyperlink r:id="rId1999" location="Japanese" ref="C2000"/>
    <hyperlink r:id="rId2000" location="Japanese" ref="C2001"/>
    <hyperlink r:id="rId2001" location="Japanese" ref="C2002"/>
    <hyperlink r:id="rId2002" location="Japanese" ref="C2003"/>
    <hyperlink r:id="rId2003" location="Japanese" ref="C2004"/>
    <hyperlink r:id="rId2004" location="Japanese" ref="C2005"/>
    <hyperlink r:id="rId2005" location="Japanese" ref="C2006"/>
    <hyperlink r:id="rId2006" location="Japanese" ref="C2007"/>
    <hyperlink r:id="rId2007" location="Japanese" ref="C2008"/>
    <hyperlink r:id="rId2008" location="Japanese" ref="C2009"/>
    <hyperlink r:id="rId2009" location="Japanese" ref="C2010"/>
    <hyperlink r:id="rId2010" location="Japanese" ref="C2011"/>
    <hyperlink r:id="rId2011" location="Japanese" ref="C2012"/>
    <hyperlink r:id="rId2012" location="Japanese" ref="C2013"/>
    <hyperlink r:id="rId2013" location="Japanese" ref="C2014"/>
    <hyperlink r:id="rId2014" location="Japanese" ref="C2015"/>
    <hyperlink r:id="rId2015" location="Japanese" ref="C2016"/>
    <hyperlink r:id="rId2016" location="Japanese" ref="C2017"/>
    <hyperlink r:id="rId2017" location="Japanese" ref="C2018"/>
    <hyperlink r:id="rId2018" location="Japanese" ref="C2019"/>
    <hyperlink r:id="rId2019" location="Japanese" ref="C2020"/>
    <hyperlink r:id="rId2020" location="Japanese" ref="C2021"/>
    <hyperlink r:id="rId2021" location="Japanese" ref="C2022"/>
    <hyperlink r:id="rId2022" location="Japanese" ref="C2023"/>
    <hyperlink r:id="rId2023" location="Japanese" ref="C2024"/>
    <hyperlink r:id="rId2024" location="Japanese" ref="C2025"/>
    <hyperlink r:id="rId2025" location="Japanese" ref="C2026"/>
    <hyperlink r:id="rId2026" ref="C2027"/>
    <hyperlink r:id="rId2027" location="Japanese" ref="C2028"/>
    <hyperlink r:id="rId2028" location="Japanese" ref="C2029"/>
    <hyperlink r:id="rId2029" location="Japanese" ref="C2030"/>
    <hyperlink r:id="rId2030" location="Japanese" ref="C2031"/>
    <hyperlink r:id="rId2031" location="Japanese" ref="C2032"/>
    <hyperlink r:id="rId2032" location="Japanese" ref="C2033"/>
    <hyperlink r:id="rId2033" location="Japanese" ref="C2034"/>
    <hyperlink r:id="rId2034" location="Japanese" ref="C2035"/>
    <hyperlink r:id="rId2035" location="Japanese" ref="C2036"/>
    <hyperlink r:id="rId2036" location="Japanese" ref="C2037"/>
    <hyperlink r:id="rId2037" location="Japanese" ref="C2038"/>
    <hyperlink r:id="rId2038" location="Japanese" ref="C2039"/>
    <hyperlink r:id="rId2039" location="Japanese" ref="C2040"/>
    <hyperlink r:id="rId2040" location="Japanese" ref="C2041"/>
    <hyperlink r:id="rId2041" location="Japanese" ref="C2042"/>
    <hyperlink r:id="rId2042" location="Japanese" ref="C2043"/>
    <hyperlink r:id="rId2043" location="Japanese" ref="C2044"/>
    <hyperlink r:id="rId2044" location="Japanese" ref="C2045"/>
    <hyperlink r:id="rId2045" location="Japanese" ref="C2046"/>
    <hyperlink r:id="rId2046" location="Japanese" ref="C2047"/>
    <hyperlink r:id="rId2047" location="Japanese" ref="C2048"/>
    <hyperlink r:id="rId2048" location="Japanese" ref="C2049"/>
    <hyperlink r:id="rId2049" location="Japanese" ref="C2050"/>
    <hyperlink r:id="rId2050" location="Japanese" ref="C2051"/>
    <hyperlink r:id="rId2051" location="Japanese" ref="C2052"/>
    <hyperlink r:id="rId2052" ref="C2053"/>
    <hyperlink r:id="rId2053" location="Japanese" ref="C2054"/>
    <hyperlink r:id="rId2054" location="Japanese" ref="C2055"/>
    <hyperlink r:id="rId2055" location="Japanese" ref="C2056"/>
    <hyperlink r:id="rId2056" location="Japanese" ref="C2057"/>
    <hyperlink r:id="rId2057" location="Japanese" ref="C2058"/>
    <hyperlink r:id="rId2058" location="Japanese" ref="C2059"/>
    <hyperlink r:id="rId2059" location="Japanese" ref="C2060"/>
    <hyperlink r:id="rId2060" location="Japanese" ref="C2061"/>
    <hyperlink r:id="rId2061" location="Japanese" ref="C2062"/>
    <hyperlink r:id="rId2062" location="Japanese" ref="C2063"/>
    <hyperlink r:id="rId2063" location="Japanese" ref="C2064"/>
    <hyperlink r:id="rId2064" location="Japanese" ref="C2065"/>
    <hyperlink r:id="rId2065" location="Japanese" ref="C2066"/>
    <hyperlink r:id="rId2066" location="Japanese" ref="C2067"/>
    <hyperlink r:id="rId2067" ref="C2068"/>
    <hyperlink r:id="rId2068" location="Japanese" ref="C2069"/>
    <hyperlink r:id="rId2069" location="Japanese" ref="C2070"/>
    <hyperlink r:id="rId2070" location="Japanese" ref="C2071"/>
    <hyperlink r:id="rId2071" location="Japanese" ref="C2072"/>
    <hyperlink r:id="rId2072" location="Japanese" ref="C2073"/>
    <hyperlink r:id="rId2073" location="Japanese" ref="C2074"/>
    <hyperlink r:id="rId2074" location="Japanese" ref="C2075"/>
    <hyperlink r:id="rId2075" location="Japanese" ref="C2076"/>
    <hyperlink r:id="rId2076" location="Japanese" ref="C2077"/>
    <hyperlink r:id="rId2077" location="Japanese" ref="C2078"/>
    <hyperlink r:id="rId2078" location="Japanese" ref="C2079"/>
    <hyperlink r:id="rId2079" location="Japanese" ref="C2080"/>
    <hyperlink r:id="rId2080" location="Japanese" ref="C2081"/>
    <hyperlink r:id="rId2081" location="Japanese" ref="C2082"/>
    <hyperlink r:id="rId2082" location="Japanese" ref="C2083"/>
    <hyperlink r:id="rId2083" location="Japanese" ref="C2084"/>
    <hyperlink r:id="rId2084" location="Japanese" ref="C2085"/>
    <hyperlink r:id="rId2085" location="Japanese" ref="C2086"/>
    <hyperlink r:id="rId2086" location="Japanese" ref="C2087"/>
    <hyperlink r:id="rId2087" ref="C2088"/>
    <hyperlink r:id="rId2088" location="Japanese" ref="C2089"/>
    <hyperlink r:id="rId2089" location="Japanese" ref="C2090"/>
    <hyperlink r:id="rId2090" location="Japanese" ref="C2091"/>
    <hyperlink r:id="rId2091" location="Japanese" ref="C2092"/>
    <hyperlink r:id="rId2092" location="Japanese" ref="C2093"/>
    <hyperlink r:id="rId2093" location="Japanese" ref="C2094"/>
    <hyperlink r:id="rId2094" location="Japanese" ref="C2095"/>
    <hyperlink r:id="rId2095" location="Japanese" ref="C2096"/>
    <hyperlink r:id="rId2096" location="Japanese" ref="C2097"/>
    <hyperlink r:id="rId2097" location="Japanese" ref="C2098"/>
    <hyperlink r:id="rId2098" location="Japanese" ref="C2099"/>
    <hyperlink r:id="rId2099" location="Japanese" ref="C2100"/>
    <hyperlink r:id="rId2100" location="Japanese" ref="C2101"/>
    <hyperlink r:id="rId2101" location="Japanese" ref="C2102"/>
    <hyperlink r:id="rId2102" ref="C2103"/>
    <hyperlink r:id="rId2103" location="Japanese" ref="C2104"/>
    <hyperlink r:id="rId2104" location="Japanese" ref="C2105"/>
    <hyperlink r:id="rId2105" location="Japanese" ref="C2106"/>
    <hyperlink r:id="rId2106" ref="C2107"/>
    <hyperlink r:id="rId2107" location="Japanese" ref="C2108"/>
    <hyperlink r:id="rId2108" location="Japanese" ref="C2109"/>
    <hyperlink r:id="rId2109" location="Japanese" ref="C2110"/>
    <hyperlink r:id="rId2110" location="Japanese" ref="C2111"/>
    <hyperlink r:id="rId2111" location="Japanese" ref="C2112"/>
    <hyperlink r:id="rId2112" location="Japanese" ref="C2113"/>
    <hyperlink r:id="rId2113" location="Japanese" ref="C2114"/>
    <hyperlink r:id="rId2114" location="Japanese" ref="C2115"/>
    <hyperlink r:id="rId2115" location="Japanese" ref="C2116"/>
    <hyperlink r:id="rId2116" location="Japanese" ref="C2117"/>
    <hyperlink r:id="rId2117" location="Japanese" ref="C2118"/>
    <hyperlink r:id="rId2118" location="Japanese" ref="C2119"/>
    <hyperlink r:id="rId2119" location="Japanese" ref="C2120"/>
    <hyperlink r:id="rId2120" location="Japanese" ref="C2121"/>
    <hyperlink r:id="rId2121" location="Japanese" ref="C2122"/>
    <hyperlink r:id="rId2122" location="Japanese" ref="C2123"/>
    <hyperlink r:id="rId2123" location="Japanese" ref="C2124"/>
    <hyperlink r:id="rId2124" location="Japanese" ref="C2125"/>
    <hyperlink r:id="rId2125" location="Japanese" ref="C2126"/>
    <hyperlink r:id="rId2126" location="Japanese" ref="C2127"/>
    <hyperlink r:id="rId2127" location="Japanese" ref="C2128"/>
    <hyperlink r:id="rId2128" location="Japanese" ref="C2129"/>
    <hyperlink r:id="rId2129" location="Japanese" ref="C2130"/>
    <hyperlink r:id="rId2130" location="Japanese" ref="C2131"/>
    <hyperlink r:id="rId2131" location="Japanese" ref="C2132"/>
    <hyperlink r:id="rId2132" location="Japanese" ref="C2133"/>
    <hyperlink r:id="rId2133" location="Japanese" ref="C2134"/>
    <hyperlink r:id="rId2134" location="Japanese" ref="C2135"/>
    <hyperlink r:id="rId2135" location="Japanese" ref="C2136"/>
    <hyperlink r:id="rId2136" location="Japanese" ref="C2137"/>
    <hyperlink r:id="rId2137" location="Japanese" ref="C2138"/>
    <hyperlink r:id="rId2138" ref="C2139"/>
    <hyperlink r:id="rId2139" location="Japanese" ref="C2140"/>
    <hyperlink r:id="rId2140" location="Japanese" ref="C2141"/>
    <hyperlink r:id="rId2141" location="Japanese" ref="C2142"/>
    <hyperlink r:id="rId2142" location="Japanese" ref="C2143"/>
    <hyperlink r:id="rId2143" ref="C2144"/>
    <hyperlink r:id="rId2144" location="Japanese" ref="C2145"/>
    <hyperlink r:id="rId2145" location="Japanese" ref="C2146"/>
    <hyperlink r:id="rId2146" location="Japanese" ref="C2147"/>
    <hyperlink r:id="rId2147" location="Japanese" ref="C2148"/>
    <hyperlink r:id="rId2148" location="Japanese" ref="C2149"/>
    <hyperlink r:id="rId2149" location="Japanese" ref="C2150"/>
    <hyperlink r:id="rId2150" location="Japanese" ref="C2151"/>
    <hyperlink r:id="rId2151" location="Japanese" ref="C2152"/>
    <hyperlink r:id="rId2152" location="Japanese" ref="C2153"/>
    <hyperlink r:id="rId2153" location="Japanese" ref="C2154"/>
    <hyperlink r:id="rId2154" location="Japanese" ref="C2155"/>
    <hyperlink r:id="rId2155" location="Japanese" ref="C2156"/>
    <hyperlink r:id="rId2156" location="Japanese" ref="C2157"/>
    <hyperlink r:id="rId2157" location="Japanese" ref="C2158"/>
    <hyperlink r:id="rId2158" location="Japanese" ref="C2159"/>
    <hyperlink r:id="rId2159" ref="C2160"/>
    <hyperlink r:id="rId2160" location="Japanese" ref="C2161"/>
    <hyperlink r:id="rId2161" location="Japanese" ref="C2162"/>
    <hyperlink r:id="rId2162" location="Japanese" ref="C2163"/>
    <hyperlink r:id="rId2163" location="Japanese" ref="C2164"/>
    <hyperlink r:id="rId2164" location="Japanese" ref="C2165"/>
    <hyperlink r:id="rId2165" location="Japanese" ref="C2166"/>
    <hyperlink r:id="rId2166" ref="C2167"/>
    <hyperlink r:id="rId2167" location="Japanese" ref="C2168"/>
    <hyperlink r:id="rId2168" location="Japanese" ref="C2169"/>
    <hyperlink r:id="rId2169" location="Japanese" ref="C2170"/>
    <hyperlink r:id="rId2170" location="Japanese" ref="C2171"/>
    <hyperlink r:id="rId2171" location="Japanese" ref="C2172"/>
    <hyperlink r:id="rId2172" location="Japanese" ref="C2173"/>
    <hyperlink r:id="rId2173" location="Japanese" ref="C2174"/>
    <hyperlink r:id="rId2174" location="Japanese" ref="C2175"/>
    <hyperlink r:id="rId2175" location="Japanese" ref="C2176"/>
    <hyperlink r:id="rId2176" location="Japanese" ref="C2177"/>
    <hyperlink r:id="rId2177" location="Japanese" ref="C2178"/>
    <hyperlink r:id="rId2178" location="Japanese" ref="C2179"/>
    <hyperlink r:id="rId2179" location="Japanese" ref="C2180"/>
    <hyperlink r:id="rId2180" location="Japanese" ref="C2181"/>
    <hyperlink r:id="rId2181" location="Japanese" ref="C2182"/>
    <hyperlink r:id="rId2182" location="Japanese" ref="C2183"/>
    <hyperlink r:id="rId2183" location="Japanese" ref="C2184"/>
    <hyperlink r:id="rId2184" ref="C2185"/>
    <hyperlink r:id="rId2185" location="Japanese" ref="C2186"/>
    <hyperlink r:id="rId2186" location="Japanese" ref="C2187"/>
    <hyperlink r:id="rId2187" location="Japanese" ref="C2188"/>
    <hyperlink r:id="rId2188" location="Japanese" ref="C2189"/>
    <hyperlink r:id="rId2189" location="Japanese" ref="C2190"/>
    <hyperlink r:id="rId2190" location="Japanese" ref="C2191"/>
    <hyperlink r:id="rId2191" location="Japanese" ref="C2192"/>
    <hyperlink r:id="rId2192" location="Japanese" ref="C2193"/>
    <hyperlink r:id="rId2193" location="Japanese" ref="C2194"/>
    <hyperlink r:id="rId2194" location="Japanese" ref="C2195"/>
    <hyperlink r:id="rId2195" ref="C2196"/>
    <hyperlink r:id="rId2196" location="Japanese" ref="C2197"/>
    <hyperlink r:id="rId2197" location="Japanese" ref="C2198"/>
    <hyperlink r:id="rId2198" location="Japanese" ref="C2199"/>
    <hyperlink r:id="rId2199" location="Japanese" ref="C2200"/>
    <hyperlink r:id="rId2200" location="Japanese" ref="C2201"/>
    <hyperlink r:id="rId2201" location="Japanese" ref="C2202"/>
    <hyperlink r:id="rId2202" location="Japanese" ref="C2203"/>
    <hyperlink r:id="rId2203" location="Japanese" ref="C2204"/>
    <hyperlink r:id="rId2204" ref="C2205"/>
    <hyperlink r:id="rId2205" location="Japanese" ref="C2206"/>
    <hyperlink r:id="rId2206" location="Japanese" ref="C2207"/>
    <hyperlink r:id="rId2207" location="Japanese" ref="C2208"/>
    <hyperlink r:id="rId2208" location="Japanese" ref="C2209"/>
    <hyperlink r:id="rId2209" location="Japanese" ref="C2210"/>
    <hyperlink r:id="rId2210" location="Japanese" ref="C2211"/>
    <hyperlink r:id="rId2211" location="Japanese" ref="C2212"/>
    <hyperlink r:id="rId2212" location="Japanese" ref="C2213"/>
    <hyperlink r:id="rId2213" location="Japanese" ref="C2214"/>
    <hyperlink r:id="rId2214" location="Japanese" ref="C2215"/>
    <hyperlink r:id="rId2215" location="Japanese" ref="C2216"/>
    <hyperlink r:id="rId2216" location="Japanese" ref="C2217"/>
    <hyperlink r:id="rId2217" location="Japanese" ref="C2218"/>
    <hyperlink r:id="rId2218" location="Japanese" ref="C2219"/>
    <hyperlink r:id="rId2219" location="Japanese" ref="C2220"/>
    <hyperlink r:id="rId2220" location="Japanese" ref="C2221"/>
    <hyperlink r:id="rId2221" location="Japanese" ref="C2222"/>
    <hyperlink r:id="rId2222" location="Japanese" ref="C2223"/>
    <hyperlink r:id="rId2223" location="Japanese" ref="C2224"/>
    <hyperlink r:id="rId2224" location="Japanese" ref="C2225"/>
    <hyperlink r:id="rId2225" location="Japanese" ref="C2226"/>
    <hyperlink r:id="rId2226" location="Japanese" ref="C2227"/>
    <hyperlink r:id="rId2227" location="Japanese" ref="C2228"/>
    <hyperlink r:id="rId2228" location="Japanese" ref="C2229"/>
    <hyperlink r:id="rId2229" location="Japanese" ref="C2230"/>
    <hyperlink r:id="rId2230" location="Japanese" ref="C2231"/>
    <hyperlink r:id="rId2231" location="Japanese" ref="C2232"/>
    <hyperlink r:id="rId2232" location="Japanese" ref="C2233"/>
    <hyperlink r:id="rId2233" location="Japanese" ref="C2234"/>
    <hyperlink r:id="rId2234" location="Japanese" ref="C2235"/>
    <hyperlink r:id="rId2235" location="Japanese" ref="C2236"/>
    <hyperlink r:id="rId2236" location="Japanese" ref="C2237"/>
    <hyperlink r:id="rId2237" location="Japanese" ref="C2238"/>
    <hyperlink r:id="rId2238" location="Japanese" ref="C2239"/>
    <hyperlink r:id="rId2239" location="Japanese" ref="C2240"/>
    <hyperlink r:id="rId2240" location="Japanese" ref="C2241"/>
    <hyperlink r:id="rId2241" location="Japanese" ref="C2242"/>
    <hyperlink r:id="rId2242" location="Japanese" ref="C2243"/>
    <hyperlink r:id="rId2243" location="Japanese" ref="C2244"/>
    <hyperlink r:id="rId2244" location="Japanese" ref="C2245"/>
    <hyperlink r:id="rId2245" ref="C2246"/>
    <hyperlink r:id="rId2246" location="Japanese" ref="C2247"/>
    <hyperlink r:id="rId2247" location="Japanese" ref="C2248"/>
    <hyperlink r:id="rId2248" location="Japanese" ref="C2249"/>
    <hyperlink r:id="rId2249" location="Japanese" ref="C2250"/>
    <hyperlink r:id="rId2250" location="Japanese" ref="C2251"/>
    <hyperlink r:id="rId2251" location="Japanese" ref="C2252"/>
    <hyperlink r:id="rId2252" location="Japanese" ref="C2253"/>
    <hyperlink r:id="rId2253" location="Japanese" ref="C2254"/>
    <hyperlink r:id="rId2254" location="Japanese" ref="C2255"/>
    <hyperlink r:id="rId2255" location="Japanese" ref="C2256"/>
    <hyperlink r:id="rId2256" location="Japanese" ref="C2257"/>
    <hyperlink r:id="rId2257" location="Japanese" ref="C2258"/>
    <hyperlink r:id="rId2258" location="Japanese" ref="C2259"/>
    <hyperlink r:id="rId2259" location="Japanese" ref="C2260"/>
    <hyperlink r:id="rId2260" location="Japanese" ref="C2261"/>
    <hyperlink r:id="rId2261" location="Japanese" ref="C2262"/>
    <hyperlink r:id="rId2262" location="Japanese" ref="C2263"/>
    <hyperlink r:id="rId2263" location="Japanese" ref="C2264"/>
    <hyperlink r:id="rId2264" location="Japanese" ref="C2265"/>
    <hyperlink r:id="rId2265" location="Japanese" ref="C2266"/>
    <hyperlink r:id="rId2266" location="Japanese" ref="C2267"/>
    <hyperlink r:id="rId2267" ref="C2268"/>
    <hyperlink r:id="rId2268" location="Japanese" ref="C2269"/>
    <hyperlink r:id="rId2269" location="Japanese" ref="C2270"/>
    <hyperlink r:id="rId2270" location="Japanese" ref="C2271"/>
    <hyperlink r:id="rId2271" location="Japanese" ref="C2272"/>
    <hyperlink r:id="rId2272" location="Japanese" ref="C2273"/>
    <hyperlink r:id="rId2273" location="Japanese" ref="C2274"/>
    <hyperlink r:id="rId2274" location="Japanese" ref="C2275"/>
    <hyperlink r:id="rId2275" location="Japanese" ref="C2276"/>
    <hyperlink r:id="rId2276" location="Japanese" ref="C2277"/>
    <hyperlink r:id="rId2277" location="Japanese" ref="C2278"/>
    <hyperlink r:id="rId2278" location="Japanese" ref="C2279"/>
    <hyperlink r:id="rId2279" location="Japanese" ref="C2280"/>
    <hyperlink r:id="rId2280" location="Japanese" ref="C2281"/>
    <hyperlink r:id="rId2281" location="Japanese" ref="C2282"/>
    <hyperlink r:id="rId2282" location="Japanese" ref="C2283"/>
    <hyperlink r:id="rId2283" location="Japanese" ref="C2284"/>
    <hyperlink r:id="rId2284" location="Japanese" ref="C2285"/>
    <hyperlink r:id="rId2285" location="Japanese" ref="C2286"/>
    <hyperlink r:id="rId2286" location="Japanese" ref="C2287"/>
    <hyperlink r:id="rId2287" location="Japanese" ref="C2288"/>
    <hyperlink r:id="rId2288" location="Japanese" ref="C2289"/>
    <hyperlink r:id="rId2289" location="Japanese" ref="C2290"/>
    <hyperlink r:id="rId2290" location="Japanese" ref="C2291"/>
    <hyperlink r:id="rId2291" location="Japanese" ref="C2292"/>
    <hyperlink r:id="rId2292" location="Japanese" ref="C2293"/>
    <hyperlink r:id="rId2293" location="Japanese" ref="C2294"/>
    <hyperlink r:id="rId2294" location="Japanese" ref="C2295"/>
    <hyperlink r:id="rId2295" location="Japanese" ref="C2296"/>
    <hyperlink r:id="rId2296" location="Japanese" ref="C2297"/>
    <hyperlink r:id="rId2297" location="Japanese" ref="C2298"/>
    <hyperlink r:id="rId2298" location="Japanese" ref="C2299"/>
    <hyperlink r:id="rId2299" location="Japanese" ref="C2300"/>
    <hyperlink r:id="rId2300" location="Japanese" ref="C2301"/>
    <hyperlink r:id="rId2301" location="Japanese" ref="C2302"/>
    <hyperlink r:id="rId2302" location="Japanese" ref="C2303"/>
    <hyperlink r:id="rId2303" location="Japanese" ref="C2304"/>
    <hyperlink r:id="rId2304" location="Japanese" ref="C2305"/>
    <hyperlink r:id="rId2305" location="Japanese" ref="C2306"/>
    <hyperlink r:id="rId2306" ref="C2307"/>
    <hyperlink r:id="rId2307" location="Japanese" ref="C2308"/>
    <hyperlink r:id="rId2308" location="Japanese" ref="C2309"/>
    <hyperlink r:id="rId2309" location="Japanese" ref="C2310"/>
    <hyperlink r:id="rId2310" location="Japanese" ref="C2311"/>
    <hyperlink r:id="rId2311" location="Japanese" ref="C2312"/>
    <hyperlink r:id="rId2312" location="Japanese" ref="C2313"/>
    <hyperlink r:id="rId2313" location="Japanese" ref="C2314"/>
    <hyperlink r:id="rId2314" location="Japanese" ref="C2315"/>
    <hyperlink r:id="rId2315" location="Japanese" ref="C2316"/>
    <hyperlink r:id="rId2316" location="Japanese" ref="C2317"/>
    <hyperlink r:id="rId2317" location="Japanese" ref="C2318"/>
    <hyperlink r:id="rId2318" location="Japanese" ref="C2319"/>
    <hyperlink r:id="rId2319" location="Japanese" ref="C2320"/>
    <hyperlink r:id="rId2320" location="Japanese" ref="C2321"/>
    <hyperlink r:id="rId2321" location="Japanese" ref="C2322"/>
    <hyperlink r:id="rId2322" location="Japanese" ref="C2323"/>
    <hyperlink r:id="rId2323" location="Japanese" ref="C2324"/>
    <hyperlink r:id="rId2324" location="Japanese" ref="C2325"/>
    <hyperlink r:id="rId2325" location="Japanese" ref="C2326"/>
    <hyperlink r:id="rId2326" location="Japanese" ref="C2327"/>
    <hyperlink r:id="rId2327" location="Japanese" ref="C2328"/>
    <hyperlink r:id="rId2328" location="Japanese" ref="C2329"/>
    <hyperlink r:id="rId2329" location="Japanese" ref="C2330"/>
    <hyperlink r:id="rId2330" location="Japanese" ref="C2331"/>
    <hyperlink r:id="rId2331" location="Japanese" ref="C2332"/>
    <hyperlink r:id="rId2332" location="Japanese" ref="C2333"/>
    <hyperlink r:id="rId2333" location="Japanese" ref="C2334"/>
    <hyperlink r:id="rId2334" location="Japanese" ref="C2335"/>
    <hyperlink r:id="rId2335" location="Japanese" ref="C2336"/>
    <hyperlink r:id="rId2336" location="Japanese" ref="C2337"/>
    <hyperlink r:id="rId2337" location="Japanese" ref="C2338"/>
    <hyperlink r:id="rId2338" location="Japanese" ref="C2339"/>
    <hyperlink r:id="rId2339" location="Japanese" ref="C2340"/>
    <hyperlink r:id="rId2340" location="Japanese" ref="C2341"/>
    <hyperlink r:id="rId2341" location="Japanese" ref="C2342"/>
    <hyperlink r:id="rId2342" location="Japanese" ref="C2343"/>
    <hyperlink r:id="rId2343" location="Japanese" ref="C2344"/>
    <hyperlink r:id="rId2344" location="Japanese" ref="C2345"/>
    <hyperlink r:id="rId2345" location="Japanese" ref="C2346"/>
    <hyperlink r:id="rId2346" location="Japanese" ref="C2347"/>
    <hyperlink r:id="rId2347" ref="C2348"/>
    <hyperlink r:id="rId2348" location="Japanese" ref="C2349"/>
    <hyperlink r:id="rId2349" location="Japanese" ref="C2350"/>
    <hyperlink r:id="rId2350" location="Japanese" ref="C2351"/>
    <hyperlink r:id="rId2351" location="Japanese" ref="C2352"/>
    <hyperlink r:id="rId2352" ref="C2353"/>
    <hyperlink r:id="rId2353" location="Japanese" ref="C2354"/>
    <hyperlink r:id="rId2354" location="Japanese" ref="C2355"/>
    <hyperlink r:id="rId2355" location="Japanese" ref="C2356"/>
    <hyperlink r:id="rId2356" location="Japanese" ref="C2357"/>
    <hyperlink r:id="rId2357" location="Japanese" ref="C2358"/>
    <hyperlink r:id="rId2358" location="Japanese" ref="C2359"/>
    <hyperlink r:id="rId2359" location="Japanese" ref="C2360"/>
    <hyperlink r:id="rId2360" location="Japanese" ref="C2361"/>
    <hyperlink r:id="rId2361" location="Japanese" ref="C2362"/>
    <hyperlink r:id="rId2362" location="Japanese" ref="C2363"/>
    <hyperlink r:id="rId2363" location="Japanese" ref="C2364"/>
    <hyperlink r:id="rId2364" location="Japanese" ref="C2365"/>
    <hyperlink r:id="rId2365" location="Japanese" ref="C2366"/>
    <hyperlink r:id="rId2366" location="Japanese" ref="C2367"/>
    <hyperlink r:id="rId2367" location="Japanese" ref="C2368"/>
    <hyperlink r:id="rId2368" location="Japanese" ref="C2369"/>
    <hyperlink r:id="rId2369" location="Japanese" ref="C2370"/>
    <hyperlink r:id="rId2370" location="Japanese" ref="C2371"/>
    <hyperlink r:id="rId2371" location="Japanese" ref="C2372"/>
    <hyperlink r:id="rId2372" location="Japanese" ref="C2373"/>
    <hyperlink r:id="rId2373" location="Japanese" ref="C2374"/>
    <hyperlink r:id="rId2374" location="Japanese" ref="C2375"/>
    <hyperlink r:id="rId2375" location="Japanese" ref="C2376"/>
    <hyperlink r:id="rId2376" location="Japanese" ref="C2377"/>
    <hyperlink r:id="rId2377" location="Japanese" ref="C2378"/>
    <hyperlink r:id="rId2378" location="Japanese" ref="C2379"/>
    <hyperlink r:id="rId2379" location="Japanese" ref="C2380"/>
    <hyperlink r:id="rId2380" location="Japanese" ref="C2381"/>
    <hyperlink r:id="rId2381" location="Japanese" ref="C2382"/>
    <hyperlink r:id="rId2382" location="Japanese" ref="C2383"/>
    <hyperlink r:id="rId2383" location="Japanese" ref="C2384"/>
    <hyperlink r:id="rId2384" location="Japanese" ref="C2385"/>
    <hyperlink r:id="rId2385" location="Japanese" ref="C2386"/>
    <hyperlink r:id="rId2386" location="Japanese" ref="C2387"/>
    <hyperlink r:id="rId2387" location="Japanese" ref="C2388"/>
    <hyperlink r:id="rId2388" location="Japanese" ref="C2389"/>
    <hyperlink r:id="rId2389" location="Japanese" ref="C2390"/>
    <hyperlink r:id="rId2390" location="Japanese" ref="C2391"/>
    <hyperlink r:id="rId2391" location="Japanese" ref="C2392"/>
    <hyperlink r:id="rId2392" location="Japanese" ref="C2393"/>
    <hyperlink r:id="rId2393" location="Japanese" ref="C2394"/>
    <hyperlink r:id="rId2394" location="Japanese" ref="C2395"/>
    <hyperlink r:id="rId2395" location="Japanese" ref="C2396"/>
    <hyperlink r:id="rId2396" location="Japanese" ref="C2397"/>
    <hyperlink r:id="rId2397" location="Japanese" ref="C2398"/>
    <hyperlink r:id="rId2398" location="Japanese" ref="C2399"/>
    <hyperlink r:id="rId2399" location="Japanese" ref="C2400"/>
    <hyperlink r:id="rId2400" location="Japanese" ref="C2401"/>
    <hyperlink r:id="rId2401" location="Japanese" ref="C2402"/>
    <hyperlink r:id="rId2402" location="Japanese" ref="C2403"/>
    <hyperlink r:id="rId2403" location="Japanese" ref="C2404"/>
    <hyperlink r:id="rId2404" location="Japanese" ref="C2405"/>
    <hyperlink r:id="rId2405" location="Japanese" ref="C2406"/>
    <hyperlink r:id="rId2406" location="Japanese" ref="C2407"/>
    <hyperlink r:id="rId2407" ref="C2408"/>
    <hyperlink r:id="rId2408" location="Japanese" ref="C2409"/>
    <hyperlink r:id="rId2409" location="Japanese" ref="C2410"/>
    <hyperlink r:id="rId2410" location="Japanese" ref="C2411"/>
    <hyperlink r:id="rId2411" location="Japanese" ref="C2412"/>
    <hyperlink r:id="rId2412" location="Japanese" ref="C2413"/>
    <hyperlink r:id="rId2413" location="Japanese" ref="C2414"/>
    <hyperlink r:id="rId2414" location="Japanese" ref="C2415"/>
    <hyperlink r:id="rId2415" location="Japanese" ref="C2416"/>
    <hyperlink r:id="rId2416" ref="C2417"/>
    <hyperlink r:id="rId2417" location="Japanese" ref="C2418"/>
    <hyperlink r:id="rId2418" ref="C2419"/>
    <hyperlink r:id="rId2419" location="Japanese" ref="C2420"/>
    <hyperlink r:id="rId2420" location="Japanese" ref="C2421"/>
    <hyperlink r:id="rId2421" location="Japanese" ref="C2422"/>
    <hyperlink r:id="rId2422" location="Japanese" ref="C2423"/>
    <hyperlink r:id="rId2423" location="Japanese" ref="C2424"/>
    <hyperlink r:id="rId2424" location="Japanese" ref="C2425"/>
    <hyperlink r:id="rId2425" location="Japanese" ref="C2426"/>
    <hyperlink r:id="rId2426" location="Japanese" ref="C2427"/>
    <hyperlink r:id="rId2427" location="Japanese" ref="C2428"/>
    <hyperlink r:id="rId2428" location="Japanese" ref="C2429"/>
    <hyperlink r:id="rId2429" location="Japanese" ref="C2430"/>
    <hyperlink r:id="rId2430" location="Japanese" ref="C2431"/>
    <hyperlink r:id="rId2431" location="Japanese" ref="C2432"/>
    <hyperlink r:id="rId2432" location="Japanese" ref="C2433"/>
    <hyperlink r:id="rId2433" location="Japanese" ref="C2434"/>
    <hyperlink r:id="rId2434" location="Japanese" ref="C2435"/>
    <hyperlink r:id="rId2435" location="Japanese" ref="C2436"/>
    <hyperlink r:id="rId2436" location="Japanese" ref="C2437"/>
    <hyperlink r:id="rId2437" location="Japanese" ref="C2438"/>
    <hyperlink r:id="rId2438" location="Japanese" ref="C2439"/>
    <hyperlink r:id="rId2439" location="Japanese" ref="C2440"/>
    <hyperlink r:id="rId2440" location="Japanese" ref="C2441"/>
    <hyperlink r:id="rId2441" location="Japanese" ref="C2442"/>
    <hyperlink r:id="rId2442" location="Japanese" ref="C2443"/>
    <hyperlink r:id="rId2443" location="Japanese" ref="C2444"/>
    <hyperlink r:id="rId2444" location="Japanese" ref="C2445"/>
    <hyperlink r:id="rId2445" location="Japanese" ref="C2446"/>
    <hyperlink r:id="rId2446" location="Japanese" ref="C2447"/>
    <hyperlink r:id="rId2447" location="Japanese" ref="C2448"/>
    <hyperlink r:id="rId2448" location="Japanese" ref="C2449"/>
    <hyperlink r:id="rId2449" location="Japanese" ref="C2450"/>
    <hyperlink r:id="rId2450" location="Japanese" ref="C2451"/>
    <hyperlink r:id="rId2451" location="Japanese" ref="C2452"/>
    <hyperlink r:id="rId2452" location="Japanese" ref="C2453"/>
    <hyperlink r:id="rId2453" location="Japanese" ref="C2454"/>
    <hyperlink r:id="rId2454" location="Japanese" ref="C2455"/>
    <hyperlink r:id="rId2455" location="Japanese" ref="C2456"/>
    <hyperlink r:id="rId2456" location="Japanese" ref="C2457"/>
    <hyperlink r:id="rId2457" location="Japanese" ref="C2458"/>
    <hyperlink r:id="rId2458" location="Japanese" ref="C2459"/>
    <hyperlink r:id="rId2459" location="Japanese" ref="C2460"/>
    <hyperlink r:id="rId2460" location="Japanese" ref="C2461"/>
    <hyperlink r:id="rId2461" location="Japanese" ref="C2462"/>
    <hyperlink r:id="rId2462" location="Japanese" ref="C2463"/>
    <hyperlink r:id="rId2463" location="Japanese" ref="C2464"/>
    <hyperlink r:id="rId2464" location="Japanese" ref="C2465"/>
    <hyperlink r:id="rId2465" ref="C2466"/>
    <hyperlink r:id="rId2466" location="Japanese" ref="C2467"/>
    <hyperlink r:id="rId2467" location="Japanese" ref="C2468"/>
    <hyperlink r:id="rId2468" location="Japanese" ref="C2469"/>
    <hyperlink r:id="rId2469" location="Japanese" ref="C2470"/>
    <hyperlink r:id="rId2470" location="Japanese" ref="C2471"/>
    <hyperlink r:id="rId2471" location="Japanese" ref="C2472"/>
    <hyperlink r:id="rId2472" location="Japanese" ref="C2473"/>
    <hyperlink r:id="rId2473" location="Japanese" ref="C2474"/>
    <hyperlink r:id="rId2474" location="Japanese" ref="C2475"/>
    <hyperlink r:id="rId2475" location="Japanese" ref="C2476"/>
    <hyperlink r:id="rId2476" location="Japanese" ref="C2477"/>
    <hyperlink r:id="rId2477" ref="C2478"/>
    <hyperlink r:id="rId2478" location="Japanese" ref="C2479"/>
    <hyperlink r:id="rId2479" location="Japanese" ref="C2480"/>
    <hyperlink r:id="rId2480" location="Japanese" ref="C2481"/>
    <hyperlink r:id="rId2481" location="Japanese" ref="C2482"/>
    <hyperlink r:id="rId2482" location="Japanese" ref="C2483"/>
    <hyperlink r:id="rId2483" location="Japanese" ref="C2484"/>
    <hyperlink r:id="rId2484" ref="C2485"/>
    <hyperlink r:id="rId2485" location="Japanese" ref="C2486"/>
    <hyperlink r:id="rId2486" ref="C2487"/>
    <hyperlink r:id="rId2487" ref="C2488"/>
    <hyperlink r:id="rId2488" location="Japanese" ref="C2489"/>
    <hyperlink r:id="rId2489" location="Japanese" ref="C2490"/>
    <hyperlink r:id="rId2490" location="Japanese" ref="C2491"/>
    <hyperlink r:id="rId2491" location="Japanese" ref="C2492"/>
    <hyperlink r:id="rId2492" location="Japanese" ref="C2493"/>
    <hyperlink r:id="rId2493" location="Japanese" ref="C2494"/>
    <hyperlink r:id="rId2494" location="Japanese" ref="C2495"/>
    <hyperlink r:id="rId2495" location="Japanese" ref="C2496"/>
    <hyperlink r:id="rId2496" location="Japanese" ref="C2497"/>
    <hyperlink r:id="rId2497" location="Japanese" ref="C2498"/>
    <hyperlink r:id="rId2498" ref="C2499"/>
    <hyperlink r:id="rId2499" ref="C2500"/>
    <hyperlink r:id="rId2500" location="Japanese" ref="C2501"/>
    <hyperlink r:id="rId2501" location="Japanese" ref="C2502"/>
    <hyperlink r:id="rId2502" location="Japanese" ref="C2503"/>
    <hyperlink r:id="rId2503" location="Japanese" ref="C2504"/>
    <hyperlink r:id="rId2504" location="Japanese" ref="C2505"/>
    <hyperlink r:id="rId2505" location="Japanese" ref="C2506"/>
    <hyperlink r:id="rId2506" location="Japanese" ref="C2507"/>
    <hyperlink r:id="rId2507" location="Japanese" ref="C2508"/>
    <hyperlink r:id="rId2508" location="Japanese" ref="C2509"/>
    <hyperlink r:id="rId2509" ref="C2510"/>
    <hyperlink r:id="rId2510" location="Japanese" ref="C2511"/>
    <hyperlink r:id="rId2511" location="Japanese" ref="C2512"/>
    <hyperlink r:id="rId2512" location="Japanese" ref="C2513"/>
    <hyperlink r:id="rId2513" location="Japanese" ref="C2514"/>
    <hyperlink r:id="rId2514" location="Japanese" ref="C2515"/>
    <hyperlink r:id="rId2515" location="Japanese" ref="C2516"/>
    <hyperlink r:id="rId2516" location="Japanese" ref="C2517"/>
    <hyperlink r:id="rId2517" location="Japanese" ref="C2518"/>
    <hyperlink r:id="rId2518" location="Japanese" ref="C2519"/>
    <hyperlink r:id="rId2519" location="Japanese" ref="C2520"/>
    <hyperlink r:id="rId2520" location="Japanese" ref="C2521"/>
    <hyperlink r:id="rId2521" location="Japanese" ref="C2522"/>
    <hyperlink r:id="rId2522" location="Japanese" ref="C2523"/>
    <hyperlink r:id="rId2523" location="Japanese" ref="C2524"/>
    <hyperlink r:id="rId2524" location="Japanese" ref="C2525"/>
    <hyperlink r:id="rId2525" location="Japanese" ref="C2526"/>
    <hyperlink r:id="rId2526" location="Japanese" ref="C2527"/>
    <hyperlink r:id="rId2527" location="Japanese" ref="C2528"/>
    <hyperlink r:id="rId2528" location="Japanese" ref="C2529"/>
    <hyperlink r:id="rId2529" location="Japanese" ref="C2530"/>
    <hyperlink r:id="rId2530" location="Japanese" ref="C2531"/>
    <hyperlink r:id="rId2531" location="Japanese" ref="C2532"/>
    <hyperlink r:id="rId2532" location="Japanese" ref="C2533"/>
    <hyperlink r:id="rId2533" location="Japanese" ref="C2534"/>
    <hyperlink r:id="rId2534" location="Japanese" ref="C2535"/>
    <hyperlink r:id="rId2535" location="Japanese" ref="C2536"/>
    <hyperlink r:id="rId2536" location="Japanese" ref="C2537"/>
    <hyperlink r:id="rId2537" location="Japanese" ref="C2538"/>
    <hyperlink r:id="rId2538" location="Japanese" ref="C2539"/>
    <hyperlink r:id="rId2539" location="Japanese" ref="C2540"/>
    <hyperlink r:id="rId2540" location="Japanese" ref="C2541"/>
    <hyperlink r:id="rId2541" location="Japanese" ref="C2542"/>
    <hyperlink r:id="rId2542" location="Japanese" ref="C2543"/>
    <hyperlink r:id="rId2543" location="Japanese" ref="C2544"/>
    <hyperlink r:id="rId2544" location="Japanese" ref="C2545"/>
    <hyperlink r:id="rId2545" location="Japanese" ref="C2546"/>
    <hyperlink r:id="rId2546" location="Japanese" ref="C2547"/>
    <hyperlink r:id="rId2547" location="Japanese" ref="C2548"/>
    <hyperlink r:id="rId2548" location="Japanese" ref="C2549"/>
    <hyperlink r:id="rId2549" location="Japanese" ref="C2550"/>
    <hyperlink r:id="rId2550" location="Japanese" ref="C2551"/>
    <hyperlink r:id="rId2551" location="Japanese" ref="C2552"/>
    <hyperlink r:id="rId2552" location="Japanese" ref="C2553"/>
    <hyperlink r:id="rId2553" location="Japanese" ref="C2554"/>
    <hyperlink r:id="rId2554" location="Japanese" ref="C2555"/>
    <hyperlink r:id="rId2555" location="Japanese" ref="C2556"/>
    <hyperlink r:id="rId2556" location="Japanese" ref="C2557"/>
    <hyperlink r:id="rId2557" location="Japanese" ref="C2558"/>
    <hyperlink r:id="rId2558" location="Japanese" ref="C2559"/>
    <hyperlink r:id="rId2559" location="Japanese" ref="C2560"/>
    <hyperlink r:id="rId2560" ref="C2561"/>
    <hyperlink r:id="rId2561" location="Japanese" ref="C2562"/>
    <hyperlink r:id="rId2562" location="Japanese" ref="C2563"/>
    <hyperlink r:id="rId2563" location="Japanese" ref="C2564"/>
    <hyperlink r:id="rId2564" ref="C2565"/>
    <hyperlink r:id="rId2565" location="Japanese" ref="C2566"/>
    <hyperlink r:id="rId2566" location="Japanese" ref="C2567"/>
    <hyperlink r:id="rId2567" location="Japanese" ref="C2568"/>
    <hyperlink r:id="rId2568" location="Japanese" ref="C2569"/>
    <hyperlink r:id="rId2569" location="Japanese" ref="C2570"/>
    <hyperlink r:id="rId2570" location="Japanese" ref="C2571"/>
    <hyperlink r:id="rId2571" location="Japanese" ref="C2572"/>
    <hyperlink r:id="rId2572" location="Japanese" ref="C2573"/>
    <hyperlink r:id="rId2573" location="Japanese" ref="C2574"/>
    <hyperlink r:id="rId2574" location="Japanese" ref="C2575"/>
    <hyperlink r:id="rId2575" location="Japanese" ref="C2576"/>
    <hyperlink r:id="rId2576" location="Japanese" ref="C2577"/>
    <hyperlink r:id="rId2577" location="Japanese" ref="C2578"/>
    <hyperlink r:id="rId2578" location="Japanese" ref="C2579"/>
    <hyperlink r:id="rId2579" location="Japanese" ref="C2580"/>
    <hyperlink r:id="rId2580" location="Japanese" ref="C2581"/>
    <hyperlink r:id="rId2581" location="Japanese" ref="C2582"/>
    <hyperlink r:id="rId2582" location="Japanese" ref="C2583"/>
    <hyperlink r:id="rId2583" location="Japanese" ref="C2584"/>
    <hyperlink r:id="rId2584" location="Japanese" ref="C2585"/>
    <hyperlink r:id="rId2585" location="Japanese" ref="C2586"/>
    <hyperlink r:id="rId2586" location="Japanese" ref="C2587"/>
    <hyperlink r:id="rId2587" location="Japanese" ref="C2588"/>
    <hyperlink r:id="rId2588" location="Japanese" ref="C2589"/>
    <hyperlink r:id="rId2589" location="Japanese" ref="C2590"/>
    <hyperlink r:id="rId2590" location="Japanese" ref="C2591"/>
    <hyperlink r:id="rId2591" ref="C2592"/>
    <hyperlink r:id="rId2592" location="Japanese" ref="C2593"/>
    <hyperlink r:id="rId2593" location="Japanese" ref="C2594"/>
    <hyperlink r:id="rId2594" location="Japanese" ref="C2595"/>
    <hyperlink r:id="rId2595" location="Japanese" ref="C2596"/>
    <hyperlink r:id="rId2596" location="Japanese" ref="C2597"/>
    <hyperlink r:id="rId2597" location="Japanese" ref="C2598"/>
    <hyperlink r:id="rId2598" location="Japanese" ref="C2599"/>
    <hyperlink r:id="rId2599" location="Japanese" ref="C2600"/>
    <hyperlink r:id="rId2600" location="Japanese" ref="C2601"/>
    <hyperlink r:id="rId2601" location="Japanese" ref="C2602"/>
    <hyperlink r:id="rId2602" location="Japanese" ref="C2603"/>
    <hyperlink r:id="rId2603" location="Japanese" ref="C2604"/>
    <hyperlink r:id="rId2604" location="Japanese" ref="C2605"/>
    <hyperlink r:id="rId2605" location="Japanese" ref="C2606"/>
    <hyperlink r:id="rId2606" location="Japanese" ref="C2607"/>
    <hyperlink r:id="rId2607" location="Japanese" ref="C2608"/>
    <hyperlink r:id="rId2608" location="Japanese" ref="C2609"/>
    <hyperlink r:id="rId2609" location="Japanese" ref="C2610"/>
    <hyperlink r:id="rId2610" location="Japanese" ref="C2611"/>
    <hyperlink r:id="rId2611" location="Japanese" ref="C2612"/>
    <hyperlink r:id="rId2612" location="Japanese" ref="C2613"/>
    <hyperlink r:id="rId2613" location="Japanese" ref="C2614"/>
    <hyperlink r:id="rId2614" location="Japanese" ref="C2615"/>
    <hyperlink r:id="rId2615" location="Japanese" ref="C2616"/>
    <hyperlink r:id="rId2616" ref="C2617"/>
    <hyperlink r:id="rId2617" location="Japanese" ref="C2618"/>
    <hyperlink r:id="rId2618" location="Japanese" ref="C2619"/>
    <hyperlink r:id="rId2619" location="Japanese" ref="C2620"/>
    <hyperlink r:id="rId2620" location="Japanese" ref="C2621"/>
    <hyperlink r:id="rId2621" location="Japanese" ref="C2622"/>
    <hyperlink r:id="rId2622" location="Japanese" ref="C2623"/>
    <hyperlink r:id="rId2623" location="Japanese" ref="C2624"/>
    <hyperlink r:id="rId2624" location="Japanese" ref="C2625"/>
    <hyperlink r:id="rId2625" location="Japanese" ref="C2626"/>
    <hyperlink r:id="rId2626" location="Japanese" ref="C2627"/>
    <hyperlink r:id="rId2627" ref="C2628"/>
    <hyperlink r:id="rId2628" location="Japanese" ref="C2629"/>
    <hyperlink r:id="rId2629" location="Japanese" ref="C2630"/>
    <hyperlink r:id="rId2630" location="Japanese" ref="C2631"/>
    <hyperlink r:id="rId2631" location="Japanese" ref="C2632"/>
    <hyperlink r:id="rId2632" location="Japanese" ref="C2633"/>
    <hyperlink r:id="rId2633" location="Japanese" ref="C2634"/>
    <hyperlink r:id="rId2634" location="Japanese" ref="C2635"/>
    <hyperlink r:id="rId2635" location="Japanese" ref="C2636"/>
    <hyperlink r:id="rId2636" location="Japanese" ref="C2637"/>
    <hyperlink r:id="rId2637" location="Japanese" ref="C2638"/>
    <hyperlink r:id="rId2638" location="Japanese" ref="C2639"/>
    <hyperlink r:id="rId2639" location="Japanese" ref="C2640"/>
    <hyperlink r:id="rId2640" location="Japanese" ref="C2641"/>
    <hyperlink r:id="rId2641" location="Japanese" ref="C2642"/>
    <hyperlink r:id="rId2642" location="Japanese" ref="C2643"/>
    <hyperlink r:id="rId2643" ref="C2644"/>
    <hyperlink r:id="rId2644" location="Japanese" ref="C2645"/>
    <hyperlink r:id="rId2645" location="Japanese" ref="C2646"/>
    <hyperlink r:id="rId2646" location="Japanese" ref="C2647"/>
    <hyperlink r:id="rId2647" location="Japanese" ref="C2648"/>
    <hyperlink r:id="rId2648" location="Japanese" ref="C2649"/>
    <hyperlink r:id="rId2649" location="Japanese" ref="C2650"/>
    <hyperlink r:id="rId2650" location="Japanese" ref="C2651"/>
    <hyperlink r:id="rId2651" location="Japanese" ref="C2652"/>
    <hyperlink r:id="rId2652" location="Japanese" ref="C2653"/>
    <hyperlink r:id="rId2653" location="Japanese" ref="C2654"/>
    <hyperlink r:id="rId2654" location="Japanese" ref="C2655"/>
    <hyperlink r:id="rId2655" location="Japanese" ref="C2656"/>
    <hyperlink r:id="rId2656" location="Japanese" ref="C2657"/>
    <hyperlink r:id="rId2657" location="Japanese" ref="C2658"/>
    <hyperlink r:id="rId2658" location="Japanese" ref="C2659"/>
    <hyperlink r:id="rId2659" location="Japanese" ref="C2660"/>
    <hyperlink r:id="rId2660" location="Japanese" ref="C2661"/>
    <hyperlink r:id="rId2661" location="Japanese" ref="C2662"/>
    <hyperlink r:id="rId2662" location="Japanese" ref="C2663"/>
    <hyperlink r:id="rId2663" location="Japanese" ref="C2664"/>
    <hyperlink r:id="rId2664" location="Japanese" ref="C2665"/>
    <hyperlink r:id="rId2665" location="Japanese" ref="C2666"/>
    <hyperlink r:id="rId2666" location="Japanese" ref="C2667"/>
    <hyperlink r:id="rId2667" location="Japanese" ref="C2668"/>
    <hyperlink r:id="rId2668" location="Japanese" ref="C2669"/>
    <hyperlink r:id="rId2669" location="Japanese" ref="C2670"/>
    <hyperlink r:id="rId2670" location="Japanese" ref="C2671"/>
    <hyperlink r:id="rId2671" ref="C2672"/>
    <hyperlink r:id="rId2672" location="Japanese" ref="C2673"/>
    <hyperlink r:id="rId2673" location="Japanese" ref="C2674"/>
    <hyperlink r:id="rId2674" location="Japanese" ref="C2675"/>
    <hyperlink r:id="rId2675" location="Japanese" ref="C2676"/>
    <hyperlink r:id="rId2676" location="Japanese" ref="C2677"/>
    <hyperlink r:id="rId2677" location="Japanese" ref="C2678"/>
    <hyperlink r:id="rId2678" ref="C2679"/>
    <hyperlink r:id="rId2679" location="Japanese" ref="C2680"/>
    <hyperlink r:id="rId2680" location="Japanese" ref="C2681"/>
    <hyperlink r:id="rId2681" ref="C2682"/>
    <hyperlink r:id="rId2682" location="Japanese" ref="C2683"/>
    <hyperlink r:id="rId2683" location="Japanese" ref="C2684"/>
    <hyperlink r:id="rId2684" location="Japanese" ref="C2685"/>
    <hyperlink r:id="rId2685" location="Japanese" ref="C2686"/>
    <hyperlink r:id="rId2686" location="Japanese" ref="C2687"/>
    <hyperlink r:id="rId2687" location="Japanese" ref="C2688"/>
    <hyperlink r:id="rId2688" location="Japanese" ref="C2689"/>
    <hyperlink r:id="rId2689" location="Japanese" ref="C2690"/>
    <hyperlink r:id="rId2690" location="Japanese" ref="C2691"/>
    <hyperlink r:id="rId2691" location="Japanese" ref="C2692"/>
    <hyperlink r:id="rId2692" location="Japanese" ref="C2693"/>
    <hyperlink r:id="rId2693" location="Japanese" ref="C2694"/>
    <hyperlink r:id="rId2694" location="Japanese" ref="C2695"/>
    <hyperlink r:id="rId2695" location="Japanese" ref="C2696"/>
    <hyperlink r:id="rId2696" location="Japanese" ref="C2697"/>
    <hyperlink r:id="rId2697" location="Japanese" ref="C2698"/>
    <hyperlink r:id="rId2698" location="Japanese" ref="C2699"/>
    <hyperlink r:id="rId2699" location="Japanese" ref="C2700"/>
    <hyperlink r:id="rId2700" location="Japanese" ref="C2701"/>
    <hyperlink r:id="rId2701" location="Japanese" ref="C2702"/>
    <hyperlink r:id="rId2702" location="Japanese" ref="C2703"/>
    <hyperlink r:id="rId2703" location="Japanese" ref="C2704"/>
    <hyperlink r:id="rId2704" location="Japanese" ref="C2705"/>
    <hyperlink r:id="rId2705" location="Japanese" ref="C2706"/>
    <hyperlink r:id="rId2706" location="Japanese" ref="C2707"/>
    <hyperlink r:id="rId2707" location="Japanese" ref="C2708"/>
    <hyperlink r:id="rId2708" location="Japanese" ref="C2709"/>
    <hyperlink r:id="rId2709" location="Japanese" ref="C2710"/>
    <hyperlink r:id="rId2710" location="Japanese" ref="C2711"/>
    <hyperlink r:id="rId2711" location="Japanese" ref="C2712"/>
    <hyperlink r:id="rId2712" location="Japanese" ref="C2713"/>
    <hyperlink r:id="rId2713" location="Japanese" ref="C2714"/>
    <hyperlink r:id="rId2714" location="Japanese" ref="C2715"/>
    <hyperlink r:id="rId2715" location="Japanese" ref="C2716"/>
    <hyperlink r:id="rId2716" location="Japanese" ref="C2717"/>
    <hyperlink r:id="rId2717" location="Japanese" ref="C2718"/>
    <hyperlink r:id="rId2718" location="Japanese" ref="C2719"/>
    <hyperlink r:id="rId2719" location="Japanese" ref="C2720"/>
    <hyperlink r:id="rId2720" location="Japanese" ref="C2721"/>
    <hyperlink r:id="rId2721" location="Japanese" ref="C2722"/>
    <hyperlink r:id="rId2722" location="Japanese" ref="C2723"/>
    <hyperlink r:id="rId2723" location="Japanese" ref="C2724"/>
    <hyperlink r:id="rId2724" location="Japanese" ref="C2725"/>
    <hyperlink r:id="rId2725" location="Japanese" ref="C2726"/>
    <hyperlink r:id="rId2726" location="Japanese" ref="C2727"/>
    <hyperlink r:id="rId2727" location="Japanese" ref="C2728"/>
    <hyperlink r:id="rId2728" location="Japanese" ref="C2729"/>
    <hyperlink r:id="rId2729" location="Japanese" ref="C2730"/>
    <hyperlink r:id="rId2730" location="Japanese" ref="C2731"/>
    <hyperlink r:id="rId2731" location="Japanese" ref="C2732"/>
    <hyperlink r:id="rId2732" location="Japanese" ref="C2733"/>
    <hyperlink r:id="rId2733" location="Japanese" ref="C2734"/>
    <hyperlink r:id="rId2734" ref="C2735"/>
    <hyperlink r:id="rId2735" location="Japanese" ref="C2736"/>
    <hyperlink r:id="rId2736" location="Japanese" ref="C2737"/>
    <hyperlink r:id="rId2737" location="Japanese" ref="C2738"/>
    <hyperlink r:id="rId2738" location="Japanese" ref="C2739"/>
    <hyperlink r:id="rId2739" location="Japanese" ref="C2740"/>
    <hyperlink r:id="rId2740" location="Japanese" ref="C2741"/>
    <hyperlink r:id="rId2741" ref="C2742"/>
    <hyperlink r:id="rId2742" location="Japanese" ref="C2743"/>
    <hyperlink r:id="rId2743" location="Japanese" ref="C2744"/>
    <hyperlink r:id="rId2744" location="Japanese" ref="C2745"/>
    <hyperlink r:id="rId2745" location="Japanese" ref="C2746"/>
    <hyperlink r:id="rId2746" location="Japanese" ref="C2747"/>
    <hyperlink r:id="rId2747" location="Japanese" ref="C2748"/>
    <hyperlink r:id="rId2748" ref="C2749"/>
    <hyperlink r:id="rId2749" location="Japanese" ref="C2750"/>
    <hyperlink r:id="rId2750" location="Japanese" ref="C2751"/>
    <hyperlink r:id="rId2751" location="Japanese" ref="C2752"/>
    <hyperlink r:id="rId2752" ref="C2753"/>
    <hyperlink r:id="rId2753" location="Japanese" ref="C2754"/>
    <hyperlink r:id="rId2754" location="Japanese" ref="C2755"/>
    <hyperlink r:id="rId2755" location="Japanese" ref="C2756"/>
    <hyperlink r:id="rId2756" location="Japanese" ref="C2757"/>
    <hyperlink r:id="rId2757" location="Japanese" ref="C2758"/>
    <hyperlink r:id="rId2758" location="Japanese" ref="C2759"/>
    <hyperlink r:id="rId2759" location="Japanese" ref="C2760"/>
    <hyperlink r:id="rId2760" location="Japanese" ref="C2761"/>
    <hyperlink r:id="rId2761" location="Japanese" ref="C2762"/>
    <hyperlink r:id="rId2762" location="Japanese" ref="C2763"/>
    <hyperlink r:id="rId2763" location="Japanese" ref="C2764"/>
    <hyperlink r:id="rId2764" location="Japanese" ref="C2765"/>
    <hyperlink r:id="rId2765" location="Japanese" ref="C2766"/>
    <hyperlink r:id="rId2766" location="Japanese" ref="C2767"/>
    <hyperlink r:id="rId2767" location="Japanese" ref="C2768"/>
    <hyperlink r:id="rId2768" location="Japanese" ref="C2769"/>
    <hyperlink r:id="rId2769" location="Japanese" ref="C2770"/>
    <hyperlink r:id="rId2770" location="Japanese" ref="C2771"/>
    <hyperlink r:id="rId2771" location="Japanese" ref="C2772"/>
    <hyperlink r:id="rId2772" location="Japanese" ref="C2773"/>
    <hyperlink r:id="rId2773" location="Japanese" ref="C2774"/>
    <hyperlink r:id="rId2774" location="Japanese" ref="C2775"/>
    <hyperlink r:id="rId2775" location="Japanese" ref="C2776"/>
    <hyperlink r:id="rId2776" location="Japanese" ref="C2777"/>
    <hyperlink r:id="rId2777" location="Japanese" ref="C2778"/>
    <hyperlink r:id="rId2778" location="Japanese" ref="C2779"/>
    <hyperlink r:id="rId2779" location="Japanese" ref="C2780"/>
    <hyperlink r:id="rId2780" location="Japanese" ref="C2781"/>
    <hyperlink r:id="rId2781" location="Japanese" ref="C2782"/>
    <hyperlink r:id="rId2782" location="Japanese" ref="C2783"/>
    <hyperlink r:id="rId2783" location="Japanese" ref="C2784"/>
    <hyperlink r:id="rId2784" location="Japanese" ref="C2785"/>
    <hyperlink r:id="rId2785" location="Japanese" ref="C2786"/>
    <hyperlink r:id="rId2786" location="Japanese" ref="C2787"/>
    <hyperlink r:id="rId2787" location="Japanese" ref="C2788"/>
    <hyperlink r:id="rId2788" location="Japanese" ref="C2789"/>
    <hyperlink r:id="rId2789" location="Japanese" ref="C2790"/>
    <hyperlink r:id="rId2790" location="Japanese" ref="C2791"/>
    <hyperlink r:id="rId2791" location="Japanese" ref="C2792"/>
    <hyperlink r:id="rId2792" location="Japanese" ref="C2793"/>
    <hyperlink r:id="rId2793" location="Japanese" ref="C2794"/>
    <hyperlink r:id="rId2794" location="Japanese" ref="C2795"/>
    <hyperlink r:id="rId2795" ref="C2796"/>
    <hyperlink r:id="rId2796" location="Japanese" ref="C2797"/>
    <hyperlink r:id="rId2797" location="Japanese" ref="C2798"/>
    <hyperlink r:id="rId2798" location="Japanese" ref="C2799"/>
    <hyperlink r:id="rId2799" location="Japanese" ref="C2800"/>
    <hyperlink r:id="rId2800" location="Japanese" ref="C2801"/>
    <hyperlink r:id="rId2801" ref="C2802"/>
    <hyperlink r:id="rId2802" location="Japanese" ref="C2803"/>
    <hyperlink r:id="rId2803" location="Japanese" ref="C2804"/>
    <hyperlink r:id="rId2804" location="Japanese" ref="C2805"/>
    <hyperlink r:id="rId2805" ref="C2806"/>
    <hyperlink r:id="rId2806" location="Japanese" ref="C2807"/>
    <hyperlink r:id="rId2807" location="Japanese" ref="C2808"/>
    <hyperlink r:id="rId2808" location="Japanese" ref="C2809"/>
    <hyperlink r:id="rId2809" location="Japanese" ref="C2810"/>
    <hyperlink r:id="rId2810" location="Japanese" ref="C2811"/>
    <hyperlink r:id="rId2811" location="Japanese" ref="C2812"/>
    <hyperlink r:id="rId2812" location="Japanese" ref="C2813"/>
    <hyperlink r:id="rId2813" location="Japanese" ref="C2814"/>
    <hyperlink r:id="rId2814" location="Japanese" ref="C2815"/>
    <hyperlink r:id="rId2815" location="Japanese" ref="C2816"/>
    <hyperlink r:id="rId2816" location="Japanese" ref="C2817"/>
    <hyperlink r:id="rId2817" location="Japanese" ref="C2818"/>
    <hyperlink r:id="rId2818" location="Japanese" ref="C2819"/>
    <hyperlink r:id="rId2819" location="Japanese" ref="C2820"/>
    <hyperlink r:id="rId2820" location="Japanese" ref="C2821"/>
    <hyperlink r:id="rId2821" ref="C2822"/>
    <hyperlink r:id="rId2822" location="Japanese" ref="C2823"/>
    <hyperlink r:id="rId2823" location="Japanese" ref="C2824"/>
    <hyperlink r:id="rId2824" location="Japanese" ref="C2825"/>
    <hyperlink r:id="rId2825" location="Japanese" ref="C2826"/>
    <hyperlink r:id="rId2826" location="Japanese" ref="C2827"/>
    <hyperlink r:id="rId2827" location="Japanese" ref="C2828"/>
    <hyperlink r:id="rId2828" ref="C2829"/>
    <hyperlink r:id="rId2829" location="Japanese" ref="C2830"/>
    <hyperlink r:id="rId2830" location="Japanese" ref="C2831"/>
    <hyperlink r:id="rId2831" location="Japanese" ref="C2832"/>
    <hyperlink r:id="rId2832" location="Japanese" ref="C2833"/>
    <hyperlink r:id="rId2833" location="Japanese" ref="C2834"/>
    <hyperlink r:id="rId2834" location="Japanese" ref="C2835"/>
    <hyperlink r:id="rId2835" location="Japanese" ref="C2836"/>
    <hyperlink r:id="rId2836" location="Japanese" ref="C2837"/>
    <hyperlink r:id="rId2837" location="Japanese" ref="C2838"/>
    <hyperlink r:id="rId2838" location="Japanese" ref="C2839"/>
    <hyperlink r:id="rId2839" location="Japanese" ref="C2840"/>
    <hyperlink r:id="rId2840" location="Japanese" ref="C2841"/>
    <hyperlink r:id="rId2841" location="Japanese" ref="C2842"/>
    <hyperlink r:id="rId2842" location="Japanese" ref="C2843"/>
    <hyperlink r:id="rId2843" location="Japanese" ref="C2844"/>
    <hyperlink r:id="rId2844" ref="C2845"/>
    <hyperlink r:id="rId2845" location="Japanese" ref="C2846"/>
    <hyperlink r:id="rId2846" location="Japanese" ref="C2847"/>
    <hyperlink r:id="rId2847" location="Japanese" ref="C2848"/>
    <hyperlink r:id="rId2848" location="Japanese" ref="C2849"/>
    <hyperlink r:id="rId2849" location="Japanese" ref="C2850"/>
    <hyperlink r:id="rId2850" location="Japanese" ref="C2851"/>
    <hyperlink r:id="rId2851" location="Japanese" ref="C2852"/>
    <hyperlink r:id="rId2852" location="Japanese" ref="C2853"/>
    <hyperlink r:id="rId2853" location="Japanese" ref="C2854"/>
    <hyperlink r:id="rId2854" location="Japanese" ref="C2855"/>
    <hyperlink r:id="rId2855" location="Japanese" ref="C2856"/>
    <hyperlink r:id="rId2856" location="Japanese" ref="C2857"/>
    <hyperlink r:id="rId2857" location="Japanese" ref="C2858"/>
    <hyperlink r:id="rId2858" location="Japanese" ref="C2859"/>
    <hyperlink r:id="rId2859" location="Japanese" ref="C2860"/>
    <hyperlink r:id="rId2860" location="Japanese" ref="C2861"/>
    <hyperlink r:id="rId2861" location="Japanese" ref="C2862"/>
    <hyperlink r:id="rId2862" location="Japanese" ref="C2863"/>
    <hyperlink r:id="rId2863" location="Japanese" ref="C2864"/>
    <hyperlink r:id="rId2864" location="Japanese" ref="C2865"/>
    <hyperlink r:id="rId2865" location="Japanese" ref="C2866"/>
    <hyperlink r:id="rId2866" location="Japanese" ref="C2867"/>
    <hyperlink r:id="rId2867" location="Japanese" ref="C2868"/>
    <hyperlink r:id="rId2868" location="Japanese" ref="C2869"/>
    <hyperlink r:id="rId2869" location="Japanese" ref="C2870"/>
    <hyperlink r:id="rId2870" location="Japanese" ref="C2871"/>
    <hyperlink r:id="rId2871" location="Japanese" ref="C2872"/>
    <hyperlink r:id="rId2872" location="Japanese" ref="C2873"/>
    <hyperlink r:id="rId2873" location="Japanese" ref="C2874"/>
    <hyperlink r:id="rId2874" location="Japanese" ref="C2875"/>
    <hyperlink r:id="rId2875" location="Japanese" ref="C2876"/>
    <hyperlink r:id="rId2876" location="Japanese" ref="C2877"/>
    <hyperlink r:id="rId2877" ref="C2878"/>
    <hyperlink r:id="rId2878" location="Japanese" ref="C2879"/>
    <hyperlink r:id="rId2879" ref="C2880"/>
    <hyperlink r:id="rId2880" ref="C2881"/>
    <hyperlink r:id="rId2881" location="Japanese" ref="C2882"/>
    <hyperlink r:id="rId2882" location="Japanese" ref="C2883"/>
    <hyperlink r:id="rId2883" location="Japanese" ref="C2884"/>
    <hyperlink r:id="rId2884" location="Japanese" ref="C2885"/>
    <hyperlink r:id="rId2885" location="Japanese" ref="C2886"/>
    <hyperlink r:id="rId2886" location="Japanese" ref="C2887"/>
    <hyperlink r:id="rId2887" location="Japanese" ref="C2888"/>
    <hyperlink r:id="rId2888" location="Japanese" ref="C2889"/>
    <hyperlink r:id="rId2889" location="Japanese" ref="C2890"/>
    <hyperlink r:id="rId2890" location="Japanese" ref="C2891"/>
    <hyperlink r:id="rId2891" location="Japanese" ref="C2892"/>
    <hyperlink r:id="rId2892" location="Japanese" ref="C2893"/>
    <hyperlink r:id="rId2893" location="Japanese" ref="C2894"/>
    <hyperlink r:id="rId2894" location="Japanese" ref="C2895"/>
    <hyperlink r:id="rId2895" location="Japanese" ref="C2896"/>
    <hyperlink r:id="rId2896" location="Japanese" ref="C2897"/>
    <hyperlink r:id="rId2897" location="Japanese" ref="C2898"/>
    <hyperlink r:id="rId2898" location="Japanese" ref="C2899"/>
    <hyperlink r:id="rId2899" ref="C2900"/>
    <hyperlink r:id="rId2900" location="Japanese" ref="C2901"/>
    <hyperlink r:id="rId2901" location="Japanese" ref="C2902"/>
    <hyperlink r:id="rId2902" location="Japanese" ref="C2903"/>
    <hyperlink r:id="rId2903" location="Japanese" ref="C2904"/>
    <hyperlink r:id="rId2904" location="Japanese" ref="C2905"/>
    <hyperlink r:id="rId2905" location="Japanese" ref="C2906"/>
    <hyperlink r:id="rId2906" location="Japanese" ref="C2907"/>
    <hyperlink r:id="rId2907" location="Japanese" ref="C2908"/>
    <hyperlink r:id="rId2908" location="Japanese" ref="C2909"/>
    <hyperlink r:id="rId2909" location="Japanese" ref="C2910"/>
    <hyperlink r:id="rId2910" location="Japanese" ref="C2911"/>
    <hyperlink r:id="rId2911" location="Japanese" ref="C2912"/>
    <hyperlink r:id="rId2912" location="Japanese" ref="C2913"/>
    <hyperlink r:id="rId2913" location="Japanese" ref="C2914"/>
    <hyperlink r:id="rId2914" location="Japanese" ref="C2915"/>
    <hyperlink r:id="rId2915" location="Japanese" ref="C2916"/>
    <hyperlink r:id="rId2916" location="Japanese" ref="C2917"/>
    <hyperlink r:id="rId2917" location="Japanese" ref="C2918"/>
    <hyperlink r:id="rId2918" location="Japanese" ref="C2919"/>
    <hyperlink r:id="rId2919" location="Japanese" ref="C2920"/>
    <hyperlink r:id="rId2920" ref="C2921"/>
    <hyperlink r:id="rId2921" location="Japanese" ref="C2922"/>
    <hyperlink r:id="rId2922" location="Japanese" ref="C2923"/>
    <hyperlink r:id="rId2923" location="Japanese" ref="C2924"/>
    <hyperlink r:id="rId2924" location="Japanese" ref="C2925"/>
    <hyperlink r:id="rId2925" ref="C2926"/>
    <hyperlink r:id="rId2926" location="Japanese" ref="C2927"/>
    <hyperlink r:id="rId2927" location="Japanese" ref="C2928"/>
    <hyperlink r:id="rId2928" location="Japanese" ref="C2929"/>
    <hyperlink r:id="rId2929" location="Japanese" ref="C2930"/>
    <hyperlink r:id="rId2930" location="Japanese" ref="C2931"/>
    <hyperlink r:id="rId2931" location="Japanese" ref="C2932"/>
    <hyperlink r:id="rId2932" location="Japanese" ref="C2933"/>
    <hyperlink r:id="rId2933" location="Japanese" ref="C2934"/>
    <hyperlink r:id="rId2934" location="Japanese" ref="C2935"/>
    <hyperlink r:id="rId2935" location="Japanese" ref="C2936"/>
    <hyperlink r:id="rId2936" location="Japanese" ref="C2937"/>
    <hyperlink r:id="rId2937" location="Japanese" ref="C2938"/>
    <hyperlink r:id="rId2938" location="Japanese" ref="C2939"/>
    <hyperlink r:id="rId2939" location="Japanese" ref="C2940"/>
    <hyperlink r:id="rId2940" location="Japanese" ref="C2941"/>
    <hyperlink r:id="rId2941" location="Japanese" ref="C2942"/>
    <hyperlink r:id="rId2942" location="Japanese" ref="C2943"/>
    <hyperlink r:id="rId2943" location="Japanese" ref="C2944"/>
    <hyperlink r:id="rId2944" location="Japanese" ref="C2945"/>
    <hyperlink r:id="rId2945" location="Japanese" ref="C2946"/>
    <hyperlink r:id="rId2946" location="Japanese" ref="C2947"/>
    <hyperlink r:id="rId2947" location="Japanese" ref="C2948"/>
    <hyperlink r:id="rId2948" location="Japanese" ref="C2949"/>
    <hyperlink r:id="rId2949" location="Japanese" ref="C2950"/>
    <hyperlink r:id="rId2950" location="Japanese" ref="C2951"/>
    <hyperlink r:id="rId2951" ref="C2952"/>
    <hyperlink r:id="rId2952" location="Japanese" ref="C2953"/>
    <hyperlink r:id="rId2953" location="Japanese" ref="C2954"/>
    <hyperlink r:id="rId2954" location="Japanese" ref="C2955"/>
    <hyperlink r:id="rId2955" location="Japanese" ref="C2956"/>
    <hyperlink r:id="rId2956" location="Japanese" ref="C2957"/>
    <hyperlink r:id="rId2957" location="Japanese" ref="C2958"/>
    <hyperlink r:id="rId2958" location="Japanese" ref="C2959"/>
    <hyperlink r:id="rId2959" location="Japanese" ref="C2960"/>
    <hyperlink r:id="rId2960" location="Japanese" ref="C2961"/>
    <hyperlink r:id="rId2961" location="Japanese" ref="C2962"/>
    <hyperlink r:id="rId2962" location="Japanese" ref="C2963"/>
    <hyperlink r:id="rId2963" location="Japanese" ref="C2964"/>
    <hyperlink r:id="rId2964" location="Japanese" ref="C2965"/>
    <hyperlink r:id="rId2965" location="Japanese" ref="C2966"/>
    <hyperlink r:id="rId2966" location="Japanese" ref="C2967"/>
    <hyperlink r:id="rId2967" location="Japanese" ref="C2968"/>
    <hyperlink r:id="rId2968" location="Japanese" ref="C2969"/>
    <hyperlink r:id="rId2969" location="Japanese" ref="C2970"/>
    <hyperlink r:id="rId2970" location="Japanese" ref="C2971"/>
    <hyperlink r:id="rId2971" location="Japanese" ref="C2972"/>
    <hyperlink r:id="rId2972" location="Japanese" ref="C2973"/>
    <hyperlink r:id="rId2973" location="Japanese" ref="C2974"/>
    <hyperlink r:id="rId2974" ref="C2975"/>
    <hyperlink r:id="rId2975" location="Japanese" ref="C2976"/>
    <hyperlink r:id="rId2976" location="Japanese" ref="C2977"/>
    <hyperlink r:id="rId2977" location="Japanese" ref="C2978"/>
    <hyperlink r:id="rId2978" location="Japanese" ref="C2979"/>
    <hyperlink r:id="rId2979" ref="C2980"/>
    <hyperlink r:id="rId2980" location="Japanese" ref="C2981"/>
    <hyperlink r:id="rId2981" location="Japanese" ref="C2982"/>
    <hyperlink r:id="rId2982" location="Japanese" ref="C2983"/>
    <hyperlink r:id="rId2983" location="Japanese" ref="C2984"/>
    <hyperlink r:id="rId2984" location="Japanese" ref="C2985"/>
    <hyperlink r:id="rId2985" location="Japanese" ref="C2986"/>
    <hyperlink r:id="rId2986" location="Japanese" ref="C2987"/>
    <hyperlink r:id="rId2987" ref="C2988"/>
    <hyperlink r:id="rId2988" location="Japanese" ref="C2989"/>
    <hyperlink r:id="rId2989" location="Japanese" ref="C2990"/>
    <hyperlink r:id="rId2990" location="Japanese" ref="C2991"/>
    <hyperlink r:id="rId2991" location="Japanese" ref="C2992"/>
    <hyperlink r:id="rId2992" location="Japanese" ref="C2993"/>
    <hyperlink r:id="rId2993" location="Japanese" ref="C2994"/>
    <hyperlink r:id="rId2994" location="Japanese" ref="C2995"/>
    <hyperlink r:id="rId2995" location="Japanese" ref="C2996"/>
    <hyperlink r:id="rId2996" location="Japanese" ref="C2997"/>
    <hyperlink r:id="rId2997" location="Japanese" ref="C2998"/>
    <hyperlink r:id="rId2998" location="Japanese" ref="C2999"/>
    <hyperlink r:id="rId2999" location="Japanese" ref="C3000"/>
    <hyperlink r:id="rId3000" location="Japanese" ref="C3001"/>
    <hyperlink r:id="rId3001" location="Japanese" ref="C3002"/>
    <hyperlink r:id="rId3002" location="Japanese" ref="C3003"/>
    <hyperlink r:id="rId3003" location="Japanese" ref="C3004"/>
    <hyperlink r:id="rId3004" location="Japanese" ref="C3005"/>
    <hyperlink r:id="rId3005" location="Japanese" ref="C3006"/>
    <hyperlink r:id="rId3006" location="Japanese" ref="C3007"/>
    <hyperlink r:id="rId3007" location="Japanese" ref="C3008"/>
    <hyperlink r:id="rId3008" location="Japanese" ref="C3009"/>
    <hyperlink r:id="rId3009" ref="C3010"/>
    <hyperlink r:id="rId3010" location="Japanese" ref="C3011"/>
    <hyperlink r:id="rId3011" location="Japanese" ref="C3012"/>
    <hyperlink r:id="rId3012" location="Japanese" ref="C3013"/>
    <hyperlink r:id="rId3013" ref="C3014"/>
    <hyperlink r:id="rId3014" location="Japanese" ref="C3015"/>
    <hyperlink r:id="rId3015" location="Japanese" ref="C3016"/>
    <hyperlink r:id="rId3016" location="Japanese" ref="C3017"/>
    <hyperlink r:id="rId3017" location="Japanese" ref="C3018"/>
    <hyperlink r:id="rId3018" location="Japanese" ref="C3019"/>
    <hyperlink r:id="rId3019" ref="C3020"/>
    <hyperlink r:id="rId3020" location="Japanese" ref="C3021"/>
    <hyperlink r:id="rId3021" location="Japanese" ref="C3022"/>
    <hyperlink r:id="rId3022" location="Japanese" ref="C3023"/>
    <hyperlink r:id="rId3023" location="Japanese" ref="C3024"/>
    <hyperlink r:id="rId3024" location="Japanese" ref="C3025"/>
    <hyperlink r:id="rId3025" location="Japanese" ref="C3026"/>
    <hyperlink r:id="rId3026" location="Japanese" ref="C3027"/>
    <hyperlink r:id="rId3027" location="Japanese" ref="C3028"/>
    <hyperlink r:id="rId3028" location="Japanese" ref="C3029"/>
    <hyperlink r:id="rId3029" location="Japanese" ref="C3030"/>
    <hyperlink r:id="rId3030" location="Japanese" ref="C3031"/>
    <hyperlink r:id="rId3031" location="Japanese" ref="C3032"/>
    <hyperlink r:id="rId3032" ref="C3033"/>
    <hyperlink r:id="rId3033" location="Japanese" ref="C3034"/>
    <hyperlink r:id="rId3034" location="Japanese" ref="C3035"/>
    <hyperlink r:id="rId3035" location="Japanese" ref="C3036"/>
    <hyperlink r:id="rId3036" ref="C3037"/>
    <hyperlink r:id="rId3037" location="Japanese" ref="C3038"/>
    <hyperlink r:id="rId3038" location="Japanese" ref="C3039"/>
    <hyperlink r:id="rId3039" location="Japanese" ref="C3040"/>
    <hyperlink r:id="rId3040" location="Japanese" ref="C3041"/>
    <hyperlink r:id="rId3041" location="Japanese" ref="C3042"/>
    <hyperlink r:id="rId3042" location="Japanese" ref="C3043"/>
    <hyperlink r:id="rId3043" location="Japanese" ref="C3044"/>
    <hyperlink r:id="rId3044" location="Japanese" ref="C3045"/>
    <hyperlink r:id="rId3045" location="Japanese" ref="C3046"/>
    <hyperlink r:id="rId3046" location="Japanese" ref="C3047"/>
    <hyperlink r:id="rId3047" location="Japanese" ref="C3048"/>
    <hyperlink r:id="rId3048" location="Japanese" ref="C3049"/>
    <hyperlink r:id="rId3049" location="Japanese" ref="C3050"/>
    <hyperlink r:id="rId3050" location="Japanese" ref="C3051"/>
    <hyperlink r:id="rId3051" location="Japanese" ref="C3052"/>
    <hyperlink r:id="rId3052" location="Japanese" ref="C3053"/>
    <hyperlink r:id="rId3053" location="Japanese" ref="C3054"/>
    <hyperlink r:id="rId3054" location="Japanese" ref="C3055"/>
    <hyperlink r:id="rId3055" location="Japanese" ref="C3056"/>
    <hyperlink r:id="rId3056" location="Japanese" ref="C3057"/>
    <hyperlink r:id="rId3057" location="Japanese" ref="C3058"/>
    <hyperlink r:id="rId3058" location="Japanese" ref="C3059"/>
    <hyperlink r:id="rId3059" location="Japanese" ref="C3060"/>
    <hyperlink r:id="rId3060" location="Japanese" ref="C3061"/>
    <hyperlink r:id="rId3061" ref="C3062"/>
    <hyperlink r:id="rId3062" location="Japanese" ref="C3063"/>
    <hyperlink r:id="rId3063" location="Japanese" ref="C3064"/>
    <hyperlink r:id="rId3064" location="Japanese" ref="C3065"/>
    <hyperlink r:id="rId3065" location="Japanese" ref="C3066"/>
    <hyperlink r:id="rId3066" location="Japanese" ref="C3067"/>
    <hyperlink r:id="rId3067" location="Japanese" ref="C3068"/>
    <hyperlink r:id="rId3068" location="Japanese" ref="C3069"/>
    <hyperlink r:id="rId3069" location="Japanese" ref="C3070"/>
    <hyperlink r:id="rId3070" location="Japanese" ref="C3071"/>
    <hyperlink r:id="rId3071" ref="C3072"/>
    <hyperlink r:id="rId3072" ref="C3073"/>
    <hyperlink r:id="rId3073" location="Japanese" ref="C3074"/>
    <hyperlink r:id="rId3074" location="Japanese" ref="C3075"/>
    <hyperlink r:id="rId3075" location="Japanese" ref="C3076"/>
    <hyperlink r:id="rId3076" ref="C3077"/>
    <hyperlink r:id="rId3077" location="Japanese" ref="C3078"/>
    <hyperlink r:id="rId3078" location="Japanese" ref="C3079"/>
    <hyperlink r:id="rId3079" location="Japanese" ref="C3080"/>
    <hyperlink r:id="rId3080" location="Japanese" ref="C3081"/>
    <hyperlink r:id="rId3081" location="Japanese" ref="C3082"/>
    <hyperlink r:id="rId3082" location="Japanese" ref="C3083"/>
    <hyperlink r:id="rId3083" location="Japanese" ref="C3084"/>
    <hyperlink r:id="rId3084" ref="C3085"/>
    <hyperlink r:id="rId3085" location="Japanese" ref="C3086"/>
    <hyperlink r:id="rId3086" ref="C3087"/>
    <hyperlink r:id="rId3087" location="Japanese" ref="C3088"/>
    <hyperlink r:id="rId3088" location="Japanese" ref="C3089"/>
    <hyperlink r:id="rId3089" location="Japanese" ref="C3090"/>
    <hyperlink r:id="rId3090" ref="C3091"/>
    <hyperlink r:id="rId3091" location="Japanese" ref="C3092"/>
    <hyperlink r:id="rId3092" ref="C3093"/>
    <hyperlink r:id="rId3093" location="Japanese" ref="C3094"/>
    <hyperlink r:id="rId3094" location="Japanese" ref="C3095"/>
    <hyperlink r:id="rId3095" location="Japanese" ref="C3096"/>
    <hyperlink r:id="rId3096" location="Japanese" ref="C3097"/>
    <hyperlink r:id="rId3097" location="Japanese" ref="C3098"/>
    <hyperlink r:id="rId3098" location="Japanese" ref="C3099"/>
    <hyperlink r:id="rId3099" location="Japanese" ref="C3100"/>
    <hyperlink r:id="rId3100" location="Japanese" ref="C3101"/>
    <hyperlink r:id="rId3101" ref="C3102"/>
    <hyperlink r:id="rId3102" location="Japanese" ref="C3103"/>
    <hyperlink r:id="rId3103" location="Japanese" ref="C3104"/>
    <hyperlink r:id="rId3104" location="Japanese" ref="C3105"/>
    <hyperlink r:id="rId3105" location="Japanese" ref="C3106"/>
    <hyperlink r:id="rId3106" location="Japanese" ref="C3107"/>
    <hyperlink r:id="rId3107" location="Japanese" ref="C3108"/>
    <hyperlink r:id="rId3108" location="Japanese" ref="C3109"/>
    <hyperlink r:id="rId3109" location="Japanese" ref="C3110"/>
    <hyperlink r:id="rId3110" location="Japanese" ref="C3111"/>
    <hyperlink r:id="rId3111" location="Japanese" ref="C3112"/>
    <hyperlink r:id="rId3112" location="Japanese" ref="C3113"/>
    <hyperlink r:id="rId3113" location="Japanese" ref="C3114"/>
    <hyperlink r:id="rId3114" location="Japanese" ref="C3115"/>
    <hyperlink r:id="rId3115" location="Japanese" ref="C3116"/>
    <hyperlink r:id="rId3116" location="Japanese" ref="C3117"/>
    <hyperlink r:id="rId3117" location="Japanese" ref="C3118"/>
    <hyperlink r:id="rId3118" location="Japanese" ref="C3119"/>
    <hyperlink r:id="rId3119" ref="C3120"/>
    <hyperlink r:id="rId3120" location="Japanese" ref="C3121"/>
    <hyperlink r:id="rId3121" location="Japanese" ref="C3122"/>
    <hyperlink r:id="rId3122" location="Japanese" ref="C3123"/>
    <hyperlink r:id="rId3123" location="Japanese" ref="C3124"/>
    <hyperlink r:id="rId3124" location="Japanese" ref="C3125"/>
    <hyperlink r:id="rId3125" ref="C3126"/>
    <hyperlink r:id="rId3126" location="Japanese" ref="C3127"/>
    <hyperlink r:id="rId3127" location="Japanese" ref="C3128"/>
    <hyperlink r:id="rId3128" location="Japanese" ref="C3129"/>
    <hyperlink r:id="rId3129" location="Japanese" ref="C3130"/>
    <hyperlink r:id="rId3130" location="Japanese" ref="C3131"/>
    <hyperlink r:id="rId3131" location="Japanese" ref="C3132"/>
    <hyperlink r:id="rId3132" location="Japanese" ref="C3133"/>
    <hyperlink r:id="rId3133" location="Japanese" ref="C3134"/>
    <hyperlink r:id="rId3134" location="Japanese" ref="C3135"/>
    <hyperlink r:id="rId3135" location="Japanese" ref="C3136"/>
    <hyperlink r:id="rId3136" location="Japanese" ref="C3137"/>
    <hyperlink r:id="rId3137" location="Japanese" ref="C3138"/>
    <hyperlink r:id="rId3138" location="Japanese" ref="C3139"/>
    <hyperlink r:id="rId3139" location="Japanese" ref="C3140"/>
    <hyperlink r:id="rId3140" location="Japanese" ref="C3141"/>
    <hyperlink r:id="rId3141" location="Japanese" ref="C3142"/>
    <hyperlink r:id="rId3142" location="Japanese" ref="C3143"/>
    <hyperlink r:id="rId3143" location="Japanese" ref="C3144"/>
    <hyperlink r:id="rId3144" location="Japanese" ref="C3145"/>
    <hyperlink r:id="rId3145" location="Japanese" ref="C3146"/>
    <hyperlink r:id="rId3146" location="Japanese" ref="C3147"/>
    <hyperlink r:id="rId3147" location="Japanese" ref="C3148"/>
    <hyperlink r:id="rId3148" ref="C3149"/>
    <hyperlink r:id="rId3149" location="Japanese" ref="C3150"/>
    <hyperlink r:id="rId3150" location="Japanese" ref="C3151"/>
    <hyperlink r:id="rId3151" location="Japanese" ref="C3152"/>
    <hyperlink r:id="rId3152" location="Japanese" ref="C3153"/>
    <hyperlink r:id="rId3153" location="Japanese" ref="C3154"/>
    <hyperlink r:id="rId3154" location="Japanese" ref="C3155"/>
    <hyperlink r:id="rId3155" location="Japanese" ref="C3156"/>
    <hyperlink r:id="rId3156" location="Japanese" ref="C3157"/>
    <hyperlink r:id="rId3157" location="Japanese" ref="C3158"/>
    <hyperlink r:id="rId3158" location="Japanese" ref="C3159"/>
    <hyperlink r:id="rId3159" location="Japanese" ref="C3160"/>
    <hyperlink r:id="rId3160" location="Japanese" ref="C3161"/>
    <hyperlink r:id="rId3161" location="Japanese" ref="C3162"/>
    <hyperlink r:id="rId3162" location="Japanese" ref="C3163"/>
    <hyperlink r:id="rId3163" location="Japanese" ref="C3164"/>
    <hyperlink r:id="rId3164" location="Japanese" ref="C3165"/>
    <hyperlink r:id="rId3165" location="Japanese" ref="C3166"/>
    <hyperlink r:id="rId3166" location="Japanese" ref="C3167"/>
    <hyperlink r:id="rId3167" location="Japanese" ref="C3168"/>
    <hyperlink r:id="rId3168" location="Japanese" ref="C3169"/>
    <hyperlink r:id="rId3169" location="Japanese" ref="C3170"/>
    <hyperlink r:id="rId3170" location="Japanese" ref="C3171"/>
    <hyperlink r:id="rId3171" ref="C3172"/>
    <hyperlink r:id="rId3172" location="Japanese" ref="C3173"/>
    <hyperlink r:id="rId3173" ref="C3174"/>
    <hyperlink r:id="rId3174" location="Japanese" ref="C3175"/>
    <hyperlink r:id="rId3175" location="Japanese" ref="C3176"/>
    <hyperlink r:id="rId3176" location="Japanese" ref="C3177"/>
    <hyperlink r:id="rId3177" ref="C3178"/>
    <hyperlink r:id="rId3178" location="Japanese" ref="C3179"/>
    <hyperlink r:id="rId3179" location="Japanese" ref="C3180"/>
    <hyperlink r:id="rId3180" location="Japanese" ref="C3181"/>
    <hyperlink r:id="rId3181" location="Japanese" ref="C3182"/>
    <hyperlink r:id="rId3182" location="Japanese" ref="C3183"/>
    <hyperlink r:id="rId3183" location="Japanese" ref="C3184"/>
    <hyperlink r:id="rId3184" location="Japanese" ref="C3185"/>
    <hyperlink r:id="rId3185" location="Japanese" ref="C3186"/>
    <hyperlink r:id="rId3186" location="Japanese" ref="C3187"/>
    <hyperlink r:id="rId3187" location="Japanese" ref="C3188"/>
    <hyperlink r:id="rId3188" location="Japanese" ref="C3189"/>
    <hyperlink r:id="rId3189" location="Japanese" ref="C3190"/>
    <hyperlink r:id="rId3190" location="Japanese" ref="C3191"/>
    <hyperlink r:id="rId3191" location="Japanese" ref="C3192"/>
    <hyperlink r:id="rId3192" location="Japanese" ref="C3193"/>
    <hyperlink r:id="rId3193" location="Japanese" ref="C3194"/>
    <hyperlink r:id="rId3194" location="Japanese" ref="C3195"/>
    <hyperlink r:id="rId3195" location="Japanese" ref="C3196"/>
    <hyperlink r:id="rId3196" location="Japanese" ref="C3197"/>
    <hyperlink r:id="rId3197" location="Japanese" ref="C3198"/>
    <hyperlink r:id="rId3198" location="Japanese" ref="C3199"/>
    <hyperlink r:id="rId3199" location="Japanese" ref="C3200"/>
    <hyperlink r:id="rId3200" location="Japanese" ref="C3201"/>
    <hyperlink r:id="rId3201" location="Japanese" ref="C3202"/>
    <hyperlink r:id="rId3202" location="Japanese" ref="C3203"/>
    <hyperlink r:id="rId3203" location="Japanese" ref="C3204"/>
    <hyperlink r:id="rId3204" location="Japanese" ref="C3205"/>
    <hyperlink r:id="rId3205" location="Japanese" ref="C3206"/>
    <hyperlink r:id="rId3206" location="Japanese" ref="C3207"/>
    <hyperlink r:id="rId3207" location="Japanese" ref="C3208"/>
    <hyperlink r:id="rId3208" location="Japanese" ref="C3209"/>
    <hyperlink r:id="rId3209" location="Japanese" ref="C3210"/>
    <hyperlink r:id="rId3210" location="Japanese" ref="C3211"/>
    <hyperlink r:id="rId3211" location="Japanese" ref="C3212"/>
    <hyperlink r:id="rId3212" location="Japanese" ref="C3213"/>
    <hyperlink r:id="rId3213" location="Japanese" ref="C3214"/>
    <hyperlink r:id="rId3214" location="Japanese" ref="C3215"/>
    <hyperlink r:id="rId3215" ref="C3216"/>
    <hyperlink r:id="rId3216" location="Japanese" ref="C3217"/>
    <hyperlink r:id="rId3217" location="Japanese" ref="C3218"/>
    <hyperlink r:id="rId3218" location="Japanese" ref="C3219"/>
    <hyperlink r:id="rId3219" location="Japanese" ref="C3220"/>
    <hyperlink r:id="rId3220" location="Japanese" ref="C3221"/>
    <hyperlink r:id="rId3221" location="Japanese" ref="C3222"/>
    <hyperlink r:id="rId3222" location="Japanese" ref="C3223"/>
    <hyperlink r:id="rId3223" location="Japanese" ref="C3224"/>
    <hyperlink r:id="rId3224" location="Japanese" ref="C3225"/>
    <hyperlink r:id="rId3225" location="Japanese" ref="C3226"/>
    <hyperlink r:id="rId3226" location="Japanese" ref="C3227"/>
    <hyperlink r:id="rId3227" location="Japanese" ref="C3228"/>
    <hyperlink r:id="rId3228" location="Japanese" ref="C3229"/>
    <hyperlink r:id="rId3229" location="Japanese" ref="C3230"/>
    <hyperlink r:id="rId3230" location="Japanese" ref="C3231"/>
    <hyperlink r:id="rId3231" location="Japanese" ref="C3232"/>
    <hyperlink r:id="rId3232" location="Japanese" ref="C3233"/>
    <hyperlink r:id="rId3233" location="Japanese" ref="C3234"/>
    <hyperlink r:id="rId3234" location="Japanese" ref="C3235"/>
    <hyperlink r:id="rId3235" location="Japanese" ref="C3236"/>
    <hyperlink r:id="rId3236" location="Japanese" ref="C3237"/>
    <hyperlink r:id="rId3237" location="Japanese" ref="C3238"/>
    <hyperlink r:id="rId3238" location="Japanese" ref="C3239"/>
    <hyperlink r:id="rId3239" location="Japanese" ref="C3240"/>
    <hyperlink r:id="rId3240" location="Japanese" ref="C3241"/>
    <hyperlink r:id="rId3241" ref="C3242"/>
    <hyperlink r:id="rId3242" location="Japanese" ref="C3243"/>
    <hyperlink r:id="rId3243" location="Japanese" ref="C3244"/>
    <hyperlink r:id="rId3244" location="Japanese" ref="C3245"/>
    <hyperlink r:id="rId3245" location="Japanese" ref="C3246"/>
    <hyperlink r:id="rId3246" location="Japanese" ref="C3247"/>
    <hyperlink r:id="rId3247" location="Japanese" ref="C3248"/>
    <hyperlink r:id="rId3248" location="Japanese" ref="C3249"/>
    <hyperlink r:id="rId3249" location="Japanese" ref="C3250"/>
    <hyperlink r:id="rId3250" location="Japanese" ref="C3251"/>
    <hyperlink r:id="rId3251" location="Japanese" ref="C3252"/>
    <hyperlink r:id="rId3252" location="Japanese" ref="C3253"/>
    <hyperlink r:id="rId3253" location="Japanese" ref="C3254"/>
    <hyperlink r:id="rId3254" location="Japanese" ref="C3255"/>
    <hyperlink r:id="rId3255" location="Japanese" ref="C3256"/>
    <hyperlink r:id="rId3256" location="Japanese" ref="C3257"/>
    <hyperlink r:id="rId3257" location="Japanese" ref="C3258"/>
    <hyperlink r:id="rId3258" location="Japanese" ref="C3259"/>
    <hyperlink r:id="rId3259" location="Japanese" ref="C3260"/>
    <hyperlink r:id="rId3260" location="Japanese" ref="C3261"/>
    <hyperlink r:id="rId3261" location="Japanese" ref="C3262"/>
    <hyperlink r:id="rId3262" location="Japanese" ref="C3263"/>
    <hyperlink r:id="rId3263" location="Japanese" ref="C3264"/>
    <hyperlink r:id="rId3264" location="Japanese" ref="C3265"/>
    <hyperlink r:id="rId3265" location="Japanese" ref="C3266"/>
    <hyperlink r:id="rId3266" ref="C3267"/>
    <hyperlink r:id="rId3267" location="Japanese" ref="C3268"/>
    <hyperlink r:id="rId3268" location="Japanese" ref="C3269"/>
    <hyperlink r:id="rId3269" location="Japanese" ref="C3270"/>
    <hyperlink r:id="rId3270" location="Japanese" ref="C3271"/>
    <hyperlink r:id="rId3271" location="Japanese" ref="C3272"/>
    <hyperlink r:id="rId3272" location="Japanese" ref="C3273"/>
    <hyperlink r:id="rId3273" location="Japanese" ref="C3274"/>
    <hyperlink r:id="rId3274" location="Japanese" ref="C3275"/>
    <hyperlink r:id="rId3275" location="Japanese" ref="C3276"/>
    <hyperlink r:id="rId3276" location="Japanese" ref="C3277"/>
    <hyperlink r:id="rId3277" ref="C3278"/>
    <hyperlink r:id="rId3278" location="Japanese" ref="C3279"/>
    <hyperlink r:id="rId3279" location="Japanese" ref="C3280"/>
    <hyperlink r:id="rId3280" location="Japanese" ref="C3281"/>
    <hyperlink r:id="rId3281" location="Japanese" ref="C3282"/>
    <hyperlink r:id="rId3282" location="Japanese" ref="C3283"/>
    <hyperlink r:id="rId3283" location="Japanese" ref="C3284"/>
    <hyperlink r:id="rId3284" location="Japanese" ref="C3285"/>
    <hyperlink r:id="rId3285" location="Japanese" ref="C3286"/>
    <hyperlink r:id="rId3286" location="Japanese" ref="C3287"/>
    <hyperlink r:id="rId3287" location="Japanese" ref="C3288"/>
    <hyperlink r:id="rId3288" location="Japanese" ref="C3289"/>
    <hyperlink r:id="rId3289" location="Japanese" ref="C3290"/>
    <hyperlink r:id="rId3290" location="Japanese" ref="C3291"/>
    <hyperlink r:id="rId3291" location="Japanese" ref="C3292"/>
    <hyperlink r:id="rId3292" location="Japanese" ref="C3293"/>
    <hyperlink r:id="rId3293" location="Japanese" ref="C3294"/>
    <hyperlink r:id="rId3294" location="Japanese" ref="C3295"/>
    <hyperlink r:id="rId3295" location="Japanese" ref="C3296"/>
    <hyperlink r:id="rId3296" location="Japanese" ref="C3297"/>
    <hyperlink r:id="rId3297" location="Japanese" ref="C3298"/>
    <hyperlink r:id="rId3298" location="Japanese" ref="C3299"/>
    <hyperlink r:id="rId3299" location="Japanese" ref="C3300"/>
    <hyperlink r:id="rId3300" ref="C3301"/>
    <hyperlink r:id="rId3301" location="Japanese" ref="C3302"/>
    <hyperlink r:id="rId3302" location="Japanese" ref="C3303"/>
    <hyperlink r:id="rId3303" location="Japanese" ref="C3304"/>
    <hyperlink r:id="rId3304" location="Japanese" ref="C3305"/>
    <hyperlink r:id="rId3305" location="Japanese" ref="C3306"/>
    <hyperlink r:id="rId3306" location="Japanese" ref="C3307"/>
    <hyperlink r:id="rId3307" location="Japanese" ref="C3308"/>
    <hyperlink r:id="rId3308" location="Japanese" ref="C3309"/>
    <hyperlink r:id="rId3309" ref="C3310"/>
    <hyperlink r:id="rId3310" location="Japanese" ref="C3311"/>
    <hyperlink r:id="rId3311" location="Japanese" ref="C3312"/>
    <hyperlink r:id="rId3312" location="Japanese" ref="C3313"/>
    <hyperlink r:id="rId3313" ref="C3314"/>
    <hyperlink r:id="rId3314" location="Japanese" ref="C3315"/>
    <hyperlink r:id="rId3315" location="Japanese" ref="C3316"/>
    <hyperlink r:id="rId3316" location="Japanese" ref="C3317"/>
    <hyperlink r:id="rId3317" location="Japanese" ref="C3318"/>
    <hyperlink r:id="rId3318" location="Japanese" ref="C3319"/>
    <hyperlink r:id="rId3319" location="Japanese" ref="C3320"/>
    <hyperlink r:id="rId3320" location="Japanese" ref="C3321"/>
    <hyperlink r:id="rId3321" location="Japanese" ref="C3322"/>
    <hyperlink r:id="rId3322" location="Japanese" ref="C3323"/>
    <hyperlink r:id="rId3323" location="Japanese" ref="C3324"/>
    <hyperlink r:id="rId3324" location="Japanese" ref="C3325"/>
    <hyperlink r:id="rId3325" location="Japanese" ref="C3326"/>
    <hyperlink r:id="rId3326" location="Japanese" ref="C3327"/>
    <hyperlink r:id="rId3327" location="Japanese" ref="C3328"/>
    <hyperlink r:id="rId3328" location="Japanese" ref="C3329"/>
    <hyperlink r:id="rId3329" location="Japanese" ref="C3330"/>
    <hyperlink r:id="rId3330" location="Japanese" ref="C3331"/>
    <hyperlink r:id="rId3331" location="Japanese" ref="C3332"/>
    <hyperlink r:id="rId3332" location="Japanese" ref="C3333"/>
    <hyperlink r:id="rId3333" location="Japanese" ref="C3334"/>
    <hyperlink r:id="rId3334" location="Japanese" ref="C3335"/>
    <hyperlink r:id="rId3335" location="Japanese" ref="C3336"/>
    <hyperlink r:id="rId3336" location="Japanese" ref="C3337"/>
    <hyperlink r:id="rId3337" location="Japanese" ref="C3338"/>
    <hyperlink r:id="rId3338" location="Japanese" ref="C3339"/>
    <hyperlink r:id="rId3339" location="Japanese" ref="C3340"/>
    <hyperlink r:id="rId3340" location="Japanese" ref="C3341"/>
    <hyperlink r:id="rId3341" location="Japanese" ref="C3342"/>
    <hyperlink r:id="rId3342" ref="C3343"/>
    <hyperlink r:id="rId3343" location="Japanese" ref="C3344"/>
    <hyperlink r:id="rId3344" location="Japanese" ref="C3345"/>
    <hyperlink r:id="rId3345" location="Japanese" ref="C3346"/>
    <hyperlink r:id="rId3346" location="Japanese" ref="C3347"/>
    <hyperlink r:id="rId3347" location="Japanese" ref="C3348"/>
    <hyperlink r:id="rId3348" location="Japanese" ref="C3349"/>
    <hyperlink r:id="rId3349" location="Japanese" ref="C3350"/>
    <hyperlink r:id="rId3350" ref="C3351"/>
    <hyperlink r:id="rId3351" location="Japanese" ref="C3352"/>
    <hyperlink r:id="rId3352" location="Japanese" ref="C3353"/>
    <hyperlink r:id="rId3353" location="Japanese" ref="C3354"/>
    <hyperlink r:id="rId3354" location="Japanese" ref="C3355"/>
    <hyperlink r:id="rId3355" location="Japanese" ref="C3356"/>
    <hyperlink r:id="rId3356" location="Japanese" ref="C3357"/>
    <hyperlink r:id="rId3357" location="Japanese" ref="C3358"/>
    <hyperlink r:id="rId3358" ref="C3359"/>
    <hyperlink r:id="rId3359" location="Japanese" ref="C3360"/>
    <hyperlink r:id="rId3360" location="Japanese" ref="C3361"/>
    <hyperlink r:id="rId3361" location="Japanese" ref="C3362"/>
    <hyperlink r:id="rId3362" location="Japanese" ref="C3363"/>
    <hyperlink r:id="rId3363" location="Japanese" ref="C3364"/>
    <hyperlink r:id="rId3364" location="Japanese" ref="C3365"/>
    <hyperlink r:id="rId3365" location="Japanese" ref="C3366"/>
    <hyperlink r:id="rId3366" location="Japanese" ref="C3367"/>
    <hyperlink r:id="rId3367" location="Japanese" ref="C3368"/>
    <hyperlink r:id="rId3368" location="Japanese" ref="C3369"/>
    <hyperlink r:id="rId3369" location="Japanese" ref="C3370"/>
    <hyperlink r:id="rId3370" location="Japanese" ref="C3371"/>
    <hyperlink r:id="rId3371" location="Japanese" ref="C3372"/>
    <hyperlink r:id="rId3372" ref="C3373"/>
    <hyperlink r:id="rId3373" location="Japanese" ref="C3374"/>
    <hyperlink r:id="rId3374" location="Japanese" ref="C3375"/>
    <hyperlink r:id="rId3375" location="Japanese" ref="C3376"/>
    <hyperlink r:id="rId3376" location="Japanese" ref="C3377"/>
    <hyperlink r:id="rId3377" location="Japanese" ref="C3378"/>
    <hyperlink r:id="rId3378" location="Japanese" ref="C3379"/>
    <hyperlink r:id="rId3379" location="Japanese" ref="C3380"/>
    <hyperlink r:id="rId3380" location="Japanese" ref="C3381"/>
    <hyperlink r:id="rId3381" location="Japanese" ref="C3382"/>
    <hyperlink r:id="rId3382" location="Japanese" ref="C3383"/>
    <hyperlink r:id="rId3383" ref="C3384"/>
    <hyperlink r:id="rId3384" location="Japanese" ref="C3385"/>
    <hyperlink r:id="rId3385" location="Japanese" ref="C3386"/>
    <hyperlink r:id="rId3386" location="Japanese" ref="C3387"/>
    <hyperlink r:id="rId3387" location="Japanese" ref="C3388"/>
    <hyperlink r:id="rId3388" location="Japanese" ref="C3389"/>
    <hyperlink r:id="rId3389" location="Japanese" ref="C3390"/>
    <hyperlink r:id="rId3390" location="Japanese" ref="C3391"/>
    <hyperlink r:id="rId3391" location="Japanese" ref="C3392"/>
    <hyperlink r:id="rId3392" location="Japanese" ref="C3393"/>
    <hyperlink r:id="rId3393" location="Japanese" ref="C3394"/>
    <hyperlink r:id="rId3394" location="Japanese" ref="C3395"/>
    <hyperlink r:id="rId3395" location="Japanese" ref="C3396"/>
    <hyperlink r:id="rId3396" ref="C3397"/>
    <hyperlink r:id="rId3397" location="Japanese" ref="C3398"/>
    <hyperlink r:id="rId3398" location="Japanese" ref="C3399"/>
    <hyperlink r:id="rId3399" location="Japanese" ref="C3400"/>
    <hyperlink r:id="rId3400" location="Japanese" ref="C3401"/>
    <hyperlink r:id="rId3401" location="Japanese" ref="C3402"/>
    <hyperlink r:id="rId3402" location="Japanese" ref="C3403"/>
    <hyperlink r:id="rId3403" location="Japanese" ref="C3404"/>
    <hyperlink r:id="rId3404" location="Japanese" ref="C3405"/>
    <hyperlink r:id="rId3405" location="Japanese" ref="C3406"/>
    <hyperlink r:id="rId3406" location="Japanese" ref="C3407"/>
    <hyperlink r:id="rId3407" location="Japanese" ref="C3408"/>
    <hyperlink r:id="rId3408" location="Japanese" ref="C3409"/>
    <hyperlink r:id="rId3409" location="Japanese" ref="C3410"/>
    <hyperlink r:id="rId3410" location="Japanese" ref="C3411"/>
    <hyperlink r:id="rId3411" location="Japanese" ref="C3412"/>
    <hyperlink r:id="rId3412" location="Japanese" ref="C3413"/>
    <hyperlink r:id="rId3413" location="Japanese" ref="C3414"/>
    <hyperlink r:id="rId3414" location="Japanese" ref="C3415"/>
    <hyperlink r:id="rId3415" location="Japanese" ref="C3416"/>
    <hyperlink r:id="rId3416" location="Japanese" ref="C3417"/>
    <hyperlink r:id="rId3417" location="Japanese" ref="C3418"/>
    <hyperlink r:id="rId3418" location="Japanese" ref="C3419"/>
    <hyperlink r:id="rId3419" location="Japanese" ref="C3420"/>
    <hyperlink r:id="rId3420" location="Japanese" ref="C3421"/>
    <hyperlink r:id="rId3421" location="Japanese" ref="C3422"/>
    <hyperlink r:id="rId3422" location="Japanese" ref="C3423"/>
    <hyperlink r:id="rId3423" location="Japanese" ref="C3424"/>
    <hyperlink r:id="rId3424" location="Japanese" ref="C3425"/>
    <hyperlink r:id="rId3425" location="Japanese" ref="C3426"/>
    <hyperlink r:id="rId3426" location="Japanese" ref="C3427"/>
    <hyperlink r:id="rId3427" location="Japanese" ref="C3428"/>
    <hyperlink r:id="rId3428" location="Japanese" ref="C3429"/>
    <hyperlink r:id="rId3429" location="Japanese" ref="C3430"/>
    <hyperlink r:id="rId3430" location="Japanese" ref="C3431"/>
    <hyperlink r:id="rId3431" location="Japanese" ref="C3432"/>
    <hyperlink r:id="rId3432" location="Japanese" ref="C3433"/>
    <hyperlink r:id="rId3433" location="Japanese" ref="C3434"/>
    <hyperlink r:id="rId3434" location="Japanese" ref="C3435"/>
    <hyperlink r:id="rId3435" location="Japanese" ref="C3436"/>
    <hyperlink r:id="rId3436" location="Japanese" ref="C3437"/>
    <hyperlink r:id="rId3437" ref="C3438"/>
    <hyperlink r:id="rId3438" location="Japanese" ref="C3439"/>
    <hyperlink r:id="rId3439" location="Japanese" ref="C3440"/>
    <hyperlink r:id="rId3440" location="Japanese" ref="C3441"/>
    <hyperlink r:id="rId3441" location="Japanese" ref="C3442"/>
    <hyperlink r:id="rId3442" location="Japanese" ref="C3443"/>
    <hyperlink r:id="rId3443" location="Japanese" ref="C3444"/>
    <hyperlink r:id="rId3444" location="Japanese" ref="C3445"/>
    <hyperlink r:id="rId3445" location="Japanese" ref="C3446"/>
    <hyperlink r:id="rId3446" ref="C3447"/>
    <hyperlink r:id="rId3447" location="Japanese" ref="C3448"/>
    <hyperlink r:id="rId3448" location="Japanese" ref="C3449"/>
    <hyperlink r:id="rId3449" location="Japanese" ref="C3450"/>
    <hyperlink r:id="rId3450" location="Japanese" ref="C3451"/>
    <hyperlink r:id="rId3451" location="Japanese" ref="C3452"/>
    <hyperlink r:id="rId3452" location="Japanese" ref="C3453"/>
    <hyperlink r:id="rId3453" location="Japanese" ref="C3454"/>
    <hyperlink r:id="rId3454" location="Japanese" ref="C3455"/>
    <hyperlink r:id="rId3455" location="Japanese" ref="C3456"/>
    <hyperlink r:id="rId3456" location="Japanese" ref="C3457"/>
    <hyperlink r:id="rId3457" location="Japanese" ref="C3458"/>
    <hyperlink r:id="rId3458" location="Japanese" ref="C3459"/>
    <hyperlink r:id="rId3459" location="Japanese" ref="C3460"/>
    <hyperlink r:id="rId3460" location="Japanese" ref="C3461"/>
    <hyperlink r:id="rId3461" location="Japanese" ref="C3462"/>
    <hyperlink r:id="rId3462" ref="C3463"/>
    <hyperlink r:id="rId3463" location="Japanese" ref="C3464"/>
    <hyperlink r:id="rId3464" location="Japanese" ref="C3465"/>
    <hyperlink r:id="rId3465" location="Japanese" ref="C3466"/>
    <hyperlink r:id="rId3466" location="Japanese" ref="C3467"/>
    <hyperlink r:id="rId3467" location="Japanese" ref="C3468"/>
    <hyperlink r:id="rId3468" location="Japanese" ref="C3469"/>
    <hyperlink r:id="rId3469" location="Japanese" ref="C3470"/>
    <hyperlink r:id="rId3470" location="Japanese" ref="C3471"/>
    <hyperlink r:id="rId3471" location="Japanese" ref="C3472"/>
    <hyperlink r:id="rId3472" location="Japanese" ref="C3473"/>
    <hyperlink r:id="rId3473" ref="C3474"/>
    <hyperlink r:id="rId3474" location="Japanese" ref="C3475"/>
    <hyperlink r:id="rId3475" location="Japanese" ref="C3476"/>
    <hyperlink r:id="rId3476" location="Japanese" ref="C3477"/>
    <hyperlink r:id="rId3477" location="Japanese" ref="C3478"/>
    <hyperlink r:id="rId3478" location="Japanese" ref="C3479"/>
    <hyperlink r:id="rId3479" ref="C3480"/>
    <hyperlink r:id="rId3480" location="Japanese" ref="C3481"/>
    <hyperlink r:id="rId3481" location="Japanese" ref="C3482"/>
    <hyperlink r:id="rId3482" location="Japanese" ref="C3483"/>
    <hyperlink r:id="rId3483" location="Japanese" ref="C3484"/>
    <hyperlink r:id="rId3484" location="Japanese" ref="C3485"/>
    <hyperlink r:id="rId3485" location="Japanese" ref="C3486"/>
    <hyperlink r:id="rId3486" location="Japanese" ref="C3487"/>
    <hyperlink r:id="rId3487" location="Japanese" ref="C3488"/>
    <hyperlink r:id="rId3488" location="Japanese" ref="C3489"/>
    <hyperlink r:id="rId3489" location="Japanese" ref="C3490"/>
    <hyperlink r:id="rId3490" location="Japanese" ref="C3491"/>
    <hyperlink r:id="rId3491" location="Japanese" ref="C3492"/>
    <hyperlink r:id="rId3492" location="Japanese" ref="C3493"/>
    <hyperlink r:id="rId3493" location="Japanese" ref="C3494"/>
    <hyperlink r:id="rId3494" ref="C3495"/>
    <hyperlink r:id="rId3495" location="Japanese" ref="C3496"/>
    <hyperlink r:id="rId3496" location="Japanese" ref="C3497"/>
    <hyperlink r:id="rId3497" location="Japanese" ref="C3498"/>
    <hyperlink r:id="rId3498" location="Japanese" ref="C3499"/>
    <hyperlink r:id="rId3499" location="Japanese" ref="C3500"/>
    <hyperlink r:id="rId3500" location="Japanese" ref="C3501"/>
    <hyperlink r:id="rId3501" location="Japanese" ref="C3502"/>
    <hyperlink r:id="rId3502" location="Japanese" ref="C3503"/>
    <hyperlink r:id="rId3503" location="Japanese" ref="C3504"/>
    <hyperlink r:id="rId3504" location="Japanese" ref="C3505"/>
    <hyperlink r:id="rId3505" location="Japanese" ref="C3506"/>
    <hyperlink r:id="rId3506" location="Japanese" ref="C3507"/>
    <hyperlink r:id="rId3507" location="Japanese" ref="C3508"/>
    <hyperlink r:id="rId3508" location="Japanese" ref="C3509"/>
    <hyperlink r:id="rId3509" location="Japanese" ref="C3510"/>
    <hyperlink r:id="rId3510" location="Japanese" ref="C3511"/>
    <hyperlink r:id="rId3511" location="Japanese" ref="C3512"/>
    <hyperlink r:id="rId3512" location="Japanese" ref="C3513"/>
    <hyperlink r:id="rId3513" location="Japanese" ref="C3514"/>
    <hyperlink r:id="rId3514" location="Japanese" ref="C3515"/>
    <hyperlink r:id="rId3515" location="Japanese" ref="C3516"/>
    <hyperlink r:id="rId3516" location="Japanese" ref="C3517"/>
    <hyperlink r:id="rId3517" location="Japanese" ref="C3518"/>
    <hyperlink r:id="rId3518" location="Japanese" ref="C3519"/>
    <hyperlink r:id="rId3519" location="Japanese" ref="C3520"/>
    <hyperlink r:id="rId3520" ref="C3521"/>
    <hyperlink r:id="rId3521" location="Japanese" ref="C3522"/>
    <hyperlink r:id="rId3522" location="Japanese" ref="C3523"/>
    <hyperlink r:id="rId3523" location="Japanese" ref="C3524"/>
    <hyperlink r:id="rId3524" location="Japanese" ref="C3525"/>
    <hyperlink r:id="rId3525" location="Japanese" ref="C3526"/>
    <hyperlink r:id="rId3526" location="Japanese" ref="C3527"/>
    <hyperlink r:id="rId3527" location="Japanese" ref="C3528"/>
    <hyperlink r:id="rId3528" location="Japanese" ref="C3529"/>
    <hyperlink r:id="rId3529" ref="C3530"/>
    <hyperlink r:id="rId3530" location="Japanese" ref="C3531"/>
    <hyperlink r:id="rId3531" location="Japanese" ref="C3532"/>
    <hyperlink r:id="rId3532" location="Japanese" ref="C3533"/>
    <hyperlink r:id="rId3533" location="Japanese" ref="C3534"/>
    <hyperlink r:id="rId3534" ref="C3535"/>
    <hyperlink r:id="rId3535" location="Japanese" ref="C3536"/>
    <hyperlink r:id="rId3536" location="Japanese" ref="C3537"/>
    <hyperlink r:id="rId3537" location="Japanese" ref="C3538"/>
    <hyperlink r:id="rId3538" location="Japanese" ref="C3539"/>
    <hyperlink r:id="rId3539" location="Japanese" ref="C3540"/>
    <hyperlink r:id="rId3540" location="Japanese" ref="C3541"/>
    <hyperlink r:id="rId3541" location="Japanese" ref="C3542"/>
    <hyperlink r:id="rId3542" location="Japanese" ref="C3543"/>
    <hyperlink r:id="rId3543" location="Japanese" ref="C3544"/>
    <hyperlink r:id="rId3544" location="Japanese" ref="C3545"/>
    <hyperlink r:id="rId3545" location="Japanese" ref="C3546"/>
    <hyperlink r:id="rId3546" location="Japanese" ref="C3547"/>
    <hyperlink r:id="rId3547" location="Japanese" ref="C3548"/>
    <hyperlink r:id="rId3548" location="Japanese" ref="C3549"/>
    <hyperlink r:id="rId3549" location="Japanese" ref="C3550"/>
    <hyperlink r:id="rId3550" location="Japanese" ref="C3551"/>
    <hyperlink r:id="rId3551" location="Japanese" ref="C3552"/>
    <hyperlink r:id="rId3552" location="Japanese" ref="C3553"/>
    <hyperlink r:id="rId3553" location="Japanese" ref="C3554"/>
    <hyperlink r:id="rId3554" location="Japanese" ref="C3555"/>
    <hyperlink r:id="rId3555" location="Japanese" ref="C3556"/>
    <hyperlink r:id="rId3556" location="Japanese" ref="C3557"/>
    <hyperlink r:id="rId3557" location="Japanese" ref="C3558"/>
    <hyperlink r:id="rId3558" location="Japanese" ref="C3559"/>
    <hyperlink r:id="rId3559" location="Japanese" ref="C3560"/>
    <hyperlink r:id="rId3560" ref="C3561"/>
    <hyperlink r:id="rId3561" location="Japanese" ref="C3562"/>
    <hyperlink r:id="rId3562" location="Japanese" ref="C3563"/>
    <hyperlink r:id="rId3563" location="Japanese" ref="C3564"/>
    <hyperlink r:id="rId3564" location="Japanese" ref="C3565"/>
    <hyperlink r:id="rId3565" location="Japanese" ref="C3566"/>
    <hyperlink r:id="rId3566" location="Japanese" ref="C3567"/>
    <hyperlink r:id="rId3567" location="Japanese" ref="C3568"/>
    <hyperlink r:id="rId3568" location="Japanese" ref="C3569"/>
    <hyperlink r:id="rId3569" location="Japanese" ref="C3570"/>
    <hyperlink r:id="rId3570" location="Japanese" ref="C3571"/>
    <hyperlink r:id="rId3571" location="Japanese" ref="C3572"/>
    <hyperlink r:id="rId3572" location="Japanese" ref="C3573"/>
    <hyperlink r:id="rId3573" location="Japanese" ref="C3574"/>
    <hyperlink r:id="rId3574" location="Japanese" ref="C3575"/>
    <hyperlink r:id="rId3575" location="Japanese" ref="C3576"/>
    <hyperlink r:id="rId3576" location="Japanese" ref="C3577"/>
    <hyperlink r:id="rId3577" location="Japanese" ref="C3578"/>
    <hyperlink r:id="rId3578" location="Japanese" ref="C3579"/>
    <hyperlink r:id="rId3579" ref="C3580"/>
    <hyperlink r:id="rId3580" location="Japanese" ref="C3581"/>
    <hyperlink r:id="rId3581" location="Japanese" ref="C3582"/>
    <hyperlink r:id="rId3582" location="Japanese" ref="C3583"/>
    <hyperlink r:id="rId3583" location="Japanese" ref="C3584"/>
    <hyperlink r:id="rId3584" location="Japanese" ref="C3585"/>
    <hyperlink r:id="rId3585" ref="C3586"/>
    <hyperlink r:id="rId3586" location="Japanese" ref="C3587"/>
    <hyperlink r:id="rId3587" location="Japanese" ref="C3588"/>
    <hyperlink r:id="rId3588" ref="C3589"/>
    <hyperlink r:id="rId3589" location="Japanese" ref="C3590"/>
    <hyperlink r:id="rId3590" location="Japanese" ref="C3591"/>
    <hyperlink r:id="rId3591" location="Japanese" ref="C3592"/>
    <hyperlink r:id="rId3592" location="Japanese" ref="C3593"/>
    <hyperlink r:id="rId3593" location="Japanese" ref="C3594"/>
    <hyperlink r:id="rId3594" location="Japanese" ref="C3595"/>
    <hyperlink r:id="rId3595" location="Japanese" ref="C3596"/>
    <hyperlink r:id="rId3596" location="Japanese" ref="C3597"/>
    <hyperlink r:id="rId3597" location="Japanese" ref="C3598"/>
    <hyperlink r:id="rId3598" location="Japanese" ref="C3599"/>
    <hyperlink r:id="rId3599" location="Japanese" ref="C3600"/>
    <hyperlink r:id="rId3600" location="Japanese" ref="C3601"/>
    <hyperlink r:id="rId3601" location="Japanese" ref="C3602"/>
    <hyperlink r:id="rId3602" ref="C3603"/>
    <hyperlink r:id="rId3603" location="Japanese" ref="C3604"/>
    <hyperlink r:id="rId3604" location="Japanese" ref="C3605"/>
    <hyperlink r:id="rId3605" location="Japanese" ref="C3606"/>
    <hyperlink r:id="rId3606" location="Japanese" ref="C3607"/>
    <hyperlink r:id="rId3607" location="Japanese" ref="C3608"/>
    <hyperlink r:id="rId3608" location="Japanese" ref="C3609"/>
    <hyperlink r:id="rId3609" location="Japanese" ref="C3610"/>
    <hyperlink r:id="rId3610" location="Japanese" ref="C3611"/>
    <hyperlink r:id="rId3611" location="Japanese" ref="C3612"/>
    <hyperlink r:id="rId3612" location="Japanese" ref="C3613"/>
    <hyperlink r:id="rId3613" location="Japanese" ref="C3614"/>
    <hyperlink r:id="rId3614" location="Japanese" ref="C3615"/>
    <hyperlink r:id="rId3615" location="Japanese" ref="C3616"/>
    <hyperlink r:id="rId3616" location="Japanese" ref="C3617"/>
    <hyperlink r:id="rId3617" location="Japanese" ref="C3618"/>
    <hyperlink r:id="rId3618" location="Japanese" ref="C3619"/>
    <hyperlink r:id="rId3619" location="Japanese" ref="C3620"/>
    <hyperlink r:id="rId3620" location="Japanese" ref="C3621"/>
    <hyperlink r:id="rId3621" location="Japanese" ref="C3622"/>
    <hyperlink r:id="rId3622" location="Japanese" ref="C3623"/>
    <hyperlink r:id="rId3623" location="Japanese" ref="C3624"/>
    <hyperlink r:id="rId3624" location="Japanese" ref="C3625"/>
    <hyperlink r:id="rId3625" location="Japanese" ref="C3626"/>
    <hyperlink r:id="rId3626" location="Japanese" ref="C3627"/>
    <hyperlink r:id="rId3627" location="Japanese" ref="C3628"/>
    <hyperlink r:id="rId3628" location="Japanese" ref="C3629"/>
    <hyperlink r:id="rId3629" location="Japanese" ref="C3630"/>
    <hyperlink r:id="rId3630" location="Japanese" ref="C3631"/>
    <hyperlink r:id="rId3631" location="Japanese" ref="C3632"/>
    <hyperlink r:id="rId3632" location="Japanese" ref="C3633"/>
    <hyperlink r:id="rId3633" location="Japanese" ref="C3634"/>
    <hyperlink r:id="rId3634" location="Japanese" ref="C3635"/>
    <hyperlink r:id="rId3635" location="Japanese" ref="C3636"/>
    <hyperlink r:id="rId3636" location="Japanese" ref="C3637"/>
    <hyperlink r:id="rId3637" location="Japanese" ref="C3638"/>
    <hyperlink r:id="rId3638" location="Japanese" ref="C3639"/>
    <hyperlink r:id="rId3639" location="Japanese" ref="C3640"/>
    <hyperlink r:id="rId3640" location="Japanese" ref="C3641"/>
    <hyperlink r:id="rId3641" location="Japanese" ref="C3642"/>
    <hyperlink r:id="rId3642" ref="C3643"/>
    <hyperlink r:id="rId3643" location="Japanese" ref="C3644"/>
    <hyperlink r:id="rId3644" ref="C3645"/>
    <hyperlink r:id="rId3645" location="Japanese" ref="C3646"/>
    <hyperlink r:id="rId3646" location="Japanese" ref="C3647"/>
    <hyperlink r:id="rId3647" location="Japanese" ref="C3648"/>
    <hyperlink r:id="rId3648" location="Japanese" ref="C3649"/>
    <hyperlink r:id="rId3649" location="Japanese" ref="C3650"/>
    <hyperlink r:id="rId3650" location="Japanese" ref="C3651"/>
    <hyperlink r:id="rId3651" location="Japanese" ref="C3652"/>
    <hyperlink r:id="rId3652" location="Japanese" ref="C3653"/>
    <hyperlink r:id="rId3653" location="Japanese" ref="C3654"/>
    <hyperlink r:id="rId3654" location="Japanese" ref="C3655"/>
    <hyperlink r:id="rId3655" location="Japanese" ref="C3656"/>
    <hyperlink r:id="rId3656" location="Japanese" ref="C3657"/>
    <hyperlink r:id="rId3657" location="Japanese" ref="C3658"/>
    <hyperlink r:id="rId3658" location="Japanese" ref="C3659"/>
    <hyperlink r:id="rId3659" location="Japanese" ref="C3660"/>
    <hyperlink r:id="rId3660" location="Japanese" ref="C3661"/>
    <hyperlink r:id="rId3661" location="Japanese" ref="C3662"/>
    <hyperlink r:id="rId3662" location="Japanese" ref="C3663"/>
    <hyperlink r:id="rId3663" location="Japanese" ref="C3664"/>
    <hyperlink r:id="rId3664" location="Japanese" ref="C3665"/>
    <hyperlink r:id="rId3665" location="Japanese" ref="C3666"/>
    <hyperlink r:id="rId3666" ref="C3667"/>
    <hyperlink r:id="rId3667" location="Japanese" ref="C3668"/>
    <hyperlink r:id="rId3668" location="Japanese" ref="C3669"/>
    <hyperlink r:id="rId3669" location="Japanese" ref="C3670"/>
    <hyperlink r:id="rId3670" location="Japanese" ref="C3671"/>
    <hyperlink r:id="rId3671" location="Japanese" ref="C3672"/>
    <hyperlink r:id="rId3672" location="Japanese" ref="C3673"/>
    <hyperlink r:id="rId3673" location="Japanese" ref="C3674"/>
    <hyperlink r:id="rId3674" location="Japanese" ref="C3675"/>
    <hyperlink r:id="rId3675" location="Japanese" ref="C3676"/>
    <hyperlink r:id="rId3676" location="Japanese" ref="C3677"/>
    <hyperlink r:id="rId3677" location="Japanese" ref="C3678"/>
    <hyperlink r:id="rId3678" location="Japanese" ref="C3679"/>
    <hyperlink r:id="rId3679" location="Japanese" ref="C3680"/>
    <hyperlink r:id="rId3680" ref="C3681"/>
    <hyperlink r:id="rId3681" ref="C3682"/>
    <hyperlink r:id="rId3682" location="Japanese" ref="C3683"/>
    <hyperlink r:id="rId3683" location="Japanese" ref="C3684"/>
    <hyperlink r:id="rId3684" location="Japanese" ref="C3685"/>
    <hyperlink r:id="rId3685" location="Japanese" ref="C3686"/>
    <hyperlink r:id="rId3686" ref="C3687"/>
    <hyperlink r:id="rId3687" location="Japanese" ref="C3688"/>
    <hyperlink r:id="rId3688" location="Japanese" ref="C3689"/>
    <hyperlink r:id="rId3689" location="Japanese" ref="C3690"/>
    <hyperlink r:id="rId3690" location="Japanese" ref="C3691"/>
    <hyperlink r:id="rId3691" location="Japanese" ref="C3692"/>
    <hyperlink r:id="rId3692" location="Japanese" ref="C3693"/>
    <hyperlink r:id="rId3693" location="Japanese" ref="C3694"/>
    <hyperlink r:id="rId3694" location="Japanese" ref="C3695"/>
    <hyperlink r:id="rId3695" location="Japanese" ref="C3696"/>
    <hyperlink r:id="rId3696" location="Japanese" ref="C3697"/>
    <hyperlink r:id="rId3697" location="Japanese" ref="C3698"/>
    <hyperlink r:id="rId3698" location="Japanese" ref="C3699"/>
    <hyperlink r:id="rId3699" location="Japanese" ref="C3700"/>
    <hyperlink r:id="rId3700" location="Japanese" ref="C3701"/>
    <hyperlink r:id="rId3701" location="Japanese" ref="C3702"/>
    <hyperlink r:id="rId3702" location="Japanese" ref="C3703"/>
    <hyperlink r:id="rId3703" location="Japanese" ref="C3704"/>
    <hyperlink r:id="rId3704" location="Japanese" ref="C3705"/>
    <hyperlink r:id="rId3705" ref="C3706"/>
    <hyperlink r:id="rId3706" ref="C3707"/>
    <hyperlink r:id="rId3707" location="Japanese" ref="C3708"/>
    <hyperlink r:id="rId3708" ref="C3709"/>
    <hyperlink r:id="rId3709" location="Japanese" ref="C3710"/>
    <hyperlink r:id="rId3710" location="Japanese" ref="C3711"/>
    <hyperlink r:id="rId3711" ref="C3712"/>
    <hyperlink r:id="rId3712" ref="C3713"/>
    <hyperlink r:id="rId3713" ref="C3714"/>
    <hyperlink r:id="rId3714" location="Japanese" ref="C3715"/>
    <hyperlink r:id="rId3715" location="Japanese" ref="C3716"/>
    <hyperlink r:id="rId3716" ref="C3717"/>
    <hyperlink r:id="rId3717" location="Japanese" ref="C3718"/>
    <hyperlink r:id="rId3718" location="Japanese" ref="C3719"/>
    <hyperlink r:id="rId3719" location="Japanese" ref="C3720"/>
    <hyperlink r:id="rId3720" location="Japanese" ref="C3721"/>
    <hyperlink r:id="rId3721" location="Japanese" ref="C3722"/>
    <hyperlink r:id="rId3722" location="Japanese" ref="C3723"/>
    <hyperlink r:id="rId3723" location="Japanese" ref="C3724"/>
    <hyperlink r:id="rId3724" location="Japanese" ref="C3725"/>
    <hyperlink r:id="rId3725" ref="C3726"/>
    <hyperlink r:id="rId3726" location="Japanese" ref="C3727"/>
    <hyperlink r:id="rId3727" location="Japanese" ref="C3728"/>
    <hyperlink r:id="rId3728" location="Japanese" ref="C3729"/>
    <hyperlink r:id="rId3729" location="Japanese" ref="C3730"/>
    <hyperlink r:id="rId3730" location="Japanese" ref="C3731"/>
    <hyperlink r:id="rId3731" location="Japanese" ref="C3732"/>
    <hyperlink r:id="rId3732" location="Japanese" ref="C3733"/>
    <hyperlink r:id="rId3733" location="Japanese" ref="C3734"/>
    <hyperlink r:id="rId3734" location="Japanese" ref="C3735"/>
    <hyperlink r:id="rId3735" location="Japanese" ref="C3736"/>
    <hyperlink r:id="rId3736" location="Japanese" ref="C3737"/>
    <hyperlink r:id="rId3737" location="Japanese" ref="C3738"/>
    <hyperlink r:id="rId3738" location="Japanese" ref="C3739"/>
    <hyperlink r:id="rId3739" location="Japanese" ref="C3740"/>
    <hyperlink r:id="rId3740" location="Japanese" ref="C3741"/>
    <hyperlink r:id="rId3741" location="Japanese" ref="C3742"/>
    <hyperlink r:id="rId3742" location="Japanese" ref="C3743"/>
    <hyperlink r:id="rId3743" location="Japanese" ref="C3744"/>
    <hyperlink r:id="rId3744" location="Japanese" ref="C3745"/>
    <hyperlink r:id="rId3745" location="Japanese" ref="C3746"/>
    <hyperlink r:id="rId3746" location="Japanese" ref="C3747"/>
    <hyperlink r:id="rId3747" ref="C3748"/>
    <hyperlink r:id="rId3748" location="Japanese" ref="C3749"/>
    <hyperlink r:id="rId3749" ref="C3750"/>
    <hyperlink r:id="rId3750" location="Japanese" ref="C3751"/>
    <hyperlink r:id="rId3751" location="Japanese" ref="C3752"/>
    <hyperlink r:id="rId3752" location="Japanese" ref="C3753"/>
    <hyperlink r:id="rId3753" location="Japanese" ref="C3754"/>
    <hyperlink r:id="rId3754" location="Japanese" ref="C3755"/>
    <hyperlink r:id="rId3755" location="Japanese" ref="C3756"/>
    <hyperlink r:id="rId3756" location="Japanese" ref="C3757"/>
    <hyperlink r:id="rId3757" location="Japanese" ref="C3758"/>
    <hyperlink r:id="rId3758" location="Japanese" ref="C3759"/>
    <hyperlink r:id="rId3759" location="Japanese" ref="C3760"/>
    <hyperlink r:id="rId3760" location="Japanese" ref="C3761"/>
    <hyperlink r:id="rId3761" location="Japanese" ref="C3762"/>
    <hyperlink r:id="rId3762" location="Japanese" ref="C3763"/>
    <hyperlink r:id="rId3763" location="Japanese" ref="C3764"/>
    <hyperlink r:id="rId3764" location="Japanese" ref="C3765"/>
    <hyperlink r:id="rId3765" location="Japanese" ref="C3766"/>
    <hyperlink r:id="rId3766" location="Japanese" ref="C3767"/>
    <hyperlink r:id="rId3767" location="Japanese" ref="C3768"/>
    <hyperlink r:id="rId3768" location="Japanese" ref="C3769"/>
    <hyperlink r:id="rId3769" ref="C3770"/>
    <hyperlink r:id="rId3770" location="Japanese" ref="C3771"/>
    <hyperlink r:id="rId3771" location="Japanese" ref="C3772"/>
    <hyperlink r:id="rId3772" location="Japanese" ref="C3773"/>
    <hyperlink r:id="rId3773" location="Japanese" ref="C3774"/>
    <hyperlink r:id="rId3774" location="Japanese" ref="C3775"/>
    <hyperlink r:id="rId3775" location="Japanese" ref="C3776"/>
    <hyperlink r:id="rId3776" location="Japanese" ref="C3777"/>
    <hyperlink r:id="rId3777" location="Japanese" ref="C3778"/>
    <hyperlink r:id="rId3778" location="Japanese" ref="C3779"/>
    <hyperlink r:id="rId3779" location="Japanese" ref="C3780"/>
    <hyperlink r:id="rId3780" location="Japanese" ref="C3781"/>
    <hyperlink r:id="rId3781" ref="C3782"/>
    <hyperlink r:id="rId3782" ref="C3783"/>
    <hyperlink r:id="rId3783" location="Japanese" ref="C3784"/>
    <hyperlink r:id="rId3784" location="Japanese" ref="C3785"/>
    <hyperlink r:id="rId3785" location="Japanese" ref="C3786"/>
    <hyperlink r:id="rId3786" location="Japanese" ref="C3787"/>
    <hyperlink r:id="rId3787" location="Japanese" ref="C3788"/>
    <hyperlink r:id="rId3788" location="Japanese" ref="C3789"/>
    <hyperlink r:id="rId3789" location="Japanese" ref="C3790"/>
    <hyperlink r:id="rId3790" location="Japanese" ref="C3791"/>
    <hyperlink r:id="rId3791" location="Japanese" ref="C3792"/>
    <hyperlink r:id="rId3792" location="Japanese" ref="C3793"/>
    <hyperlink r:id="rId3793" location="Japanese" ref="C3794"/>
    <hyperlink r:id="rId3794" location="Japanese" ref="C3795"/>
    <hyperlink r:id="rId3795" location="Japanese" ref="C3796"/>
    <hyperlink r:id="rId3796" location="Japanese" ref="C3797"/>
    <hyperlink r:id="rId3797" location="Japanese" ref="C3798"/>
    <hyperlink r:id="rId3798" location="Japanese" ref="C3799"/>
    <hyperlink r:id="rId3799" location="Japanese" ref="C3800"/>
    <hyperlink r:id="rId3800" location="Japanese" ref="C3801"/>
    <hyperlink r:id="rId3801" location="Japanese" ref="C3802"/>
    <hyperlink r:id="rId3802" ref="C3803"/>
    <hyperlink r:id="rId3803" location="Japanese" ref="C3804"/>
    <hyperlink r:id="rId3804" location="Japanese" ref="C3805"/>
    <hyperlink r:id="rId3805" location="Japanese" ref="C3806"/>
    <hyperlink r:id="rId3806" location="Japanese" ref="C3807"/>
    <hyperlink r:id="rId3807" location="Japanese" ref="C3808"/>
    <hyperlink r:id="rId3808" location="Japanese" ref="C3809"/>
    <hyperlink r:id="rId3809" location="Japanese" ref="C3810"/>
    <hyperlink r:id="rId3810" ref="C3811"/>
    <hyperlink r:id="rId3811" location="Japanese" ref="C3812"/>
    <hyperlink r:id="rId3812" location="Japanese" ref="C3813"/>
    <hyperlink r:id="rId3813" location="Japanese" ref="C3814"/>
    <hyperlink r:id="rId3814" location="Japanese" ref="C3815"/>
    <hyperlink r:id="rId3815" location="Japanese" ref="C3816"/>
    <hyperlink r:id="rId3816" location="Japanese" ref="C3817"/>
    <hyperlink r:id="rId3817" location="Japanese" ref="C3818"/>
    <hyperlink r:id="rId3818" location="Japanese" ref="C3819"/>
    <hyperlink r:id="rId3819" location="Japanese" ref="C3820"/>
    <hyperlink r:id="rId3820" location="Japanese" ref="C3821"/>
    <hyperlink r:id="rId3821" location="Japanese" ref="C3822"/>
    <hyperlink r:id="rId3822" location="Japanese" ref="C3823"/>
    <hyperlink r:id="rId3823" ref="C3824"/>
    <hyperlink r:id="rId3824" location="Japanese" ref="C3825"/>
    <hyperlink r:id="rId3825" location="Japanese" ref="C3826"/>
    <hyperlink r:id="rId3826" location="Japanese" ref="C3827"/>
    <hyperlink r:id="rId3827" location="Japanese" ref="C3828"/>
    <hyperlink r:id="rId3828" location="Japanese" ref="C3829"/>
    <hyperlink r:id="rId3829" location="Japanese" ref="C3830"/>
    <hyperlink r:id="rId3830" location="Japanese" ref="C3831"/>
    <hyperlink r:id="rId3831" location="Japanese" ref="C3832"/>
    <hyperlink r:id="rId3832" location="Japanese" ref="C3833"/>
    <hyperlink r:id="rId3833" location="Japanese" ref="C3834"/>
    <hyperlink r:id="rId3834" location="Japanese" ref="C3835"/>
    <hyperlink r:id="rId3835" ref="C3836"/>
    <hyperlink r:id="rId3836" ref="C3837"/>
    <hyperlink r:id="rId3837" location="Japanese" ref="C3838"/>
    <hyperlink r:id="rId3838" location="Japanese" ref="C3839"/>
    <hyperlink r:id="rId3839" ref="C3840"/>
    <hyperlink r:id="rId3840" location="Japanese" ref="C3841"/>
    <hyperlink r:id="rId3841" location="Japanese" ref="C3842"/>
    <hyperlink r:id="rId3842" location="Japanese" ref="C3843"/>
    <hyperlink r:id="rId3843" location="Japanese" ref="C3844"/>
    <hyperlink r:id="rId3844" location="Japanese" ref="C3845"/>
    <hyperlink r:id="rId3845" location="Japanese" ref="C3846"/>
    <hyperlink r:id="rId3846" location="Japanese" ref="C3847"/>
    <hyperlink r:id="rId3847" location="Japanese" ref="C3848"/>
    <hyperlink r:id="rId3848" location="Japanese" ref="C3849"/>
    <hyperlink r:id="rId3849" location="Japanese" ref="C3850"/>
    <hyperlink r:id="rId3850" location="Japanese" ref="C3851"/>
    <hyperlink r:id="rId3851" location="Japanese" ref="C3852"/>
    <hyperlink r:id="rId3852" location="Japanese" ref="C3853"/>
    <hyperlink r:id="rId3853" location="Japanese" ref="C3854"/>
    <hyperlink r:id="rId3854" location="Japanese" ref="C3855"/>
    <hyperlink r:id="rId3855" ref="C3856"/>
    <hyperlink r:id="rId3856" location="Japanese" ref="C3857"/>
    <hyperlink r:id="rId3857" location="Japanese" ref="C3858"/>
    <hyperlink r:id="rId3858" location="Japanese" ref="C3859"/>
    <hyperlink r:id="rId3859" location="Japanese" ref="C3860"/>
    <hyperlink r:id="rId3860" location="Japanese" ref="C3861"/>
    <hyperlink r:id="rId3861" location="Japanese" ref="C3862"/>
    <hyperlink r:id="rId3862" location="Japanese" ref="C3863"/>
    <hyperlink r:id="rId3863" ref="C3864"/>
    <hyperlink r:id="rId3864" ref="C3865"/>
    <hyperlink r:id="rId3865" location="Japanese" ref="C3866"/>
    <hyperlink r:id="rId3866" location="Japanese" ref="C3867"/>
    <hyperlink r:id="rId3867" location="Japanese" ref="C3868"/>
    <hyperlink r:id="rId3868" location="Japanese" ref="C3869"/>
    <hyperlink r:id="rId3869" location="Japanese" ref="C3870"/>
    <hyperlink r:id="rId3870" location="Japanese" ref="C3871"/>
    <hyperlink r:id="rId3871" location="Japanese" ref="C3872"/>
    <hyperlink r:id="rId3872" location="Japanese" ref="C3873"/>
    <hyperlink r:id="rId3873" location="Japanese" ref="C3874"/>
    <hyperlink r:id="rId3874" location="Japanese" ref="C3875"/>
    <hyperlink r:id="rId3875" location="Japanese" ref="C3876"/>
    <hyperlink r:id="rId3876" location="Japanese" ref="C3877"/>
    <hyperlink r:id="rId3877" location="Japanese" ref="C3878"/>
    <hyperlink r:id="rId3878" location="Japanese" ref="C3879"/>
    <hyperlink r:id="rId3879" location="Japanese" ref="C3880"/>
    <hyperlink r:id="rId3880" location="Japanese" ref="C3881"/>
    <hyperlink r:id="rId3881" location="Japanese" ref="C3882"/>
    <hyperlink r:id="rId3882" location="Japanese" ref="C3883"/>
    <hyperlink r:id="rId3883" location="Japanese" ref="C3884"/>
    <hyperlink r:id="rId3884" location="Japanese" ref="C3885"/>
    <hyperlink r:id="rId3885" location="Japanese" ref="C3886"/>
    <hyperlink r:id="rId3886" location="Japanese" ref="C3887"/>
    <hyperlink r:id="rId3887" location="Japanese" ref="C3888"/>
    <hyperlink r:id="rId3888" location="Japanese" ref="C3889"/>
    <hyperlink r:id="rId3889" location="Japanese" ref="C3890"/>
    <hyperlink r:id="rId3890" ref="C3891"/>
    <hyperlink r:id="rId3891" location="Japanese" ref="C3892"/>
    <hyperlink r:id="rId3892" location="Japanese" ref="C3893"/>
    <hyperlink r:id="rId3893" ref="C3894"/>
    <hyperlink r:id="rId3894" location="Japanese" ref="C3895"/>
    <hyperlink r:id="rId3895" location="Japanese" ref="C3896"/>
    <hyperlink r:id="rId3896" location="Japanese" ref="C3897"/>
    <hyperlink r:id="rId3897" location="Japanese" ref="C3898"/>
    <hyperlink r:id="rId3898" location="Japanese" ref="C3899"/>
    <hyperlink r:id="rId3899" ref="C3900"/>
    <hyperlink r:id="rId3900" location="Japanese" ref="C3901"/>
    <hyperlink r:id="rId3901" location="Japanese" ref="C3902"/>
    <hyperlink r:id="rId3902" location="Japanese" ref="C3903"/>
    <hyperlink r:id="rId3903" location="Japanese" ref="C3904"/>
    <hyperlink r:id="rId3904" location="Japanese" ref="C3905"/>
    <hyperlink r:id="rId3905" location="Japanese" ref="C3906"/>
    <hyperlink r:id="rId3906" location="Japanese" ref="C3907"/>
    <hyperlink r:id="rId3907" location="Japanese" ref="C3908"/>
    <hyperlink r:id="rId3908" location="Japanese" ref="C3909"/>
    <hyperlink r:id="rId3909" location="Japanese" ref="C3910"/>
    <hyperlink r:id="rId3910" location="Japanese" ref="C3911"/>
    <hyperlink r:id="rId3911" location="Japanese" ref="C3912"/>
    <hyperlink r:id="rId3912" location="Japanese" ref="C3913"/>
    <hyperlink r:id="rId3913" location="Japanese" ref="C3914"/>
    <hyperlink r:id="rId3914" location="Japanese" ref="C3915"/>
    <hyperlink r:id="rId3915" location="Japanese" ref="C3916"/>
    <hyperlink r:id="rId3916" location="Japanese" ref="C3917"/>
    <hyperlink r:id="rId3917" location="Japanese" ref="C3918"/>
    <hyperlink r:id="rId3918" location="Japanese" ref="C3919"/>
    <hyperlink r:id="rId3919" location="Japanese" ref="C3920"/>
    <hyperlink r:id="rId3920" location="Japanese" ref="C3921"/>
    <hyperlink r:id="rId3921" location="Japanese" ref="C3922"/>
    <hyperlink r:id="rId3922" location="Japanese" ref="C3923"/>
    <hyperlink r:id="rId3923" ref="C3924"/>
    <hyperlink r:id="rId3924" location="Japanese" ref="C3925"/>
    <hyperlink r:id="rId3925" location="Japanese" ref="C3926"/>
    <hyperlink r:id="rId3926" location="Japanese" ref="C3927"/>
    <hyperlink r:id="rId3927" location="Japanese" ref="C3928"/>
    <hyperlink r:id="rId3928" location="Japanese" ref="C3929"/>
    <hyperlink r:id="rId3929" location="Japanese" ref="C3930"/>
    <hyperlink r:id="rId3930" location="Japanese" ref="C3931"/>
    <hyperlink r:id="rId3931" ref="C3932"/>
    <hyperlink r:id="rId3932" location="Japanese" ref="C3933"/>
    <hyperlink r:id="rId3933" location="Japanese" ref="C3934"/>
    <hyperlink r:id="rId3934" location="Japanese" ref="C3935"/>
    <hyperlink r:id="rId3935" ref="C3936"/>
    <hyperlink r:id="rId3936" location="Japanese" ref="C3937"/>
    <hyperlink r:id="rId3937" location="Japanese" ref="C3938"/>
    <hyperlink r:id="rId3938" location="Japanese" ref="C3939"/>
    <hyperlink r:id="rId3939" location="Japanese" ref="C3940"/>
    <hyperlink r:id="rId3940" location="Japanese" ref="C3941"/>
    <hyperlink r:id="rId3941" location="Japanese" ref="C3942"/>
    <hyperlink r:id="rId3942" location="Japanese" ref="C3943"/>
    <hyperlink r:id="rId3943" ref="C3944"/>
    <hyperlink r:id="rId3944" location="Japanese" ref="C3945"/>
    <hyperlink r:id="rId3945" location="Japanese" ref="C3946"/>
    <hyperlink r:id="rId3946" location="Japanese" ref="C3947"/>
    <hyperlink r:id="rId3947" location="Japanese" ref="C3948"/>
    <hyperlink r:id="rId3948" ref="C3949"/>
    <hyperlink r:id="rId3949" location="Japanese" ref="C3950"/>
    <hyperlink r:id="rId3950" location="Japanese" ref="C3951"/>
    <hyperlink r:id="rId3951" location="Japanese" ref="C3952"/>
    <hyperlink r:id="rId3952" location="Japanese" ref="C3953"/>
    <hyperlink r:id="rId3953" location="Japanese" ref="C3954"/>
    <hyperlink r:id="rId3954" location="Japanese" ref="C3955"/>
    <hyperlink r:id="rId3955" location="Japanese" ref="C3956"/>
    <hyperlink r:id="rId3956" location="Japanese" ref="C3957"/>
    <hyperlink r:id="rId3957" ref="C3958"/>
    <hyperlink r:id="rId3958" location="Japanese" ref="C3959"/>
    <hyperlink r:id="rId3959" location="Japanese" ref="C3960"/>
    <hyperlink r:id="rId3960" location="Japanese" ref="C3961"/>
    <hyperlink r:id="rId3961" location="Japanese" ref="C3962"/>
    <hyperlink r:id="rId3962" location="Japanese" ref="C3963"/>
    <hyperlink r:id="rId3963" location="Japanese" ref="C3964"/>
    <hyperlink r:id="rId3964" location="Japanese" ref="C3965"/>
    <hyperlink r:id="rId3965" ref="C3966"/>
    <hyperlink r:id="rId3966" location="Japanese" ref="C3967"/>
    <hyperlink r:id="rId3967" ref="C3968"/>
    <hyperlink r:id="rId3968" location="Japanese" ref="C3969"/>
    <hyperlink r:id="rId3969" ref="C3970"/>
    <hyperlink r:id="rId3970" location="Japanese" ref="C3971"/>
    <hyperlink r:id="rId3971" location="Japanese" ref="C3972"/>
    <hyperlink r:id="rId3972" location="Japanese" ref="C3973"/>
    <hyperlink r:id="rId3973" location="Japanese" ref="C3974"/>
    <hyperlink r:id="rId3974" location="Japanese" ref="C3975"/>
    <hyperlink r:id="rId3975" ref="C3976"/>
    <hyperlink r:id="rId3976" ref="C3977"/>
    <hyperlink r:id="rId3977" location="Japanese" ref="C3978"/>
    <hyperlink r:id="rId3978" location="Japanese" ref="C3979"/>
    <hyperlink r:id="rId3979" location="Japanese" ref="C3980"/>
    <hyperlink r:id="rId3980" location="Japanese" ref="C3981"/>
    <hyperlink r:id="rId3981" location="Japanese" ref="C3982"/>
    <hyperlink r:id="rId3982" location="Japanese" ref="C3983"/>
    <hyperlink r:id="rId3983" location="Japanese" ref="C3984"/>
    <hyperlink r:id="rId3984" location="Japanese" ref="C3985"/>
    <hyperlink r:id="rId3985" location="Japanese" ref="C3986"/>
    <hyperlink r:id="rId3986" ref="C3987"/>
    <hyperlink r:id="rId3987" location="Japanese" ref="C3988"/>
    <hyperlink r:id="rId3988" location="Japanese" ref="C3989"/>
    <hyperlink r:id="rId3989" location="Japanese" ref="C3990"/>
    <hyperlink r:id="rId3990" location="Japanese" ref="C3991"/>
    <hyperlink r:id="rId3991" location="Japanese" ref="C3992"/>
    <hyperlink r:id="rId3992" location="Japanese" ref="C3993"/>
    <hyperlink r:id="rId3993" location="Japanese" ref="C3994"/>
    <hyperlink r:id="rId3994" location="Japanese" ref="C3995"/>
    <hyperlink r:id="rId3995" location="Japanese" ref="C3996"/>
    <hyperlink r:id="rId3996" location="Japanese" ref="C3997"/>
    <hyperlink r:id="rId3997" location="Japanese" ref="C3998"/>
    <hyperlink r:id="rId3998" location="Japanese" ref="C3999"/>
    <hyperlink r:id="rId3999" location="Japanese" ref="C4000"/>
    <hyperlink r:id="rId4000" location="Japanese" ref="C4001"/>
    <hyperlink r:id="rId4001" location="Japanese" ref="C4002"/>
    <hyperlink r:id="rId4002" location="Japanese" ref="C4003"/>
    <hyperlink r:id="rId4003" location="Japanese" ref="C4004"/>
    <hyperlink r:id="rId4004" location="Japanese" ref="C4005"/>
    <hyperlink r:id="rId4005" ref="C4006"/>
    <hyperlink r:id="rId4006" location="Japanese" ref="C4007"/>
    <hyperlink r:id="rId4007" location="Japanese" ref="C4008"/>
    <hyperlink r:id="rId4008" location="Japanese" ref="C4009"/>
    <hyperlink r:id="rId4009" location="Japanese" ref="C4010"/>
    <hyperlink r:id="rId4010" location="Japanese" ref="C4011"/>
    <hyperlink r:id="rId4011" location="Japanese" ref="C4012"/>
    <hyperlink r:id="rId4012" location="Japanese" ref="C4013"/>
    <hyperlink r:id="rId4013" location="Japanese" ref="C4014"/>
    <hyperlink r:id="rId4014" location="Japanese" ref="C4015"/>
    <hyperlink r:id="rId4015" location="Japanese" ref="C4016"/>
    <hyperlink r:id="rId4016" location="Japanese" ref="C4017"/>
    <hyperlink r:id="rId4017" location="Japanese" ref="C4018"/>
    <hyperlink r:id="rId4018" location="Japanese" ref="C4019"/>
    <hyperlink r:id="rId4019" location="Japanese" ref="C4020"/>
    <hyperlink r:id="rId4020" location="Japanese" ref="C4021"/>
    <hyperlink r:id="rId4021" location="Japanese" ref="C4022"/>
    <hyperlink r:id="rId4022" location="Japanese" ref="C4023"/>
    <hyperlink r:id="rId4023" location="Japanese" ref="C4024"/>
    <hyperlink r:id="rId4024" location="Japanese" ref="C4025"/>
    <hyperlink r:id="rId4025" location="Japanese" ref="C4026"/>
    <hyperlink r:id="rId4026" location="Japanese" ref="C4027"/>
    <hyperlink r:id="rId4027" location="Japanese" ref="C4028"/>
    <hyperlink r:id="rId4028" location="Japanese" ref="C4029"/>
    <hyperlink r:id="rId4029" location="Japanese" ref="C4030"/>
    <hyperlink r:id="rId4030" location="Japanese" ref="C4031"/>
    <hyperlink r:id="rId4031" location="Japanese" ref="C4032"/>
    <hyperlink r:id="rId4032" location="Japanese" ref="C4033"/>
    <hyperlink r:id="rId4033" location="Japanese" ref="C4034"/>
    <hyperlink r:id="rId4034" location="Japanese" ref="C4035"/>
    <hyperlink r:id="rId4035" location="Japanese" ref="C4036"/>
    <hyperlink r:id="rId4036" location="Japanese" ref="C4037"/>
    <hyperlink r:id="rId4037" location="Japanese" ref="C4038"/>
    <hyperlink r:id="rId4038" location="Japanese" ref="C4039"/>
    <hyperlink r:id="rId4039" location="Japanese" ref="C4040"/>
    <hyperlink r:id="rId4040" location="Japanese" ref="C4041"/>
    <hyperlink r:id="rId4041" location="Japanese" ref="C4042"/>
    <hyperlink r:id="rId4042" location="Japanese" ref="C4043"/>
    <hyperlink r:id="rId4043" location="Japanese" ref="C4044"/>
    <hyperlink r:id="rId4044" ref="C4045"/>
    <hyperlink r:id="rId4045" location="Japanese" ref="C4046"/>
    <hyperlink r:id="rId4046" location="Japanese" ref="C4047"/>
    <hyperlink r:id="rId4047" ref="C4048"/>
    <hyperlink r:id="rId4048" ref="C4049"/>
    <hyperlink r:id="rId4049" location="Japanese" ref="C4050"/>
    <hyperlink r:id="rId4050" location="Japanese" ref="C4051"/>
    <hyperlink r:id="rId4051" location="Japanese" ref="C4052"/>
    <hyperlink r:id="rId4052" location="Japanese" ref="C4053"/>
    <hyperlink r:id="rId4053" location="Japanese" ref="C4054"/>
    <hyperlink r:id="rId4054" location="Japanese" ref="C4055"/>
    <hyperlink r:id="rId4055" location="Japanese" ref="C4056"/>
    <hyperlink r:id="rId4056" location="Japanese" ref="C4057"/>
    <hyperlink r:id="rId4057" location="Japanese" ref="C4058"/>
    <hyperlink r:id="rId4058" location="Japanese" ref="C4059"/>
    <hyperlink r:id="rId4059" location="Japanese" ref="C4060"/>
    <hyperlink r:id="rId4060" location="Japanese" ref="C4061"/>
    <hyperlink r:id="rId4061" location="Japanese" ref="C4062"/>
    <hyperlink r:id="rId4062" location="Japanese" ref="C4063"/>
    <hyperlink r:id="rId4063" location="Japanese" ref="C4064"/>
    <hyperlink r:id="rId4064" location="Japanese" ref="C4065"/>
    <hyperlink r:id="rId4065" location="Japanese" ref="C4066"/>
    <hyperlink r:id="rId4066" location="Japanese" ref="C4067"/>
    <hyperlink r:id="rId4067" location="Japanese" ref="C4068"/>
    <hyperlink r:id="rId4068" location="Japanese" ref="C4069"/>
    <hyperlink r:id="rId4069" location="Japanese" ref="C4070"/>
    <hyperlink r:id="rId4070" location="Japanese" ref="C4071"/>
    <hyperlink r:id="rId4071" location="Japanese" ref="C4072"/>
    <hyperlink r:id="rId4072" location="Japanese" ref="C4073"/>
    <hyperlink r:id="rId4073" location="Japanese" ref="C4074"/>
    <hyperlink r:id="rId4074" location="Japanese" ref="C4075"/>
    <hyperlink r:id="rId4075" location="Japanese" ref="C4076"/>
    <hyperlink r:id="rId4076" location="Japanese" ref="C4077"/>
    <hyperlink r:id="rId4077" location="Japanese" ref="C4078"/>
    <hyperlink r:id="rId4078" location="Japanese" ref="C4079"/>
    <hyperlink r:id="rId4079" ref="C4080"/>
    <hyperlink r:id="rId4080" location="Japanese" ref="C4081"/>
    <hyperlink r:id="rId4081" location="Japanese" ref="C4082"/>
    <hyperlink r:id="rId4082" location="Japanese" ref="C4083"/>
    <hyperlink r:id="rId4083" location="Japanese" ref="C4084"/>
    <hyperlink r:id="rId4084" location="Japanese" ref="C4085"/>
    <hyperlink r:id="rId4085" location="Japanese" ref="C4086"/>
    <hyperlink r:id="rId4086" location="Japanese" ref="C4087"/>
    <hyperlink r:id="rId4087" ref="C4088"/>
    <hyperlink r:id="rId4088" location="Japanese" ref="C4089"/>
    <hyperlink r:id="rId4089" location="Japanese" ref="C4090"/>
    <hyperlink r:id="rId4090" location="Japanese" ref="C4091"/>
    <hyperlink r:id="rId4091" location="Japanese" ref="C4092"/>
    <hyperlink r:id="rId4092" location="Japanese" ref="C4093"/>
    <hyperlink r:id="rId4093" location="Japanese" ref="C4094"/>
    <hyperlink r:id="rId4094" location="Japanese" ref="C4095"/>
    <hyperlink r:id="rId4095" ref="C4096"/>
    <hyperlink r:id="rId4096" location="Japanese" ref="C4097"/>
    <hyperlink r:id="rId4097" location="Japanese" ref="C4098"/>
    <hyperlink r:id="rId4098" location="Japanese" ref="C4099"/>
    <hyperlink r:id="rId4099" location="Japanese" ref="C4100"/>
    <hyperlink r:id="rId4100" location="Japanese" ref="C4101"/>
    <hyperlink r:id="rId4101" location="Japanese" ref="C4102"/>
    <hyperlink r:id="rId4102" location="Japanese" ref="C4103"/>
    <hyperlink r:id="rId4103" location="Japanese" ref="C4104"/>
    <hyperlink r:id="rId4104" location="Japanese" ref="C4105"/>
    <hyperlink r:id="rId4105" location="Japanese" ref="C4106"/>
    <hyperlink r:id="rId4106" ref="C4107"/>
    <hyperlink r:id="rId4107" location="Japanese" ref="C4108"/>
    <hyperlink r:id="rId4108" ref="C4109"/>
    <hyperlink r:id="rId4109" location="Japanese" ref="C4110"/>
    <hyperlink r:id="rId4110" location="Japanese" ref="C4111"/>
    <hyperlink r:id="rId4111" location="Japanese" ref="C4112"/>
    <hyperlink r:id="rId4112" location="Japanese" ref="C4113"/>
    <hyperlink r:id="rId4113" location="Japanese" ref="C4114"/>
    <hyperlink r:id="rId4114" location="Japanese" ref="C4115"/>
    <hyperlink r:id="rId4115" location="Japanese" ref="C4116"/>
    <hyperlink r:id="rId4116" location="Japanese" ref="C4117"/>
    <hyperlink r:id="rId4117" location="Japanese" ref="C4118"/>
    <hyperlink r:id="rId4118" location="Japanese" ref="C4119"/>
    <hyperlink r:id="rId4119" location="Japanese" ref="C4120"/>
    <hyperlink r:id="rId4120" location="Japanese" ref="C4121"/>
    <hyperlink r:id="rId4121" location="Japanese" ref="C4122"/>
    <hyperlink r:id="rId4122" location="Japanese" ref="C4123"/>
    <hyperlink r:id="rId4123" location="Japanese" ref="C4124"/>
    <hyperlink r:id="rId4124" location="Japanese" ref="C4125"/>
    <hyperlink r:id="rId4125" location="Japanese" ref="C4126"/>
    <hyperlink r:id="rId4126" location="Japanese" ref="C4127"/>
    <hyperlink r:id="rId4127" location="Japanese" ref="C4128"/>
    <hyperlink r:id="rId4128" ref="C4129"/>
    <hyperlink r:id="rId4129" location="Japanese" ref="C4130"/>
    <hyperlink r:id="rId4130" location="Japanese" ref="C4131"/>
    <hyperlink r:id="rId4131" location="Japanese" ref="C4132"/>
    <hyperlink r:id="rId4132" location="Japanese" ref="C4133"/>
    <hyperlink r:id="rId4133" location="Japanese" ref="C4134"/>
    <hyperlink r:id="rId4134" location="Japanese" ref="C4135"/>
    <hyperlink r:id="rId4135" location="Japanese" ref="C4136"/>
    <hyperlink r:id="rId4136" location="Japanese" ref="C4137"/>
    <hyperlink r:id="rId4137" ref="C4138"/>
    <hyperlink r:id="rId4138" location="Japanese" ref="C4139"/>
    <hyperlink r:id="rId4139" location="Japanese" ref="C4140"/>
    <hyperlink r:id="rId4140" location="Japanese" ref="C4141"/>
    <hyperlink r:id="rId4141" location="Japanese" ref="C4142"/>
    <hyperlink r:id="rId4142" location="Japanese" ref="C4143"/>
    <hyperlink r:id="rId4143" location="Japanese" ref="C4144"/>
    <hyperlink r:id="rId4144" location="Japanese" ref="C4145"/>
    <hyperlink r:id="rId4145" location="Japanese" ref="C4146"/>
    <hyperlink r:id="rId4146" location="Japanese" ref="C4147"/>
    <hyperlink r:id="rId4147" location="Japanese" ref="C4148"/>
    <hyperlink r:id="rId4148" location="Japanese" ref="C4149"/>
    <hyperlink r:id="rId4149" location="Japanese" ref="C4150"/>
    <hyperlink r:id="rId4150" ref="C4151"/>
    <hyperlink r:id="rId4151" location="Japanese" ref="C4152"/>
    <hyperlink r:id="rId4152" location="Japanese" ref="C4153"/>
    <hyperlink r:id="rId4153" location="Japanese" ref="C4154"/>
    <hyperlink r:id="rId4154" location="Japanese" ref="C4155"/>
    <hyperlink r:id="rId4155" location="Japanese" ref="C4156"/>
    <hyperlink r:id="rId4156" location="Japanese" ref="C4157"/>
    <hyperlink r:id="rId4157" location="Japanese" ref="C4158"/>
    <hyperlink r:id="rId4158" location="Japanese" ref="C4159"/>
    <hyperlink r:id="rId4159" location="Japanese" ref="C4160"/>
    <hyperlink r:id="rId4160" ref="C4161"/>
    <hyperlink r:id="rId4161" ref="C4162"/>
    <hyperlink r:id="rId4162" location="Japanese" ref="C4163"/>
    <hyperlink r:id="rId4163" location="Japanese" ref="C4164"/>
    <hyperlink r:id="rId4164" location="Japanese" ref="C4165"/>
    <hyperlink r:id="rId4165" location="Japanese" ref="C4166"/>
    <hyperlink r:id="rId4166" location="Japanese" ref="C4167"/>
    <hyperlink r:id="rId4167" location="Japanese" ref="C4168"/>
    <hyperlink r:id="rId4168" location="Japanese" ref="C4169"/>
    <hyperlink r:id="rId4169" location="Japanese" ref="C4170"/>
    <hyperlink r:id="rId4170" location="Japanese" ref="C4171"/>
    <hyperlink r:id="rId4171" location="Japanese" ref="C4172"/>
    <hyperlink r:id="rId4172" location="Japanese" ref="C4173"/>
    <hyperlink r:id="rId4173" location="Japanese" ref="C4174"/>
    <hyperlink r:id="rId4174" location="Japanese" ref="C4175"/>
    <hyperlink r:id="rId4175" location="Japanese" ref="C4176"/>
    <hyperlink r:id="rId4176" location="Japanese" ref="C4177"/>
    <hyperlink r:id="rId4177" location="Japanese" ref="C4178"/>
    <hyperlink r:id="rId4178" location="Japanese" ref="C4179"/>
    <hyperlink r:id="rId4179" location="Japanese" ref="C4180"/>
    <hyperlink r:id="rId4180" location="Japanese" ref="C4181"/>
    <hyperlink r:id="rId4181" location="Japanese" ref="C4182"/>
    <hyperlink r:id="rId4182" location="Japanese" ref="C4183"/>
    <hyperlink r:id="rId4183" location="Japanese" ref="C4184"/>
    <hyperlink r:id="rId4184" location="Japanese" ref="C4185"/>
    <hyperlink r:id="rId4185" location="Japanese" ref="C4186"/>
    <hyperlink r:id="rId4186" location="Japanese" ref="C4187"/>
    <hyperlink r:id="rId4187" ref="C4188"/>
    <hyperlink r:id="rId4188" location="Japanese" ref="C4189"/>
    <hyperlink r:id="rId4189" location="Japanese" ref="C4190"/>
    <hyperlink r:id="rId4190" location="Japanese" ref="C4191"/>
    <hyperlink r:id="rId4191" location="Japanese" ref="C4192"/>
    <hyperlink r:id="rId4192" location="Japanese" ref="C4193"/>
    <hyperlink r:id="rId4193" location="Japanese" ref="C4194"/>
    <hyperlink r:id="rId4194" location="Japanese" ref="C4195"/>
    <hyperlink r:id="rId4195" location="Japanese" ref="C4196"/>
    <hyperlink r:id="rId4196" location="Japanese" ref="C4197"/>
    <hyperlink r:id="rId4197" location="Japanese" ref="C4198"/>
    <hyperlink r:id="rId4198" location="Japanese" ref="C4199"/>
    <hyperlink r:id="rId4199" ref="C4200"/>
    <hyperlink r:id="rId4200" location="Japanese" ref="C4201"/>
    <hyperlink r:id="rId4201" location="Japanese" ref="C4202"/>
    <hyperlink r:id="rId4202" location="Japanese" ref="C4203"/>
    <hyperlink r:id="rId4203" location="Japanese" ref="C4204"/>
    <hyperlink r:id="rId4204" location="Japanese" ref="C4205"/>
    <hyperlink r:id="rId4205" location="Japanese" ref="C4206"/>
    <hyperlink r:id="rId4206" location="Japanese" ref="C4207"/>
    <hyperlink r:id="rId4207" location="Japanese" ref="C4208"/>
    <hyperlink r:id="rId4208" ref="C4209"/>
    <hyperlink r:id="rId4209" location="Japanese" ref="C4210"/>
    <hyperlink r:id="rId4210" location="Japanese" ref="C4211"/>
    <hyperlink r:id="rId4211" ref="C4212"/>
    <hyperlink r:id="rId4212" location="Japanese" ref="C4213"/>
    <hyperlink r:id="rId4213" location="Japanese" ref="C4214"/>
    <hyperlink r:id="rId4214" location="Japanese" ref="C4215"/>
    <hyperlink r:id="rId4215" location="Japanese" ref="C4216"/>
    <hyperlink r:id="rId4216" location="Japanese" ref="C4217"/>
    <hyperlink r:id="rId4217" location="Japanese" ref="C4218"/>
    <hyperlink r:id="rId4218" location="Japanese" ref="C4219"/>
    <hyperlink r:id="rId4219" location="Japanese" ref="C4220"/>
    <hyperlink r:id="rId4220" location="Japanese" ref="C4221"/>
    <hyperlink r:id="rId4221" location="Japanese" ref="C4222"/>
    <hyperlink r:id="rId4222" location="Japanese" ref="C4223"/>
    <hyperlink r:id="rId4223" location="Japanese" ref="C4224"/>
    <hyperlink r:id="rId4224" location="Japanese" ref="C4225"/>
    <hyperlink r:id="rId4225" location="Japanese" ref="C4226"/>
    <hyperlink r:id="rId4226" ref="C4227"/>
    <hyperlink r:id="rId4227" location="Japanese" ref="C4228"/>
    <hyperlink r:id="rId4228" location="Japanese" ref="C4229"/>
    <hyperlink r:id="rId4229" location="Japanese" ref="C4230"/>
    <hyperlink r:id="rId4230" location="Japanese" ref="C4231"/>
    <hyperlink r:id="rId4231" location="Japanese" ref="C4232"/>
    <hyperlink r:id="rId4232" location="Japanese" ref="C4233"/>
    <hyperlink r:id="rId4233" location="Japanese" ref="C4234"/>
    <hyperlink r:id="rId4234" location="Japanese" ref="C4235"/>
    <hyperlink r:id="rId4235" location="Japanese" ref="C4236"/>
    <hyperlink r:id="rId4236" location="Japanese" ref="C4237"/>
    <hyperlink r:id="rId4237" location="Japanese" ref="C4238"/>
    <hyperlink r:id="rId4238" location="Japanese" ref="C4239"/>
    <hyperlink r:id="rId4239" location="Japanese" ref="C4240"/>
    <hyperlink r:id="rId4240" location="Japanese" ref="C4241"/>
    <hyperlink r:id="rId4241" location="Japanese" ref="C4242"/>
    <hyperlink r:id="rId4242" location="Japanese" ref="C4243"/>
    <hyperlink r:id="rId4243" location="Japanese" ref="C4244"/>
    <hyperlink r:id="rId4244" ref="C4245"/>
    <hyperlink r:id="rId4245" location="Japanese" ref="C4246"/>
    <hyperlink r:id="rId4246" location="Japanese" ref="C4247"/>
    <hyperlink r:id="rId4247" location="Japanese" ref="C4248"/>
    <hyperlink r:id="rId4248" location="Japanese" ref="C4249"/>
    <hyperlink r:id="rId4249" location="Japanese" ref="C4250"/>
    <hyperlink r:id="rId4250" ref="C4251"/>
    <hyperlink r:id="rId4251" location="Japanese" ref="C4252"/>
    <hyperlink r:id="rId4252" location="Japanese" ref="C4253"/>
    <hyperlink r:id="rId4253" location="Japanese" ref="C4254"/>
    <hyperlink r:id="rId4254" location="Japanese" ref="C4255"/>
    <hyperlink r:id="rId4255" location="Japanese" ref="C4256"/>
    <hyperlink r:id="rId4256" location="Japanese" ref="C4257"/>
    <hyperlink r:id="rId4257" location="Japanese" ref="C4258"/>
    <hyperlink r:id="rId4258" location="Japanese" ref="C4259"/>
    <hyperlink r:id="rId4259" location="Japanese" ref="C4260"/>
    <hyperlink r:id="rId4260" location="Japanese" ref="C4261"/>
    <hyperlink r:id="rId4261" ref="C4262"/>
    <hyperlink r:id="rId4262" location="Japanese" ref="C4263"/>
    <hyperlink r:id="rId4263" location="Japanese" ref="C4264"/>
    <hyperlink r:id="rId4264" location="Japanese" ref="C4265"/>
    <hyperlink r:id="rId4265" location="Japanese" ref="C4266"/>
    <hyperlink r:id="rId4266" location="Japanese" ref="C4267"/>
    <hyperlink r:id="rId4267" location="Japanese" ref="C4268"/>
    <hyperlink r:id="rId4268" ref="C4269"/>
    <hyperlink r:id="rId4269" location="Japanese" ref="C4270"/>
    <hyperlink r:id="rId4270" location="Japanese" ref="C4271"/>
    <hyperlink r:id="rId4271" location="Japanese" ref="C4272"/>
    <hyperlink r:id="rId4272" location="Japanese" ref="C4273"/>
    <hyperlink r:id="rId4273" location="Japanese" ref="C4274"/>
    <hyperlink r:id="rId4274" location="Japanese" ref="C4275"/>
    <hyperlink r:id="rId4275" location="Japanese" ref="C4276"/>
    <hyperlink r:id="rId4276" location="Japanese" ref="C4277"/>
    <hyperlink r:id="rId4277" location="Japanese" ref="C4278"/>
    <hyperlink r:id="rId4278" ref="C4279"/>
    <hyperlink r:id="rId4279" location="Japanese" ref="C4280"/>
    <hyperlink r:id="rId4280" location="Japanese" ref="C4281"/>
    <hyperlink r:id="rId4281" location="Japanese" ref="C4282"/>
    <hyperlink r:id="rId4282" location="Japanese" ref="C4283"/>
    <hyperlink r:id="rId4283" location="Japanese" ref="C4284"/>
    <hyperlink r:id="rId4284" location="Japanese" ref="C4285"/>
    <hyperlink r:id="rId4285" location="Japanese" ref="C4286"/>
    <hyperlink r:id="rId4286" location="Japanese" ref="C4287"/>
    <hyperlink r:id="rId4287" location="Japanese" ref="C4288"/>
    <hyperlink r:id="rId4288" location="Japanese" ref="C4289"/>
    <hyperlink r:id="rId4289" location="Japanese" ref="C4290"/>
    <hyperlink r:id="rId4290" location="Japanese" ref="C4291"/>
    <hyperlink r:id="rId4291" location="Japanese" ref="C4292"/>
    <hyperlink r:id="rId4292" location="Japanese" ref="C4293"/>
    <hyperlink r:id="rId4293" location="Japanese" ref="C4294"/>
    <hyperlink r:id="rId4294" location="Japanese" ref="C4295"/>
    <hyperlink r:id="rId4295" location="Japanese" ref="C4296"/>
    <hyperlink r:id="rId4296" location="Japanese" ref="C4297"/>
    <hyperlink r:id="rId4297" location="Japanese" ref="C4298"/>
    <hyperlink r:id="rId4298" location="Japanese" ref="C4299"/>
    <hyperlink r:id="rId4299" location="Japanese" ref="C4300"/>
    <hyperlink r:id="rId4300" location="Japanese" ref="C4301"/>
    <hyperlink r:id="rId4301" ref="C4302"/>
    <hyperlink r:id="rId4302" ref="C4303"/>
    <hyperlink r:id="rId4303" location="Japanese" ref="C4304"/>
    <hyperlink r:id="rId4304" location="Japanese" ref="C4305"/>
    <hyperlink r:id="rId4305" location="Japanese" ref="C4306"/>
    <hyperlink r:id="rId4306" location="Japanese" ref="C4307"/>
    <hyperlink r:id="rId4307" location="Japanese" ref="C4308"/>
    <hyperlink r:id="rId4308" location="Japanese" ref="C4309"/>
    <hyperlink r:id="rId4309" location="Japanese" ref="C4310"/>
    <hyperlink r:id="rId4310" location="Japanese" ref="C4311"/>
    <hyperlink r:id="rId4311" location="Japanese" ref="C4312"/>
    <hyperlink r:id="rId4312" location="Japanese" ref="C4313"/>
    <hyperlink r:id="rId4313" location="Japanese" ref="C4314"/>
    <hyperlink r:id="rId4314" location="Japanese" ref="C4315"/>
    <hyperlink r:id="rId4315" location="Japanese" ref="C4316"/>
    <hyperlink r:id="rId4316" location="Japanese" ref="C4317"/>
    <hyperlink r:id="rId4317" ref="C4318"/>
    <hyperlink r:id="rId4318" location="Japanese" ref="C4319"/>
    <hyperlink r:id="rId4319" location="Japanese" ref="C4320"/>
    <hyperlink r:id="rId4320" location="Japanese" ref="C4321"/>
    <hyperlink r:id="rId4321" location="Japanese" ref="C4322"/>
    <hyperlink r:id="rId4322" location="Japanese" ref="C4323"/>
    <hyperlink r:id="rId4323" ref="C4324"/>
    <hyperlink r:id="rId4324" location="Japanese" ref="C4325"/>
    <hyperlink r:id="rId4325" location="Japanese" ref="C4326"/>
    <hyperlink r:id="rId4326" location="Japanese" ref="C4327"/>
    <hyperlink r:id="rId4327" location="Japanese" ref="C4328"/>
    <hyperlink r:id="rId4328" location="Japanese" ref="C4329"/>
    <hyperlink r:id="rId4329" location="Japanese" ref="C4330"/>
    <hyperlink r:id="rId4330" location="Japanese" ref="C4331"/>
    <hyperlink r:id="rId4331" location="Japanese" ref="C4332"/>
    <hyperlink r:id="rId4332" ref="C4333"/>
    <hyperlink r:id="rId4333" location="Japanese" ref="C4334"/>
    <hyperlink r:id="rId4334" location="Japanese" ref="C4335"/>
    <hyperlink r:id="rId4335" location="Japanese" ref="C4336"/>
    <hyperlink r:id="rId4336" location="Japanese" ref="C4337"/>
    <hyperlink r:id="rId4337" location="Japanese" ref="C4338"/>
    <hyperlink r:id="rId4338" location="Japanese" ref="C4339"/>
    <hyperlink r:id="rId4339" location="Japanese" ref="C4340"/>
    <hyperlink r:id="rId4340" ref="C4341"/>
    <hyperlink r:id="rId4341" location="Japanese" ref="C4342"/>
    <hyperlink r:id="rId4342" location="Japanese" ref="C4343"/>
    <hyperlink r:id="rId4343" location="Japanese" ref="C4344"/>
    <hyperlink r:id="rId4344" location="Japanese" ref="C4345"/>
    <hyperlink r:id="rId4345" location="Japanese" ref="C4346"/>
    <hyperlink r:id="rId4346" ref="C4347"/>
    <hyperlink r:id="rId4347" location="Japanese" ref="C4348"/>
    <hyperlink r:id="rId4348" location="Japanese" ref="C4349"/>
    <hyperlink r:id="rId4349" ref="C4350"/>
    <hyperlink r:id="rId4350" location="Japanese" ref="C4351"/>
    <hyperlink r:id="rId4351" location="Japanese" ref="C4352"/>
    <hyperlink r:id="rId4352" location="Japanese" ref="C4353"/>
    <hyperlink r:id="rId4353" location="Japanese" ref="C4354"/>
    <hyperlink r:id="rId4354" location="Japanese" ref="C4355"/>
    <hyperlink r:id="rId4355" location="Japanese" ref="C4356"/>
    <hyperlink r:id="rId4356" location="Japanese" ref="C4357"/>
    <hyperlink r:id="rId4357" location="Japanese" ref="C4358"/>
    <hyperlink r:id="rId4358" location="Japanese" ref="C4359"/>
    <hyperlink r:id="rId4359" location="Japanese" ref="C4360"/>
    <hyperlink r:id="rId4360" location="Japanese" ref="C4361"/>
    <hyperlink r:id="rId4361" location="Japanese" ref="C4362"/>
    <hyperlink r:id="rId4362" location="Japanese" ref="C4363"/>
    <hyperlink r:id="rId4363" location="Japanese" ref="C4364"/>
    <hyperlink r:id="rId4364" location="Japanese" ref="C4365"/>
    <hyperlink r:id="rId4365" location="Japanese" ref="C4366"/>
    <hyperlink r:id="rId4366" ref="C4367"/>
    <hyperlink r:id="rId4367" location="Japanese" ref="C4368"/>
    <hyperlink r:id="rId4368" location="Japanese" ref="C4369"/>
    <hyperlink r:id="rId4369" location="Japanese" ref="C4370"/>
    <hyperlink r:id="rId4370" ref="C4371"/>
    <hyperlink r:id="rId4371" location="Japanese" ref="C4372"/>
    <hyperlink r:id="rId4372" location="Japanese" ref="C4373"/>
    <hyperlink r:id="rId4373" location="Japanese" ref="C4374"/>
    <hyperlink r:id="rId4374" location="Japanese" ref="C4375"/>
    <hyperlink r:id="rId4375" location="Japanese" ref="C4376"/>
    <hyperlink r:id="rId4376" location="Japanese" ref="C4377"/>
    <hyperlink r:id="rId4377" location="Japanese" ref="C4378"/>
    <hyperlink r:id="rId4378" location="Japanese" ref="C4379"/>
    <hyperlink r:id="rId4379" ref="C4380"/>
    <hyperlink r:id="rId4380" location="Japanese" ref="C4381"/>
    <hyperlink r:id="rId4381" location="Japanese" ref="C4382"/>
    <hyperlink r:id="rId4382" location="Japanese" ref="C4383"/>
    <hyperlink r:id="rId4383" location="Japanese" ref="C4384"/>
    <hyperlink r:id="rId4384" location="Japanese" ref="C4385"/>
    <hyperlink r:id="rId4385" location="Japanese" ref="C4386"/>
    <hyperlink r:id="rId4386" location="Japanese" ref="C4387"/>
    <hyperlink r:id="rId4387" location="Japanese" ref="C4388"/>
    <hyperlink r:id="rId4388" location="Japanese" ref="C4389"/>
    <hyperlink r:id="rId4389" location="Japanese" ref="C4390"/>
    <hyperlink r:id="rId4390" location="Japanese" ref="C4391"/>
    <hyperlink r:id="rId4391" location="Japanese" ref="C4392"/>
    <hyperlink r:id="rId4392" location="Japanese" ref="C4393"/>
    <hyperlink r:id="rId4393" location="Japanese" ref="C4394"/>
    <hyperlink r:id="rId4394" location="Japanese" ref="C4395"/>
    <hyperlink r:id="rId4395" location="Japanese" ref="C4396"/>
    <hyperlink r:id="rId4396" location="Japanese" ref="C4397"/>
    <hyperlink r:id="rId4397" location="Japanese" ref="C4398"/>
    <hyperlink r:id="rId4398" location="Japanese" ref="C4399"/>
    <hyperlink r:id="rId4399" location="Japanese" ref="C4400"/>
    <hyperlink r:id="rId4400" location="Japanese" ref="C4401"/>
    <hyperlink r:id="rId4401" location="Japanese" ref="C4402"/>
    <hyperlink r:id="rId4402" location="Japanese" ref="C4403"/>
    <hyperlink r:id="rId4403" location="Japanese" ref="C4404"/>
    <hyperlink r:id="rId4404" location="Japanese" ref="C4405"/>
    <hyperlink r:id="rId4405" location="Japanese" ref="C4406"/>
    <hyperlink r:id="rId4406" location="Japanese" ref="C4407"/>
    <hyperlink r:id="rId4407" location="Japanese" ref="C4408"/>
    <hyperlink r:id="rId4408" location="Japanese" ref="C4409"/>
    <hyperlink r:id="rId4409" location="Japanese" ref="C4410"/>
    <hyperlink r:id="rId4410" location="Japanese" ref="C4411"/>
    <hyperlink r:id="rId4411" location="Japanese" ref="C4412"/>
    <hyperlink r:id="rId4412" location="Japanese" ref="C4413"/>
    <hyperlink r:id="rId4413" location="Japanese" ref="C4414"/>
    <hyperlink r:id="rId4414" location="Japanese" ref="C4415"/>
    <hyperlink r:id="rId4415" location="Japanese" ref="C4416"/>
    <hyperlink r:id="rId4416" location="Japanese" ref="C4417"/>
    <hyperlink r:id="rId4417" location="Japanese" ref="C4418"/>
    <hyperlink r:id="rId4418" location="Japanese" ref="C4419"/>
    <hyperlink r:id="rId4419" location="Japanese" ref="C4420"/>
    <hyperlink r:id="rId4420" location="Japanese" ref="C4421"/>
    <hyperlink r:id="rId4421" location="Japanese" ref="C4422"/>
    <hyperlink r:id="rId4422" location="Japanese" ref="C4423"/>
    <hyperlink r:id="rId4423" location="Japanese" ref="C4424"/>
    <hyperlink r:id="rId4424" location="Japanese" ref="C4425"/>
    <hyperlink r:id="rId4425" location="Japanese" ref="C4426"/>
    <hyperlink r:id="rId4426" location="Japanese" ref="C4427"/>
    <hyperlink r:id="rId4427" location="Japanese" ref="C4428"/>
    <hyperlink r:id="rId4428" ref="C4429"/>
    <hyperlink r:id="rId4429" location="Japanese" ref="C4430"/>
    <hyperlink r:id="rId4430" location="Japanese" ref="C4431"/>
    <hyperlink r:id="rId4431" ref="C4432"/>
    <hyperlink r:id="rId4432" location="Japanese" ref="C4433"/>
    <hyperlink r:id="rId4433" location="Japanese" ref="C4434"/>
    <hyperlink r:id="rId4434" location="Japanese" ref="C4435"/>
    <hyperlink r:id="rId4435" location="Japanese" ref="C4436"/>
    <hyperlink r:id="rId4436" location="Japanese" ref="C4437"/>
    <hyperlink r:id="rId4437" location="Japanese" ref="C4438"/>
    <hyperlink r:id="rId4438" location="Japanese" ref="C4439"/>
    <hyperlink r:id="rId4439" location="Japanese" ref="C4440"/>
    <hyperlink r:id="rId4440" location="Japanese" ref="C4441"/>
    <hyperlink r:id="rId4441" location="Japanese" ref="C4442"/>
    <hyperlink r:id="rId4442" location="Japanese" ref="C4443"/>
    <hyperlink r:id="rId4443" location="Japanese" ref="C4444"/>
    <hyperlink r:id="rId4444" location="Japanese" ref="C4445"/>
    <hyperlink r:id="rId4445" location="Japanese" ref="C4446"/>
    <hyperlink r:id="rId4446" location="Japanese" ref="C4447"/>
    <hyperlink r:id="rId4447" location="Japanese" ref="C4448"/>
    <hyperlink r:id="rId4448" location="Japanese" ref="C4449"/>
    <hyperlink r:id="rId4449" location="Japanese" ref="C4450"/>
    <hyperlink r:id="rId4450" location="Japanese" ref="C4451"/>
    <hyperlink r:id="rId4451" location="Japanese" ref="C4452"/>
    <hyperlink r:id="rId4452" location="Japanese" ref="C4453"/>
    <hyperlink r:id="rId4453" location="Japanese" ref="C4454"/>
    <hyperlink r:id="rId4454" location="Japanese" ref="C4455"/>
    <hyperlink r:id="rId4455" location="Japanese" ref="C4456"/>
    <hyperlink r:id="rId4456" location="Japanese" ref="C4457"/>
    <hyperlink r:id="rId4457" location="Japanese" ref="C4458"/>
    <hyperlink r:id="rId4458" location="Japanese" ref="C4459"/>
    <hyperlink r:id="rId4459" location="Japanese" ref="C4460"/>
    <hyperlink r:id="rId4460" location="Japanese" ref="C4461"/>
    <hyperlink r:id="rId4461" location="Japanese" ref="C4462"/>
    <hyperlink r:id="rId4462" ref="C4463"/>
    <hyperlink r:id="rId4463" location="Japanese" ref="C4464"/>
    <hyperlink r:id="rId4464" location="Japanese" ref="C4465"/>
    <hyperlink r:id="rId4465" location="Japanese" ref="C4466"/>
    <hyperlink r:id="rId4466" location="Japanese" ref="C4467"/>
    <hyperlink r:id="rId4467" location="Japanese" ref="C4468"/>
    <hyperlink r:id="rId4468" location="Japanese" ref="C4469"/>
    <hyperlink r:id="rId4469" location="Japanese" ref="C4470"/>
    <hyperlink r:id="rId4470" location="Japanese" ref="C4471"/>
    <hyperlink r:id="rId4471" location="Japanese" ref="C4472"/>
    <hyperlink r:id="rId4472" location="Japanese" ref="C4473"/>
    <hyperlink r:id="rId4473" location="Japanese" ref="C4474"/>
    <hyperlink r:id="rId4474" location="Japanese" ref="C4475"/>
    <hyperlink r:id="rId4475" location="Japanese" ref="C4476"/>
    <hyperlink r:id="rId4476" location="Japanese" ref="C4477"/>
    <hyperlink r:id="rId4477" location="Japanese" ref="C4478"/>
    <hyperlink r:id="rId4478" location="Japanese" ref="C4479"/>
    <hyperlink r:id="rId4479" location="Japanese" ref="C4480"/>
    <hyperlink r:id="rId4480" location="Japanese" ref="C4481"/>
    <hyperlink r:id="rId4481" location="Japanese" ref="C4482"/>
    <hyperlink r:id="rId4482" location="Japanese" ref="C4483"/>
    <hyperlink r:id="rId4483" location="Japanese" ref="C4484"/>
    <hyperlink r:id="rId4484" location="Japanese" ref="C4485"/>
    <hyperlink r:id="rId4485" location="Japanese" ref="C4486"/>
    <hyperlink r:id="rId4486" location="Japanese" ref="C4487"/>
    <hyperlink r:id="rId4487" location="Japanese" ref="C4488"/>
    <hyperlink r:id="rId4488" location="Japanese" ref="C4489"/>
    <hyperlink r:id="rId4489" location="Japanese" ref="C4490"/>
    <hyperlink r:id="rId4490" location="Japanese" ref="C4491"/>
    <hyperlink r:id="rId4491" location="Japanese" ref="C4492"/>
    <hyperlink r:id="rId4492" location="Japanese" ref="C4493"/>
    <hyperlink r:id="rId4493" location="Japanese" ref="C4494"/>
    <hyperlink r:id="rId4494" location="Japanese" ref="C4495"/>
    <hyperlink r:id="rId4495" location="Japanese" ref="C4496"/>
    <hyperlink r:id="rId4496" location="Japanese" ref="C4497"/>
    <hyperlink r:id="rId4497" location="Japanese" ref="C4498"/>
    <hyperlink r:id="rId4498" location="Japanese" ref="C4499"/>
    <hyperlink r:id="rId4499" location="Japanese" ref="C4500"/>
    <hyperlink r:id="rId4500" location="Japanese" ref="C4501"/>
    <hyperlink r:id="rId4501" location="Japanese" ref="C4502"/>
    <hyperlink r:id="rId4502" location="Japanese" ref="C4503"/>
    <hyperlink r:id="rId4503" location="Japanese" ref="C4504"/>
    <hyperlink r:id="rId4504" location="Japanese" ref="C4505"/>
    <hyperlink r:id="rId4505" location="Japanese" ref="C4506"/>
    <hyperlink r:id="rId4506" location="Japanese" ref="C4507"/>
    <hyperlink r:id="rId4507" location="Japanese" ref="C4508"/>
    <hyperlink r:id="rId4508" location="Japanese" ref="C4509"/>
    <hyperlink r:id="rId4509" ref="C4510"/>
    <hyperlink r:id="rId4510" location="Japanese" ref="C4511"/>
    <hyperlink r:id="rId4511" location="Japanese" ref="C4512"/>
    <hyperlink r:id="rId4512" location="Japanese" ref="C4513"/>
    <hyperlink r:id="rId4513" location="Japanese" ref="C4514"/>
    <hyperlink r:id="rId4514" location="Japanese" ref="C4515"/>
    <hyperlink r:id="rId4515" location="Japanese" ref="C4516"/>
    <hyperlink r:id="rId4516" location="Japanese" ref="C4517"/>
    <hyperlink r:id="rId4517" location="Japanese" ref="C4518"/>
    <hyperlink r:id="rId4518" location="Japanese" ref="C4519"/>
    <hyperlink r:id="rId4519" location="Japanese" ref="C4520"/>
    <hyperlink r:id="rId4520" location="Japanese" ref="C4521"/>
    <hyperlink r:id="rId4521" location="Japanese" ref="C4522"/>
    <hyperlink r:id="rId4522" location="Japanese" ref="C4523"/>
    <hyperlink r:id="rId4523" location="Japanese" ref="C4524"/>
    <hyperlink r:id="rId4524" location="Japanese" ref="C4525"/>
    <hyperlink r:id="rId4525" location="Japanese" ref="C4526"/>
    <hyperlink r:id="rId4526" location="Japanese" ref="C4527"/>
    <hyperlink r:id="rId4527" location="Japanese" ref="C4528"/>
    <hyperlink r:id="rId4528" location="Japanese" ref="C4529"/>
    <hyperlink r:id="rId4529" location="Japanese" ref="C4530"/>
    <hyperlink r:id="rId4530" location="Japanese" ref="C4531"/>
    <hyperlink r:id="rId4531" location="Japanese" ref="C4532"/>
    <hyperlink r:id="rId4532" location="Japanese" ref="C4533"/>
    <hyperlink r:id="rId4533" location="Japanese" ref="C4534"/>
    <hyperlink r:id="rId4534" location="Japanese" ref="C4535"/>
    <hyperlink r:id="rId4535" ref="C4536"/>
    <hyperlink r:id="rId4536" location="Japanese" ref="C4537"/>
    <hyperlink r:id="rId4537" location="Japanese" ref="C4538"/>
    <hyperlink r:id="rId4538" ref="C4539"/>
    <hyperlink r:id="rId4539" location="Japanese" ref="C4540"/>
    <hyperlink r:id="rId4540" location="Japanese" ref="C4541"/>
    <hyperlink r:id="rId4541" location="Japanese" ref="C4542"/>
    <hyperlink r:id="rId4542" ref="C4543"/>
    <hyperlink r:id="rId4543" location="Japanese" ref="C4544"/>
    <hyperlink r:id="rId4544" location="Japanese" ref="C4545"/>
    <hyperlink r:id="rId4545" location="Japanese" ref="C4546"/>
    <hyperlink r:id="rId4546" ref="C4547"/>
    <hyperlink r:id="rId4547" ref="C4548"/>
    <hyperlink r:id="rId4548" location="Japanese" ref="C4549"/>
    <hyperlink r:id="rId4549" location="Japanese" ref="C4550"/>
    <hyperlink r:id="rId4550" ref="C4551"/>
    <hyperlink r:id="rId4551" location="Japanese" ref="C4552"/>
    <hyperlink r:id="rId4552" location="Japanese" ref="C4553"/>
    <hyperlink r:id="rId4553" location="Japanese" ref="C4554"/>
    <hyperlink r:id="rId4554" location="Japanese" ref="C4555"/>
    <hyperlink r:id="rId4555" location="Japanese" ref="C4556"/>
    <hyperlink r:id="rId4556" location="Japanese" ref="C4557"/>
    <hyperlink r:id="rId4557" location="Japanese" ref="C4558"/>
    <hyperlink r:id="rId4558" location="Japanese" ref="C4559"/>
    <hyperlink r:id="rId4559" location="Japanese" ref="C4560"/>
    <hyperlink r:id="rId4560" location="Japanese" ref="C4561"/>
    <hyperlink r:id="rId4561" location="Japanese" ref="C4562"/>
    <hyperlink r:id="rId4562" location="Japanese" ref="C4563"/>
    <hyperlink r:id="rId4563" location="Japanese" ref="C4564"/>
    <hyperlink r:id="rId4564" location="Japanese" ref="C4565"/>
    <hyperlink r:id="rId4565" location="Japanese" ref="C4566"/>
    <hyperlink r:id="rId4566" location="Japanese" ref="C4567"/>
    <hyperlink r:id="rId4567" location="Japanese" ref="C4568"/>
    <hyperlink r:id="rId4568" location="Japanese" ref="C4569"/>
    <hyperlink r:id="rId4569" location="Japanese" ref="C4570"/>
    <hyperlink r:id="rId4570" location="Japanese" ref="C4571"/>
    <hyperlink r:id="rId4571" ref="C4572"/>
    <hyperlink r:id="rId4572" location="Japanese" ref="C4573"/>
    <hyperlink r:id="rId4573" location="Japanese" ref="C4574"/>
    <hyperlink r:id="rId4574" location="Japanese" ref="C4575"/>
    <hyperlink r:id="rId4575" location="Japanese" ref="C4576"/>
    <hyperlink r:id="rId4576" location="Japanese" ref="C4577"/>
    <hyperlink r:id="rId4577" location="Japanese" ref="C4578"/>
    <hyperlink r:id="rId4578" location="Japanese" ref="C4579"/>
    <hyperlink r:id="rId4579" location="Japanese" ref="C4580"/>
    <hyperlink r:id="rId4580" location="Japanese" ref="C4581"/>
    <hyperlink r:id="rId4581" location="Japanese" ref="C4582"/>
    <hyperlink r:id="rId4582" location="Japanese" ref="C4583"/>
    <hyperlink r:id="rId4583" location="Japanese" ref="C4584"/>
    <hyperlink r:id="rId4584" location="Japanese" ref="C4585"/>
    <hyperlink r:id="rId4585" location="Japanese" ref="C4586"/>
    <hyperlink r:id="rId4586" location="Japanese" ref="C4587"/>
    <hyperlink r:id="rId4587" location="Japanese" ref="C4588"/>
    <hyperlink r:id="rId4588" location="Japanese" ref="C4589"/>
    <hyperlink r:id="rId4589" location="Japanese" ref="C4590"/>
    <hyperlink r:id="rId4590" location="Japanese" ref="C4591"/>
    <hyperlink r:id="rId4591" location="Japanese" ref="C4592"/>
    <hyperlink r:id="rId4592" ref="C4593"/>
    <hyperlink r:id="rId4593" location="Japanese" ref="C4594"/>
    <hyperlink r:id="rId4594" location="Japanese" ref="C4595"/>
    <hyperlink r:id="rId4595" location="Japanese" ref="C4596"/>
    <hyperlink r:id="rId4596" location="Japanese" ref="C4597"/>
    <hyperlink r:id="rId4597" location="Japanese" ref="C4598"/>
    <hyperlink r:id="rId4598" location="Japanese" ref="C4599"/>
    <hyperlink r:id="rId4599" location="Japanese" ref="C4600"/>
    <hyperlink r:id="rId4600" location="Japanese" ref="C4601"/>
    <hyperlink r:id="rId4601" ref="C4602"/>
    <hyperlink r:id="rId4602" ref="C4603"/>
    <hyperlink r:id="rId4603" location="Japanese" ref="C4604"/>
    <hyperlink r:id="rId4604" location="Japanese" ref="C4605"/>
    <hyperlink r:id="rId4605" location="Japanese" ref="C4606"/>
    <hyperlink r:id="rId4606" location="Japanese" ref="C4607"/>
    <hyperlink r:id="rId4607" ref="C4608"/>
    <hyperlink r:id="rId4608" location="Japanese" ref="C4609"/>
    <hyperlink r:id="rId4609" location="Japanese" ref="C4610"/>
    <hyperlink r:id="rId4610" location="Japanese" ref="C4611"/>
    <hyperlink r:id="rId4611" location="Japanese" ref="C4612"/>
    <hyperlink r:id="rId4612" ref="C4613"/>
    <hyperlink r:id="rId4613" location="Japanese" ref="C4614"/>
    <hyperlink r:id="rId4614" location="Japanese" ref="C4615"/>
    <hyperlink r:id="rId4615" location="Japanese" ref="C4616"/>
    <hyperlink r:id="rId4616" location="Japanese" ref="C4617"/>
    <hyperlink r:id="rId4617" location="Japanese" ref="C4618"/>
    <hyperlink r:id="rId4618" location="Japanese" ref="C4619"/>
    <hyperlink r:id="rId4619" location="Japanese" ref="C4620"/>
    <hyperlink r:id="rId4620" location="Japanese" ref="C4621"/>
    <hyperlink r:id="rId4621" location="Japanese" ref="C4622"/>
    <hyperlink r:id="rId4622" location="Japanese" ref="C4623"/>
    <hyperlink r:id="rId4623" location="Japanese" ref="C4624"/>
    <hyperlink r:id="rId4624" location="Japanese" ref="C4625"/>
    <hyperlink r:id="rId4625" location="Japanese" ref="C4626"/>
    <hyperlink r:id="rId4626" location="Japanese" ref="C4627"/>
    <hyperlink r:id="rId4627" location="Japanese" ref="C4628"/>
    <hyperlink r:id="rId4628" location="Japanese" ref="C4629"/>
    <hyperlink r:id="rId4629" location="Japanese" ref="C4630"/>
    <hyperlink r:id="rId4630" location="Japanese" ref="C4631"/>
    <hyperlink r:id="rId4631" location="Japanese" ref="C4632"/>
    <hyperlink r:id="rId4632" location="Japanese" ref="C4633"/>
    <hyperlink r:id="rId4633" location="Japanese" ref="C4634"/>
    <hyperlink r:id="rId4634" location="Japanese" ref="C4635"/>
    <hyperlink r:id="rId4635" location="Japanese" ref="C4636"/>
    <hyperlink r:id="rId4636" ref="C4637"/>
    <hyperlink r:id="rId4637" location="Japanese" ref="C4638"/>
    <hyperlink r:id="rId4638" location="Japanese" ref="C4639"/>
    <hyperlink r:id="rId4639" location="Japanese" ref="C4640"/>
    <hyperlink r:id="rId4640" location="Japanese" ref="C4641"/>
    <hyperlink r:id="rId4641" location="Japanese" ref="C4642"/>
    <hyperlink r:id="rId4642" location="Japanese" ref="C4643"/>
    <hyperlink r:id="rId4643" location="Japanese" ref="C4644"/>
    <hyperlink r:id="rId4644" location="Japanese" ref="C4645"/>
    <hyperlink r:id="rId4645" ref="C4646"/>
    <hyperlink r:id="rId4646" location="Japanese" ref="C4647"/>
    <hyperlink r:id="rId4647" location="Japanese" ref="C4648"/>
    <hyperlink r:id="rId4648" location="Japanese" ref="C4649"/>
    <hyperlink r:id="rId4649" location="Japanese" ref="C4650"/>
    <hyperlink r:id="rId4650" location="Japanese" ref="C4651"/>
    <hyperlink r:id="rId4651" location="Japanese" ref="C4652"/>
    <hyperlink r:id="rId4652" location="Japanese" ref="C4653"/>
    <hyperlink r:id="rId4653" location="Japanese" ref="C4654"/>
    <hyperlink r:id="rId4654" location="Japanese" ref="C4655"/>
    <hyperlink r:id="rId4655" location="Japanese" ref="C4656"/>
    <hyperlink r:id="rId4656" location="Japanese" ref="C4657"/>
    <hyperlink r:id="rId4657" location="Japanese" ref="C4658"/>
    <hyperlink r:id="rId4658" location="Japanese" ref="C4659"/>
    <hyperlink r:id="rId4659" location="Japanese" ref="C4660"/>
    <hyperlink r:id="rId4660" location="Japanese" ref="C4661"/>
    <hyperlink r:id="rId4661" location="Japanese" ref="C4662"/>
    <hyperlink r:id="rId4662" location="Japanese" ref="C4663"/>
    <hyperlink r:id="rId4663" location="Japanese" ref="C4664"/>
    <hyperlink r:id="rId4664" location="Japanese" ref="C4665"/>
    <hyperlink r:id="rId4665" location="Japanese" ref="C4666"/>
    <hyperlink r:id="rId4666" location="Japanese" ref="C4667"/>
    <hyperlink r:id="rId4667" location="Japanese" ref="C4668"/>
    <hyperlink r:id="rId4668" location="Japanese" ref="C4669"/>
    <hyperlink r:id="rId4669" location="Japanese" ref="C4670"/>
    <hyperlink r:id="rId4670" location="Japanese" ref="C4671"/>
    <hyperlink r:id="rId4671" location="Japanese" ref="C4672"/>
    <hyperlink r:id="rId4672" ref="C4673"/>
    <hyperlink r:id="rId4673" location="Japanese" ref="C4674"/>
    <hyperlink r:id="rId4674" location="Japanese" ref="C4675"/>
    <hyperlink r:id="rId4675" location="Japanese" ref="C4676"/>
    <hyperlink r:id="rId4676" location="Japanese" ref="C4677"/>
    <hyperlink r:id="rId4677" location="Japanese" ref="C4678"/>
    <hyperlink r:id="rId4678" location="Japanese" ref="C4679"/>
    <hyperlink r:id="rId4679" ref="C4680"/>
    <hyperlink r:id="rId4680" location="Japanese" ref="C4681"/>
    <hyperlink r:id="rId4681" location="Japanese" ref="C4682"/>
    <hyperlink r:id="rId4682" location="Japanese" ref="C4683"/>
    <hyperlink r:id="rId4683" location="Japanese" ref="C4684"/>
    <hyperlink r:id="rId4684" location="Japanese" ref="C4685"/>
    <hyperlink r:id="rId4685" location="Japanese" ref="C4686"/>
    <hyperlink r:id="rId4686" location="Japanese" ref="C4687"/>
    <hyperlink r:id="rId4687" location="Japanese" ref="C4688"/>
    <hyperlink r:id="rId4688" location="Japanese" ref="C4689"/>
    <hyperlink r:id="rId4689" location="Japanese" ref="C4690"/>
    <hyperlink r:id="rId4690" location="Japanese" ref="C4691"/>
    <hyperlink r:id="rId4691" ref="C4692"/>
    <hyperlink r:id="rId4692" ref="C4693"/>
    <hyperlink r:id="rId4693" location="Japanese" ref="C4694"/>
    <hyperlink r:id="rId4694" location="Japanese" ref="C4695"/>
    <hyperlink r:id="rId4695" location="Japanese" ref="C4696"/>
    <hyperlink r:id="rId4696" location="Japanese" ref="C4697"/>
    <hyperlink r:id="rId4697" location="Japanese" ref="C4698"/>
    <hyperlink r:id="rId4698" location="Japanese" ref="C4699"/>
    <hyperlink r:id="rId4699" location="Japanese" ref="C4700"/>
    <hyperlink r:id="rId4700" location="Japanese" ref="C4701"/>
    <hyperlink r:id="rId4701" location="Japanese" ref="C4702"/>
    <hyperlink r:id="rId4702" location="Japanese" ref="C4703"/>
    <hyperlink r:id="rId4703" location="Japanese" ref="C4704"/>
    <hyperlink r:id="rId4704" location="Japanese" ref="C4705"/>
    <hyperlink r:id="rId4705" location="Japanese" ref="C4706"/>
    <hyperlink r:id="rId4706" location="Japanese" ref="C4707"/>
    <hyperlink r:id="rId4707" location="Japanese" ref="C4708"/>
    <hyperlink r:id="rId4708" location="Japanese" ref="C4709"/>
    <hyperlink r:id="rId4709" location="Japanese" ref="C4710"/>
    <hyperlink r:id="rId4710" location="Japanese" ref="C4711"/>
    <hyperlink r:id="rId4711" location="Japanese" ref="C4712"/>
    <hyperlink r:id="rId4712" location="Japanese" ref="C4713"/>
    <hyperlink r:id="rId4713" location="Japanese" ref="C4714"/>
    <hyperlink r:id="rId4714" location="Japanese" ref="C4715"/>
    <hyperlink r:id="rId4715" location="Japanese" ref="C4716"/>
    <hyperlink r:id="rId4716" location="Japanese" ref="C4717"/>
    <hyperlink r:id="rId4717" location="Japanese" ref="C4718"/>
    <hyperlink r:id="rId4718" location="Japanese" ref="C4719"/>
    <hyperlink r:id="rId4719" ref="C4720"/>
    <hyperlink r:id="rId4720" location="Japanese" ref="C4721"/>
    <hyperlink r:id="rId4721" location="Japanese" ref="C4722"/>
    <hyperlink r:id="rId4722" location="Japanese" ref="C4723"/>
    <hyperlink r:id="rId4723" location="Japanese" ref="C4724"/>
    <hyperlink r:id="rId4724" location="Japanese" ref="C4725"/>
    <hyperlink r:id="rId4725" location="Japanese" ref="C4726"/>
    <hyperlink r:id="rId4726" location="Japanese" ref="C4727"/>
    <hyperlink r:id="rId4727" location="Japanese" ref="C4728"/>
    <hyperlink r:id="rId4728" ref="C4729"/>
    <hyperlink r:id="rId4729" location="Japanese" ref="C4730"/>
    <hyperlink r:id="rId4730" location="Japanese" ref="C4731"/>
    <hyperlink r:id="rId4731" location="Japanese" ref="C4732"/>
    <hyperlink r:id="rId4732" location="Japanese" ref="C4733"/>
    <hyperlink r:id="rId4733" location="Japanese" ref="C4734"/>
    <hyperlink r:id="rId4734" location="Japanese" ref="C4735"/>
    <hyperlink r:id="rId4735" location="Japanese" ref="C4736"/>
    <hyperlink r:id="rId4736" location="Japanese" ref="C4737"/>
    <hyperlink r:id="rId4737" location="Japanese" ref="C4738"/>
    <hyperlink r:id="rId4738" location="Japanese" ref="C4739"/>
    <hyperlink r:id="rId4739" location="Japanese" ref="C4740"/>
    <hyperlink r:id="rId4740" location="Japanese" ref="C4741"/>
    <hyperlink r:id="rId4741" location="Japanese" ref="C4742"/>
    <hyperlink r:id="rId4742" location="Japanese" ref="C4743"/>
    <hyperlink r:id="rId4743" location="Japanese" ref="C4744"/>
    <hyperlink r:id="rId4744" location="Japanese" ref="C4745"/>
    <hyperlink r:id="rId4745" location="Japanese" ref="C4746"/>
    <hyperlink r:id="rId4746" location="Japanese" ref="C4747"/>
    <hyperlink r:id="rId4747" location="Japanese" ref="C4748"/>
    <hyperlink r:id="rId4748" location="Japanese" ref="C4749"/>
    <hyperlink r:id="rId4749" location="Japanese" ref="C4750"/>
    <hyperlink r:id="rId4750" location="Japanese" ref="C4751"/>
    <hyperlink r:id="rId4751" location="Japanese" ref="C4752"/>
    <hyperlink r:id="rId4752" location="Japanese" ref="C4753"/>
    <hyperlink r:id="rId4753" location="Japanese" ref="C4754"/>
    <hyperlink r:id="rId4754" location="Japanese" ref="C4755"/>
    <hyperlink r:id="rId4755" location="Japanese" ref="C4756"/>
    <hyperlink r:id="rId4756" location="Japanese" ref="C4757"/>
    <hyperlink r:id="rId4757" location="Japanese" ref="C4758"/>
    <hyperlink r:id="rId4758" ref="C4759"/>
    <hyperlink r:id="rId4759" location="Japanese" ref="C4760"/>
    <hyperlink r:id="rId4760" location="Japanese" ref="C4761"/>
    <hyperlink r:id="rId4761" ref="C4762"/>
    <hyperlink r:id="rId4762" location="Japanese" ref="C4763"/>
    <hyperlink r:id="rId4763" location="Japanese" ref="C4764"/>
    <hyperlink r:id="rId4764" location="Japanese" ref="C4765"/>
    <hyperlink r:id="rId4765" location="Japanese" ref="C4766"/>
    <hyperlink r:id="rId4766" location="Japanese" ref="C4767"/>
    <hyperlink r:id="rId4767" location="Japanese" ref="C4768"/>
    <hyperlink r:id="rId4768" location="Japanese" ref="C4769"/>
    <hyperlink r:id="rId4769" location="Japanese" ref="C4770"/>
    <hyperlink r:id="rId4770" location="Japanese" ref="C4771"/>
    <hyperlink r:id="rId4771" location="Japanese" ref="C4772"/>
    <hyperlink r:id="rId4772" ref="C4773"/>
    <hyperlink r:id="rId4773" location="Japanese" ref="C4774"/>
    <hyperlink r:id="rId4774" location="Japanese" ref="C4775"/>
    <hyperlink r:id="rId4775" location="Japanese" ref="C4776"/>
    <hyperlink r:id="rId4776" location="Japanese" ref="C4777"/>
    <hyperlink r:id="rId4777" location="Japanese" ref="C4778"/>
    <hyperlink r:id="rId4778" location="Japanese" ref="C4779"/>
    <hyperlink r:id="rId4779" location="Japanese" ref="C4780"/>
    <hyperlink r:id="rId4780" location="Japanese" ref="C4781"/>
    <hyperlink r:id="rId4781" location="Japanese" ref="C4782"/>
    <hyperlink r:id="rId4782" location="Japanese" ref="C4783"/>
    <hyperlink r:id="rId4783" location="Japanese" ref="C4784"/>
    <hyperlink r:id="rId4784" location="Japanese" ref="C4785"/>
    <hyperlink r:id="rId4785" location="Japanese" ref="C4786"/>
    <hyperlink r:id="rId4786" location="Japanese" ref="C4787"/>
    <hyperlink r:id="rId4787" location="Japanese" ref="C4788"/>
    <hyperlink r:id="rId4788" location="Japanese" ref="C4789"/>
    <hyperlink r:id="rId4789" location="Japanese" ref="C4790"/>
    <hyperlink r:id="rId4790" location="Japanese" ref="C4791"/>
    <hyperlink r:id="rId4791" location="Japanese" ref="C4792"/>
    <hyperlink r:id="rId4792" location="Japanese" ref="C4793"/>
    <hyperlink r:id="rId4793" location="Japanese" ref="C4794"/>
    <hyperlink r:id="rId4794" location="Japanese" ref="C4795"/>
    <hyperlink r:id="rId4795" location="Japanese" ref="C4796"/>
    <hyperlink r:id="rId4796" location="Japanese" ref="C4797"/>
    <hyperlink r:id="rId4797" location="Japanese" ref="C4798"/>
    <hyperlink r:id="rId4798" location="Japanese" ref="C4799"/>
    <hyperlink r:id="rId4799" location="Japanese" ref="C4800"/>
    <hyperlink r:id="rId4800" location="Japanese" ref="C4801"/>
    <hyperlink r:id="rId4801" location="Japanese" ref="C4802"/>
    <hyperlink r:id="rId4802" location="Japanese" ref="C4803"/>
    <hyperlink r:id="rId4803" location="Japanese" ref="C4804"/>
    <hyperlink r:id="rId4804" location="Japanese" ref="C4805"/>
    <hyperlink r:id="rId4805" location="Japanese" ref="C4806"/>
    <hyperlink r:id="rId4806" ref="C4807"/>
    <hyperlink r:id="rId4807" location="Japanese" ref="C4808"/>
    <hyperlink r:id="rId4808" location="Japanese" ref="C4809"/>
    <hyperlink r:id="rId4809" location="Japanese" ref="C4810"/>
    <hyperlink r:id="rId4810" location="Japanese" ref="C4811"/>
    <hyperlink r:id="rId4811" location="Japanese" ref="C4812"/>
    <hyperlink r:id="rId4812" location="Japanese" ref="C4813"/>
    <hyperlink r:id="rId4813" location="Japanese" ref="C4814"/>
    <hyperlink r:id="rId4814" location="Japanese" ref="C4815"/>
    <hyperlink r:id="rId4815" location="Japanese" ref="C4816"/>
    <hyperlink r:id="rId4816" ref="C4817"/>
    <hyperlink r:id="rId4817" location="Japanese" ref="C4818"/>
    <hyperlink r:id="rId4818" location="Japanese" ref="C4819"/>
    <hyperlink r:id="rId4819" location="Japanese" ref="C4820"/>
    <hyperlink r:id="rId4820" location="Japanese" ref="C4821"/>
    <hyperlink r:id="rId4821" location="Japanese" ref="C4822"/>
    <hyperlink r:id="rId4822" location="Japanese" ref="C4823"/>
    <hyperlink r:id="rId4823" location="Japanese" ref="C4824"/>
    <hyperlink r:id="rId4824" location="Japanese" ref="C4825"/>
    <hyperlink r:id="rId4825" location="Japanese" ref="C4826"/>
    <hyperlink r:id="rId4826" location="Japanese" ref="C4827"/>
    <hyperlink r:id="rId4827" ref="C4828"/>
    <hyperlink r:id="rId4828" location="Japanese" ref="C4829"/>
    <hyperlink r:id="rId4829" location="Japanese" ref="C4830"/>
    <hyperlink r:id="rId4830" location="Japanese" ref="C4831"/>
    <hyperlink r:id="rId4831" location="Japanese" ref="C4832"/>
    <hyperlink r:id="rId4832" location="Japanese" ref="C4833"/>
    <hyperlink r:id="rId4833" location="Japanese" ref="C4834"/>
    <hyperlink r:id="rId4834" location="Japanese" ref="C4835"/>
    <hyperlink r:id="rId4835" location="Japanese" ref="C4836"/>
    <hyperlink r:id="rId4836" location="Japanese" ref="C4837"/>
    <hyperlink r:id="rId4837" location="Japanese" ref="C4838"/>
    <hyperlink r:id="rId4838" ref="C4839"/>
    <hyperlink r:id="rId4839" location="Japanese" ref="C4840"/>
    <hyperlink r:id="rId4840" location="Japanese" ref="C4841"/>
    <hyperlink r:id="rId4841" location="Japanese" ref="C4842"/>
    <hyperlink r:id="rId4842" location="Japanese" ref="C4843"/>
    <hyperlink r:id="rId4843" location="Japanese" ref="C4844"/>
    <hyperlink r:id="rId4844" location="Japanese" ref="C4845"/>
    <hyperlink r:id="rId4845" location="Japanese" ref="C4846"/>
    <hyperlink r:id="rId4846" location="Japanese" ref="C4847"/>
    <hyperlink r:id="rId4847" location="Japanese" ref="C4848"/>
    <hyperlink r:id="rId4848" location="Japanese" ref="C4849"/>
    <hyperlink r:id="rId4849" location="Japanese" ref="C4850"/>
    <hyperlink r:id="rId4850" location="Japanese" ref="C4851"/>
    <hyperlink r:id="rId4851" location="Japanese" ref="C4852"/>
    <hyperlink r:id="rId4852" location="Japanese" ref="C4853"/>
    <hyperlink r:id="rId4853" location="Japanese" ref="C4854"/>
    <hyperlink r:id="rId4854" location="Japanese" ref="C4855"/>
    <hyperlink r:id="rId4855" location="Japanese" ref="C4856"/>
    <hyperlink r:id="rId4856" location="Japanese" ref="C4857"/>
    <hyperlink r:id="rId4857" location="Japanese" ref="C4858"/>
    <hyperlink r:id="rId4858" location="Japanese" ref="C4859"/>
    <hyperlink r:id="rId4859" location="Japanese" ref="C4860"/>
    <hyperlink r:id="rId4860" ref="C4861"/>
    <hyperlink r:id="rId4861" location="Japanese" ref="C4862"/>
    <hyperlink r:id="rId4862" location="Japanese" ref="C4863"/>
    <hyperlink r:id="rId4863" location="Japanese" ref="C4864"/>
    <hyperlink r:id="rId4864" location="Japanese" ref="C4865"/>
    <hyperlink r:id="rId4865" location="Japanese" ref="C4866"/>
    <hyperlink r:id="rId4866" location="Japanese" ref="C4867"/>
    <hyperlink r:id="rId4867" location="Japanese" ref="C4868"/>
    <hyperlink r:id="rId4868" location="Japanese" ref="C4869"/>
    <hyperlink r:id="rId4869" location="Japanese" ref="C4870"/>
    <hyperlink r:id="rId4870" location="Japanese" ref="C4871"/>
    <hyperlink r:id="rId4871" location="Japanese" ref="C4872"/>
    <hyperlink r:id="rId4872" location="Japanese" ref="C4873"/>
    <hyperlink r:id="rId4873" location="Japanese" ref="C4874"/>
    <hyperlink r:id="rId4874" location="Japanese" ref="C4875"/>
    <hyperlink r:id="rId4875" location="Japanese" ref="C4876"/>
    <hyperlink r:id="rId4876" ref="C4877"/>
    <hyperlink r:id="rId4877" location="Japanese" ref="C4878"/>
    <hyperlink r:id="rId4878" location="Japanese" ref="C4879"/>
    <hyperlink r:id="rId4879" location="Japanese" ref="C4880"/>
    <hyperlink r:id="rId4880" location="Japanese" ref="C4881"/>
    <hyperlink r:id="rId4881" location="Japanese" ref="C4882"/>
    <hyperlink r:id="rId4882" location="Japanese" ref="C4883"/>
    <hyperlink r:id="rId4883" location="Japanese" ref="C4884"/>
    <hyperlink r:id="rId4884" location="Japanese" ref="C4885"/>
    <hyperlink r:id="rId4885" location="Japanese" ref="C4886"/>
    <hyperlink r:id="rId4886" location="Japanese" ref="C4887"/>
    <hyperlink r:id="rId4887" location="Japanese" ref="C4888"/>
    <hyperlink r:id="rId4888" location="Japanese" ref="C4889"/>
    <hyperlink r:id="rId4889" location="Japanese" ref="C4890"/>
    <hyperlink r:id="rId4890" ref="C4891"/>
    <hyperlink r:id="rId4891" location="Japanese" ref="C4892"/>
    <hyperlink r:id="rId4892" location="Japanese" ref="C4893"/>
    <hyperlink r:id="rId4893" location="Japanese" ref="C4894"/>
    <hyperlink r:id="rId4894" location="Japanese" ref="C4895"/>
    <hyperlink r:id="rId4895" location="Japanese" ref="C4896"/>
    <hyperlink r:id="rId4896" location="Japanese" ref="C4897"/>
    <hyperlink r:id="rId4897" location="Japanese" ref="C4898"/>
    <hyperlink r:id="rId4898" location="Japanese" ref="C4899"/>
    <hyperlink r:id="rId4899" location="Japanese" ref="C4900"/>
    <hyperlink r:id="rId4900" location="Japanese" ref="C4901"/>
    <hyperlink r:id="rId4901" location="Japanese" ref="C4902"/>
    <hyperlink r:id="rId4902" location="Japanese" ref="C4903"/>
    <hyperlink r:id="rId4903" location="Japanese" ref="C4904"/>
    <hyperlink r:id="rId4904" ref="C4905"/>
    <hyperlink r:id="rId4905" location="Japanese" ref="C4906"/>
    <hyperlink r:id="rId4906" location="Japanese" ref="C4907"/>
    <hyperlink r:id="rId4907" location="Japanese" ref="C4908"/>
    <hyperlink r:id="rId4908" location="Japanese" ref="C4909"/>
    <hyperlink r:id="rId4909" location="Japanese" ref="C4910"/>
    <hyperlink r:id="rId4910" location="Japanese" ref="C4911"/>
    <hyperlink r:id="rId4911" location="Japanese" ref="C4912"/>
    <hyperlink r:id="rId4912" location="Japanese" ref="C4913"/>
    <hyperlink r:id="rId4913" location="Japanese" ref="C4914"/>
    <hyperlink r:id="rId4914" location="Japanese" ref="C4915"/>
    <hyperlink r:id="rId4915" location="Japanese" ref="C4916"/>
    <hyperlink r:id="rId4916" location="Japanese" ref="C4917"/>
    <hyperlink r:id="rId4917" location="Japanese" ref="C4918"/>
    <hyperlink r:id="rId4918" location="Japanese" ref="C4919"/>
    <hyperlink r:id="rId4919" location="Japanese" ref="C4920"/>
    <hyperlink r:id="rId4920" ref="C4921"/>
    <hyperlink r:id="rId4921" location="Japanese" ref="C4922"/>
    <hyperlink r:id="rId4922" location="Japanese" ref="C4923"/>
    <hyperlink r:id="rId4923" location="Japanese" ref="C4924"/>
    <hyperlink r:id="rId4924" location="Japanese" ref="C4925"/>
    <hyperlink r:id="rId4925" location="Japanese" ref="C4926"/>
    <hyperlink r:id="rId4926" location="Japanese" ref="C4927"/>
    <hyperlink r:id="rId4927" location="Japanese" ref="C4928"/>
    <hyperlink r:id="rId4928" location="Japanese" ref="C4929"/>
    <hyperlink r:id="rId4929" location="Japanese" ref="C4930"/>
    <hyperlink r:id="rId4930" location="Japanese" ref="C4931"/>
    <hyperlink r:id="rId4931" location="Japanese" ref="C4932"/>
    <hyperlink r:id="rId4932" location="Japanese" ref="C4933"/>
    <hyperlink r:id="rId4933" location="Japanese" ref="C4934"/>
    <hyperlink r:id="rId4934" location="Japanese" ref="C4935"/>
    <hyperlink r:id="rId4935" ref="C4936"/>
    <hyperlink r:id="rId4936" location="Japanese" ref="C4937"/>
    <hyperlink r:id="rId4937" location="Japanese" ref="C4938"/>
    <hyperlink r:id="rId4938" location="Japanese" ref="C4939"/>
    <hyperlink r:id="rId4939" location="Japanese" ref="C4940"/>
    <hyperlink r:id="rId4940" location="Japanese" ref="C4941"/>
    <hyperlink r:id="rId4941" location="Japanese" ref="C4942"/>
    <hyperlink r:id="rId4942" location="Japanese" ref="C4943"/>
    <hyperlink r:id="rId4943" ref="C4944"/>
    <hyperlink r:id="rId4944" location="Japanese" ref="C4945"/>
    <hyperlink r:id="rId4945" location="Japanese" ref="C4946"/>
    <hyperlink r:id="rId4946" location="Japanese" ref="C4947"/>
    <hyperlink r:id="rId4947" location="Japanese" ref="C4948"/>
    <hyperlink r:id="rId4948" location="Japanese" ref="C4949"/>
    <hyperlink r:id="rId4949" location="Japanese" ref="C4950"/>
    <hyperlink r:id="rId4950" location="Japanese" ref="C4951"/>
    <hyperlink r:id="rId4951" location="Japanese" ref="C4952"/>
    <hyperlink r:id="rId4952" location="Japanese" ref="C4953"/>
    <hyperlink r:id="rId4953" ref="C4954"/>
    <hyperlink r:id="rId4954" location="Japanese" ref="C4955"/>
    <hyperlink r:id="rId4955" location="Japanese" ref="C4956"/>
    <hyperlink r:id="rId4956" location="Japanese" ref="C4957"/>
    <hyperlink r:id="rId4957" location="Japanese" ref="C4958"/>
    <hyperlink r:id="rId4958" location="Japanese" ref="C4959"/>
    <hyperlink r:id="rId4959" location="Japanese" ref="C4960"/>
    <hyperlink r:id="rId4960" location="Japanese" ref="C4961"/>
    <hyperlink r:id="rId4961" location="Japanese" ref="C4962"/>
    <hyperlink r:id="rId4962" location="Japanese" ref="C4963"/>
    <hyperlink r:id="rId4963" location="Japanese" ref="C4964"/>
    <hyperlink r:id="rId4964" location="Japanese" ref="C4965"/>
    <hyperlink r:id="rId4965" location="Japanese" ref="C4966"/>
    <hyperlink r:id="rId4966" location="Japanese" ref="C4967"/>
    <hyperlink r:id="rId4967" location="Japanese" ref="C4968"/>
    <hyperlink r:id="rId4968" location="Japanese" ref="C4969"/>
    <hyperlink r:id="rId4969" location="Japanese" ref="C4970"/>
    <hyperlink r:id="rId4970" location="Japanese" ref="C4971"/>
    <hyperlink r:id="rId4971" location="Japanese" ref="C4972"/>
    <hyperlink r:id="rId4972" location="Japanese" ref="C4973"/>
    <hyperlink r:id="rId4973" location="Japanese" ref="C4974"/>
    <hyperlink r:id="rId4974" location="Japanese" ref="C4975"/>
    <hyperlink r:id="rId4975" location="Japanese" ref="C4976"/>
    <hyperlink r:id="rId4976" location="Japanese" ref="C4977"/>
    <hyperlink r:id="rId4977" ref="C4978"/>
    <hyperlink r:id="rId4978" location="Japanese" ref="C4979"/>
    <hyperlink r:id="rId4979" location="Japanese" ref="C4980"/>
    <hyperlink r:id="rId4980" ref="C4981"/>
    <hyperlink r:id="rId4981" location="Japanese" ref="C4982"/>
    <hyperlink r:id="rId4982" location="Japanese" ref="C4983"/>
    <hyperlink r:id="rId4983" location="Japanese" ref="C4984"/>
    <hyperlink r:id="rId4984" location="Japanese" ref="C4985"/>
    <hyperlink r:id="rId4985" location="Japanese" ref="C4986"/>
    <hyperlink r:id="rId4986" location="Japanese" ref="C4987"/>
    <hyperlink r:id="rId4987" location="Japanese" ref="C4988"/>
    <hyperlink r:id="rId4988" location="Japanese" ref="C4989"/>
    <hyperlink r:id="rId4989" location="Japanese" ref="C4990"/>
    <hyperlink r:id="rId4990" ref="C4991"/>
    <hyperlink r:id="rId4991" location="Japanese" ref="C4992"/>
    <hyperlink r:id="rId4992" location="Japanese" ref="C4993"/>
    <hyperlink r:id="rId4993" location="Japanese" ref="C4994"/>
    <hyperlink r:id="rId4994" location="Japanese" ref="C4995"/>
    <hyperlink r:id="rId4995" location="Japanese" ref="C4996"/>
    <hyperlink r:id="rId4996" location="Japanese" ref="C4997"/>
    <hyperlink r:id="rId4997" location="Japanese" ref="C4998"/>
    <hyperlink r:id="rId4998" ref="C4999"/>
    <hyperlink r:id="rId4999" location="Japanese" ref="C5000"/>
    <hyperlink r:id="rId5000" location="Japanese" ref="C5001"/>
    <hyperlink r:id="rId5001" location="Japanese" ref="C5002"/>
    <hyperlink r:id="rId5002" ref="C5003"/>
    <hyperlink r:id="rId5003" location="Japanese" ref="C5004"/>
    <hyperlink r:id="rId5004" location="Japanese" ref="C5005"/>
    <hyperlink r:id="rId5005" location="Japanese" ref="C5006"/>
    <hyperlink r:id="rId5006" location="Japanese" ref="C5007"/>
    <hyperlink r:id="rId5007" location="Japanese" ref="C5008"/>
    <hyperlink r:id="rId5008" location="Japanese" ref="C5009"/>
    <hyperlink r:id="rId5009" location="Japanese" ref="C5010"/>
    <hyperlink r:id="rId5010" location="Japanese" ref="C5011"/>
    <hyperlink r:id="rId5011" location="Japanese" ref="C5012"/>
    <hyperlink r:id="rId5012" location="Japanese" ref="C5013"/>
    <hyperlink r:id="rId5013" location="Japanese" ref="C5014"/>
    <hyperlink r:id="rId5014" location="Japanese" ref="C5015"/>
    <hyperlink r:id="rId5015" location="Japanese" ref="C5016"/>
    <hyperlink r:id="rId5016" location="Japanese" ref="C5017"/>
    <hyperlink r:id="rId5017" location="Japanese" ref="C5018"/>
    <hyperlink r:id="rId5018" location="Japanese" ref="C5019"/>
    <hyperlink r:id="rId5019" location="Japanese" ref="C5020"/>
    <hyperlink r:id="rId5020" location="Japanese" ref="C5021"/>
    <hyperlink r:id="rId5021" location="Japanese" ref="C5022"/>
    <hyperlink r:id="rId5022" location="Japanese" ref="C5023"/>
    <hyperlink r:id="rId5023" location="Japanese" ref="C5024"/>
    <hyperlink r:id="rId5024" location="Japanese" ref="C5025"/>
    <hyperlink r:id="rId5025" location="Japanese" ref="C5026"/>
    <hyperlink r:id="rId5026" location="Japanese" ref="C5027"/>
    <hyperlink r:id="rId5027" location="Japanese" ref="C5028"/>
    <hyperlink r:id="rId5028" location="Japanese" ref="C5029"/>
    <hyperlink r:id="rId5029" location="Japanese" ref="C5030"/>
    <hyperlink r:id="rId5030" location="Japanese" ref="C5031"/>
    <hyperlink r:id="rId5031" location="Japanese" ref="C5032"/>
    <hyperlink r:id="rId5032" location="Japanese" ref="C5033"/>
    <hyperlink r:id="rId5033" location="Japanese" ref="C5034"/>
    <hyperlink r:id="rId5034" location="Japanese" ref="C5035"/>
    <hyperlink r:id="rId5035" location="Japanese" ref="C5036"/>
    <hyperlink r:id="rId5036" location="Japanese" ref="C5037"/>
    <hyperlink r:id="rId5037" ref="C5038"/>
    <hyperlink r:id="rId5038" location="Japanese" ref="C5039"/>
    <hyperlink r:id="rId5039" location="Japanese" ref="C5040"/>
    <hyperlink r:id="rId5040" location="Japanese" ref="C5041"/>
    <hyperlink r:id="rId5041" ref="C5042"/>
    <hyperlink r:id="rId5042" location="Japanese" ref="C5043"/>
    <hyperlink r:id="rId5043" ref="C5044"/>
    <hyperlink r:id="rId5044" location="Japanese" ref="C5045"/>
    <hyperlink r:id="rId5045" ref="C5046"/>
    <hyperlink r:id="rId5046" ref="C5047"/>
    <hyperlink r:id="rId5047" location="Japanese" ref="C5048"/>
    <hyperlink r:id="rId5048" location="Japanese" ref="C5049"/>
    <hyperlink r:id="rId5049" location="Japanese" ref="C5050"/>
    <hyperlink r:id="rId5050" location="Japanese" ref="C5051"/>
    <hyperlink r:id="rId5051" location="Japanese" ref="C5052"/>
    <hyperlink r:id="rId5052" location="Japanese" ref="C5053"/>
    <hyperlink r:id="rId5053" location="Japanese" ref="C5054"/>
    <hyperlink r:id="rId5054" location="Japanese" ref="C5055"/>
    <hyperlink r:id="rId5055" location="Japanese" ref="C5056"/>
    <hyperlink r:id="rId5056" location="Japanese" ref="C5057"/>
    <hyperlink r:id="rId5057" location="Japanese" ref="C5058"/>
    <hyperlink r:id="rId5058" location="Japanese" ref="C5059"/>
    <hyperlink r:id="rId5059" ref="C5060"/>
    <hyperlink r:id="rId5060" location="Japanese" ref="C5061"/>
    <hyperlink r:id="rId5061" location="Japanese" ref="C5062"/>
    <hyperlink r:id="rId5062" location="Japanese" ref="C5063"/>
    <hyperlink r:id="rId5063" location="Japanese" ref="C5064"/>
    <hyperlink r:id="rId5064" location="Japanese" ref="C5065"/>
    <hyperlink r:id="rId5065" location="Japanese" ref="C5066"/>
    <hyperlink r:id="rId5066" ref="C5067"/>
    <hyperlink r:id="rId5067" location="Japanese" ref="C5068"/>
    <hyperlink r:id="rId5068" location="Japanese" ref="C5069"/>
    <hyperlink r:id="rId5069" location="Japanese" ref="C5070"/>
    <hyperlink r:id="rId5070" location="Japanese" ref="C5071"/>
    <hyperlink r:id="rId5071" location="Japanese" ref="C5072"/>
    <hyperlink r:id="rId5072" location="Japanese" ref="C5073"/>
    <hyperlink r:id="rId5073" location="Japanese" ref="C5074"/>
    <hyperlink r:id="rId5074" location="Japanese" ref="C5075"/>
    <hyperlink r:id="rId5075" location="Japanese" ref="C5076"/>
    <hyperlink r:id="rId5076" location="Japanese" ref="C5077"/>
    <hyperlink r:id="rId5077" location="Japanese" ref="C5078"/>
    <hyperlink r:id="rId5078" location="Japanese" ref="C5079"/>
    <hyperlink r:id="rId5079" location="Japanese" ref="C5080"/>
    <hyperlink r:id="rId5080" location="Japanese" ref="C5081"/>
    <hyperlink r:id="rId5081" location="Japanese" ref="C5082"/>
    <hyperlink r:id="rId5082" location="Japanese" ref="C5083"/>
    <hyperlink r:id="rId5083" ref="C5084"/>
    <hyperlink r:id="rId5084" location="Japanese" ref="C5085"/>
    <hyperlink r:id="rId5085" location="Japanese" ref="C5086"/>
    <hyperlink r:id="rId5086" location="Japanese" ref="C5087"/>
    <hyperlink r:id="rId5087" location="Japanese" ref="C5088"/>
    <hyperlink r:id="rId5088" location="Japanese" ref="C5089"/>
    <hyperlink r:id="rId5089" ref="C5090"/>
    <hyperlink r:id="rId5090" location="Japanese" ref="C5091"/>
    <hyperlink r:id="rId5091" location="Japanese" ref="C5092"/>
    <hyperlink r:id="rId5092" location="Japanese" ref="C5093"/>
    <hyperlink r:id="rId5093" location="Japanese" ref="C5094"/>
    <hyperlink r:id="rId5094" location="Japanese" ref="C5095"/>
    <hyperlink r:id="rId5095" location="Japanese" ref="C5096"/>
    <hyperlink r:id="rId5096" location="Japanese" ref="C5097"/>
    <hyperlink r:id="rId5097" location="Japanese" ref="C5098"/>
    <hyperlink r:id="rId5098" location="Japanese" ref="C5099"/>
    <hyperlink r:id="rId5099" location="Japanese" ref="C5100"/>
    <hyperlink r:id="rId5100" location="Japanese" ref="C5101"/>
    <hyperlink r:id="rId5101" location="Japanese" ref="C5102"/>
    <hyperlink r:id="rId5102" location="Japanese" ref="C5103"/>
    <hyperlink r:id="rId5103" location="Japanese" ref="C5104"/>
    <hyperlink r:id="rId5104" location="Japanese" ref="C5105"/>
    <hyperlink r:id="rId5105" location="Japanese" ref="C5106"/>
    <hyperlink r:id="rId5106" location="Japanese" ref="C5107"/>
    <hyperlink r:id="rId5107" location="Japanese" ref="C5108"/>
    <hyperlink r:id="rId5108" ref="C5109"/>
    <hyperlink r:id="rId5109" location="Japanese" ref="C5110"/>
    <hyperlink r:id="rId5110" location="Japanese" ref="C5111"/>
    <hyperlink r:id="rId5111" location="Japanese" ref="C5112"/>
    <hyperlink r:id="rId5112" location="Japanese" ref="C5113"/>
    <hyperlink r:id="rId5113" location="Japanese" ref="C5114"/>
    <hyperlink r:id="rId5114" location="Japanese" ref="C5115"/>
    <hyperlink r:id="rId5115" location="Japanese" ref="C5116"/>
    <hyperlink r:id="rId5116" location="Japanese" ref="C5117"/>
    <hyperlink r:id="rId5117" location="Japanese" ref="C5118"/>
    <hyperlink r:id="rId5118" ref="C5119"/>
    <hyperlink r:id="rId5119" location="Japanese" ref="C5120"/>
    <hyperlink r:id="rId5120" location="Japanese" ref="C5121"/>
    <hyperlink r:id="rId5121" location="Japanese" ref="C5122"/>
    <hyperlink r:id="rId5122" location="Japanese" ref="C5123"/>
    <hyperlink r:id="rId5123" location="Japanese" ref="C5124"/>
    <hyperlink r:id="rId5124" ref="C5125"/>
    <hyperlink r:id="rId5125" location="Japanese" ref="C5126"/>
    <hyperlink r:id="rId5126" location="Japanese" ref="C5127"/>
    <hyperlink r:id="rId5127" location="Japanese" ref="C5128"/>
    <hyperlink r:id="rId5128" location="Japanese" ref="C5129"/>
    <hyperlink r:id="rId5129" location="Japanese" ref="C5130"/>
    <hyperlink r:id="rId5130" location="Japanese" ref="C5131"/>
    <hyperlink r:id="rId5131" location="Japanese" ref="C5132"/>
    <hyperlink r:id="rId5132" location="Japanese" ref="C5133"/>
    <hyperlink r:id="rId5133" location="Japanese" ref="C5134"/>
    <hyperlink r:id="rId5134" location="Japanese" ref="C5135"/>
    <hyperlink r:id="rId5135" location="Japanese" ref="C5136"/>
    <hyperlink r:id="rId5136" location="Japanese" ref="C5137"/>
    <hyperlink r:id="rId5137" ref="C5138"/>
    <hyperlink r:id="rId5138" location="Japanese" ref="C5139"/>
    <hyperlink r:id="rId5139" location="Japanese" ref="C5140"/>
    <hyperlink r:id="rId5140" location="Japanese" ref="C5141"/>
    <hyperlink r:id="rId5141" location="Japanese" ref="C5142"/>
    <hyperlink r:id="rId5142" location="Japanese" ref="C5143"/>
    <hyperlink r:id="rId5143" location="Japanese" ref="C5144"/>
    <hyperlink r:id="rId5144" location="Japanese" ref="C5145"/>
    <hyperlink r:id="rId5145" location="Japanese" ref="C5146"/>
    <hyperlink r:id="rId5146" location="Japanese" ref="C5147"/>
    <hyperlink r:id="rId5147" location="Japanese" ref="C5148"/>
    <hyperlink r:id="rId5148" location="Japanese" ref="C5149"/>
    <hyperlink r:id="rId5149" location="Japanese" ref="C5150"/>
    <hyperlink r:id="rId5150" location="Japanese" ref="C5151"/>
    <hyperlink r:id="rId5151" location="Japanese" ref="C5152"/>
    <hyperlink r:id="rId5152" location="Japanese" ref="C5153"/>
    <hyperlink r:id="rId5153" location="Japanese" ref="C5154"/>
    <hyperlink r:id="rId5154" location="Japanese" ref="C5155"/>
    <hyperlink r:id="rId5155" ref="C5156"/>
    <hyperlink r:id="rId5156" location="Japanese" ref="C5157"/>
    <hyperlink r:id="rId5157" location="Japanese" ref="C5158"/>
    <hyperlink r:id="rId5158" location="Japanese" ref="C5159"/>
    <hyperlink r:id="rId5159" location="Japanese" ref="C5160"/>
    <hyperlink r:id="rId5160" location="Japanese" ref="C5161"/>
    <hyperlink r:id="rId5161" location="Japanese" ref="C5162"/>
    <hyperlink r:id="rId5162" location="Japanese" ref="C5163"/>
    <hyperlink r:id="rId5163" location="Japanese" ref="C5164"/>
    <hyperlink r:id="rId5164" ref="C5165"/>
    <hyperlink r:id="rId5165" ref="C5166"/>
    <hyperlink r:id="rId5166" location="Japanese" ref="C5167"/>
    <hyperlink r:id="rId5167" location="Japanese" ref="C5168"/>
    <hyperlink r:id="rId5168" location="Japanese" ref="C5169"/>
    <hyperlink r:id="rId5169" location="Japanese" ref="C5170"/>
    <hyperlink r:id="rId5170" location="Japanese" ref="C5171"/>
    <hyperlink r:id="rId5171" location="Japanese" ref="C5172"/>
    <hyperlink r:id="rId5172" location="Japanese" ref="C5173"/>
    <hyperlink r:id="rId5173" location="Japanese" ref="C5174"/>
    <hyperlink r:id="rId5174" location="Japanese" ref="C5175"/>
    <hyperlink r:id="rId5175" location="Japanese" ref="C5176"/>
    <hyperlink r:id="rId5176" ref="C5177"/>
    <hyperlink r:id="rId5177" location="Japanese" ref="C5178"/>
    <hyperlink r:id="rId5178" location="Japanese" ref="C5179"/>
    <hyperlink r:id="rId5179" location="Japanese" ref="C5180"/>
    <hyperlink r:id="rId5180" location="Japanese" ref="C5181"/>
    <hyperlink r:id="rId5181" location="Japanese" ref="C5182"/>
    <hyperlink r:id="rId5182" location="Japanese" ref="C5183"/>
    <hyperlink r:id="rId5183" ref="C5184"/>
    <hyperlink r:id="rId5184" location="Japanese" ref="C5185"/>
    <hyperlink r:id="rId5185" location="Japanese" ref="C5186"/>
    <hyperlink r:id="rId5186" location="Japanese" ref="C5187"/>
    <hyperlink r:id="rId5187" location="Japanese" ref="C5188"/>
    <hyperlink r:id="rId5188" ref="C5189"/>
    <hyperlink r:id="rId5189" location="Japanese" ref="C5190"/>
    <hyperlink r:id="rId5190" location="Japanese" ref="C5191"/>
    <hyperlink r:id="rId5191" location="Japanese" ref="C5192"/>
    <hyperlink r:id="rId5192" ref="C5193"/>
    <hyperlink r:id="rId5193" location="Japanese" ref="C5194"/>
    <hyperlink r:id="rId5194" location="Japanese" ref="C5195"/>
    <hyperlink r:id="rId5195" location="Japanese" ref="C5196"/>
    <hyperlink r:id="rId5196" ref="C5197"/>
    <hyperlink r:id="rId5197" location="Japanese" ref="C5198"/>
    <hyperlink r:id="rId5198" location="Japanese" ref="C5199"/>
    <hyperlink r:id="rId5199" location="Japanese" ref="C5200"/>
    <hyperlink r:id="rId5200" location="Japanese" ref="C5201"/>
    <hyperlink r:id="rId5201" location="Japanese" ref="C5202"/>
    <hyperlink r:id="rId5202" location="Japanese" ref="C5203"/>
    <hyperlink r:id="rId5203" location="Japanese" ref="C5204"/>
    <hyperlink r:id="rId5204" ref="C5205"/>
    <hyperlink r:id="rId5205" location="Japanese" ref="C5206"/>
    <hyperlink r:id="rId5206" location="Japanese" ref="C5207"/>
    <hyperlink r:id="rId5207" location="Japanese" ref="C5208"/>
    <hyperlink r:id="rId5208" location="Japanese" ref="C5209"/>
    <hyperlink r:id="rId5209" location="Japanese" ref="C5210"/>
    <hyperlink r:id="rId5210" location="Japanese" ref="C5211"/>
    <hyperlink r:id="rId5211" location="Japanese" ref="C5212"/>
    <hyperlink r:id="rId5212" location="Japanese" ref="C5213"/>
    <hyperlink r:id="rId5213" location="Japanese" ref="C5214"/>
    <hyperlink r:id="rId5214" ref="C5215"/>
    <hyperlink r:id="rId5215" location="Japanese" ref="C5216"/>
    <hyperlink r:id="rId5216" location="Japanese" ref="C5217"/>
    <hyperlink r:id="rId5217" location="Japanese" ref="C5218"/>
    <hyperlink r:id="rId5218" location="Japanese" ref="C5219"/>
    <hyperlink r:id="rId5219" location="Japanese" ref="C5220"/>
    <hyperlink r:id="rId5220" location="Japanese" ref="C5221"/>
    <hyperlink r:id="rId5221" location="Japanese" ref="C5222"/>
    <hyperlink r:id="rId5222" location="Japanese" ref="C5223"/>
    <hyperlink r:id="rId5223" ref="C5224"/>
    <hyperlink r:id="rId5224" location="Japanese" ref="C5225"/>
    <hyperlink r:id="rId5225" location="Japanese" ref="C5226"/>
    <hyperlink r:id="rId5226" location="Japanese" ref="C5227"/>
    <hyperlink r:id="rId5227" location="Japanese" ref="C5228"/>
    <hyperlink r:id="rId5228" ref="C5229"/>
    <hyperlink r:id="rId5229" location="Japanese" ref="C5230"/>
    <hyperlink r:id="rId5230" location="Japanese" ref="C5231"/>
    <hyperlink r:id="rId5231" location="Japanese" ref="C5232"/>
    <hyperlink r:id="rId5232" location="Japanese" ref="C5233"/>
    <hyperlink r:id="rId5233" ref="C5234"/>
    <hyperlink r:id="rId5234" location="Japanese" ref="C5235"/>
    <hyperlink r:id="rId5235" location="Japanese" ref="C5236"/>
    <hyperlink r:id="rId5236" ref="C5237"/>
    <hyperlink r:id="rId5237" location="Japanese" ref="C5238"/>
    <hyperlink r:id="rId5238" location="Japanese" ref="C5239"/>
    <hyperlink r:id="rId5239" location="Japanese" ref="C5240"/>
    <hyperlink r:id="rId5240" location="Japanese" ref="C5241"/>
    <hyperlink r:id="rId5241" location="Japanese" ref="C5242"/>
    <hyperlink r:id="rId5242" location="Japanese" ref="C5243"/>
    <hyperlink r:id="rId5243" location="Japanese" ref="C5244"/>
    <hyperlink r:id="rId5244" location="Japanese" ref="C5245"/>
    <hyperlink r:id="rId5245" location="Japanese" ref="C5246"/>
    <hyperlink r:id="rId5246" location="Japanese" ref="C5247"/>
    <hyperlink r:id="rId5247" location="Japanese" ref="C5248"/>
    <hyperlink r:id="rId5248" location="Japanese" ref="C5249"/>
    <hyperlink r:id="rId5249" location="Japanese" ref="C5250"/>
    <hyperlink r:id="rId5250" location="Japanese" ref="C5251"/>
    <hyperlink r:id="rId5251" location="Japanese" ref="C5252"/>
    <hyperlink r:id="rId5252" location="Japanese" ref="C5253"/>
    <hyperlink r:id="rId5253" location="Japanese" ref="C5254"/>
    <hyperlink r:id="rId5254" location="Japanese" ref="C5255"/>
    <hyperlink r:id="rId5255" location="Japanese" ref="C5256"/>
    <hyperlink r:id="rId5256" ref="C5257"/>
    <hyperlink r:id="rId5257" location="Japanese" ref="C5258"/>
    <hyperlink r:id="rId5258" location="Japanese" ref="C5259"/>
    <hyperlink r:id="rId5259" ref="C5260"/>
    <hyperlink r:id="rId5260" location="Japanese" ref="C5261"/>
    <hyperlink r:id="rId5261" location="Japanese" ref="C5262"/>
    <hyperlink r:id="rId5262" location="Japanese" ref="C5263"/>
    <hyperlink r:id="rId5263" location="Japanese" ref="C5264"/>
    <hyperlink r:id="rId5264" location="Japanese" ref="C5265"/>
    <hyperlink r:id="rId5265" location="Japanese" ref="C5266"/>
    <hyperlink r:id="rId5266" location="Japanese" ref="C5267"/>
    <hyperlink r:id="rId5267" location="Japanese" ref="C5268"/>
    <hyperlink r:id="rId5268" location="Japanese" ref="C5269"/>
    <hyperlink r:id="rId5269" location="Japanese" ref="C5270"/>
    <hyperlink r:id="rId5270" location="Japanese" ref="C5271"/>
    <hyperlink r:id="rId5271" location="Japanese" ref="C5272"/>
    <hyperlink r:id="rId5272" location="Japanese" ref="C5273"/>
    <hyperlink r:id="rId5273" location="Japanese" ref="C5274"/>
    <hyperlink r:id="rId5274" location="Japanese" ref="C5275"/>
    <hyperlink r:id="rId5275" location="Japanese" ref="C5276"/>
    <hyperlink r:id="rId5276" location="Japanese" ref="C5277"/>
    <hyperlink r:id="rId5277" location="Japanese" ref="C5278"/>
    <hyperlink r:id="rId5278" location="Japanese" ref="C5279"/>
    <hyperlink r:id="rId5279" location="Japanese" ref="C5280"/>
    <hyperlink r:id="rId5280" location="Japanese" ref="C5281"/>
    <hyperlink r:id="rId5281" location="Japanese" ref="C5282"/>
    <hyperlink r:id="rId5282" location="Japanese" ref="C5283"/>
    <hyperlink r:id="rId5283" location="Japanese" ref="C5284"/>
    <hyperlink r:id="rId5284" location="Japanese" ref="C5285"/>
    <hyperlink r:id="rId5285" location="Japanese" ref="C5286"/>
    <hyperlink r:id="rId5286" location="Japanese" ref="C5287"/>
    <hyperlink r:id="rId5287" location="Japanese" ref="C5288"/>
    <hyperlink r:id="rId5288" location="Japanese" ref="C5289"/>
    <hyperlink r:id="rId5289" location="Japanese" ref="C5290"/>
    <hyperlink r:id="rId5290" location="Japanese" ref="C5291"/>
    <hyperlink r:id="rId5291" location="Japanese" ref="C5292"/>
    <hyperlink r:id="rId5292" location="Japanese" ref="C5293"/>
    <hyperlink r:id="rId5293" location="Japanese" ref="C5294"/>
    <hyperlink r:id="rId5294" location="Japanese" ref="C5295"/>
    <hyperlink r:id="rId5295" location="Japanese" ref="C5296"/>
    <hyperlink r:id="rId5296" location="Japanese" ref="C5297"/>
    <hyperlink r:id="rId5297" location="Japanese" ref="C5298"/>
    <hyperlink r:id="rId5298" location="Japanese" ref="C5299"/>
    <hyperlink r:id="rId5299" location="Japanese" ref="C5300"/>
    <hyperlink r:id="rId5300" location="Japanese" ref="C5301"/>
    <hyperlink r:id="rId5301" location="Japanese" ref="C5302"/>
    <hyperlink r:id="rId5302" location="Japanese" ref="C5303"/>
    <hyperlink r:id="rId5303" location="Japanese" ref="C5304"/>
    <hyperlink r:id="rId5304" location="Japanese" ref="C5305"/>
    <hyperlink r:id="rId5305" location="Japanese" ref="C5306"/>
    <hyperlink r:id="rId5306" location="Japanese" ref="C5307"/>
    <hyperlink r:id="rId5307" location="Japanese" ref="C5308"/>
    <hyperlink r:id="rId5308" location="Japanese" ref="C5309"/>
    <hyperlink r:id="rId5309" location="Japanese" ref="C5310"/>
    <hyperlink r:id="rId5310" ref="C5311"/>
    <hyperlink r:id="rId5311" location="Japanese" ref="C5312"/>
    <hyperlink r:id="rId5312" location="Japanese" ref="C5313"/>
    <hyperlink r:id="rId5313" location="Japanese" ref="C5314"/>
    <hyperlink r:id="rId5314" location="Japanese" ref="C5315"/>
    <hyperlink r:id="rId5315" location="Japanese" ref="C5316"/>
    <hyperlink r:id="rId5316" location="Japanese" ref="C5317"/>
    <hyperlink r:id="rId5317" location="Japanese" ref="C5318"/>
    <hyperlink r:id="rId5318" ref="C5319"/>
    <hyperlink r:id="rId5319" location="Japanese" ref="C5320"/>
    <hyperlink r:id="rId5320" location="Japanese" ref="C5321"/>
    <hyperlink r:id="rId5321" ref="C5322"/>
    <hyperlink r:id="rId5322" location="Japanese" ref="C5323"/>
    <hyperlink r:id="rId5323" location="Japanese" ref="C5324"/>
    <hyperlink r:id="rId5324" location="Japanese" ref="C5325"/>
    <hyperlink r:id="rId5325" location="Japanese" ref="C5326"/>
    <hyperlink r:id="rId5326" location="Japanese" ref="C5327"/>
    <hyperlink r:id="rId5327" location="Japanese" ref="C5328"/>
    <hyperlink r:id="rId5328" location="Japanese" ref="C5329"/>
    <hyperlink r:id="rId5329" location="Japanese" ref="C5330"/>
    <hyperlink r:id="rId5330" location="Japanese" ref="C5331"/>
    <hyperlink r:id="rId5331" location="Japanese" ref="C5332"/>
    <hyperlink r:id="rId5332" location="Japanese" ref="C5333"/>
    <hyperlink r:id="rId5333" location="Japanese" ref="C5334"/>
    <hyperlink r:id="rId5334" ref="C5335"/>
    <hyperlink r:id="rId5335" location="Japanese" ref="C5336"/>
    <hyperlink r:id="rId5336" location="Japanese" ref="C5337"/>
    <hyperlink r:id="rId5337" location="Japanese" ref="C5338"/>
    <hyperlink r:id="rId5338" location="Japanese" ref="C5339"/>
    <hyperlink r:id="rId5339" location="Japanese" ref="C5340"/>
    <hyperlink r:id="rId5340" location="Japanese" ref="C5341"/>
    <hyperlink r:id="rId5341" ref="C5342"/>
    <hyperlink r:id="rId5342" location="Japanese" ref="C5343"/>
    <hyperlink r:id="rId5343" location="Japanese" ref="C5344"/>
    <hyperlink r:id="rId5344" location="Japanese" ref="C5345"/>
    <hyperlink r:id="rId5345" location="Japanese" ref="C5346"/>
    <hyperlink r:id="rId5346" location="Japanese" ref="C5347"/>
    <hyperlink r:id="rId5347" location="Japanese" ref="C5348"/>
    <hyperlink r:id="rId5348" location="Japanese" ref="C5349"/>
    <hyperlink r:id="rId5349" location="Japanese" ref="C5350"/>
    <hyperlink r:id="rId5350" location="Japanese" ref="C5351"/>
    <hyperlink r:id="rId5351" ref="C5352"/>
    <hyperlink r:id="rId5352" location="Japanese" ref="C5353"/>
    <hyperlink r:id="rId5353" location="Japanese" ref="C5354"/>
    <hyperlink r:id="rId5354" location="Japanese" ref="C5355"/>
    <hyperlink r:id="rId5355" ref="C5356"/>
    <hyperlink r:id="rId5356" location="Japanese" ref="C5357"/>
    <hyperlink r:id="rId5357" location="Japanese" ref="C5358"/>
    <hyperlink r:id="rId5358" ref="C5359"/>
    <hyperlink r:id="rId5359" location="Japanese" ref="C5360"/>
    <hyperlink r:id="rId5360" location="Japanese" ref="C5361"/>
    <hyperlink r:id="rId5361" location="Japanese" ref="C5362"/>
    <hyperlink r:id="rId5362" location="Japanese" ref="C5363"/>
    <hyperlink r:id="rId5363" ref="C5364"/>
    <hyperlink r:id="rId5364" location="Japanese" ref="C5365"/>
    <hyperlink r:id="rId5365" location="Japanese" ref="C5366"/>
    <hyperlink r:id="rId5366" location="Japanese" ref="C5367"/>
    <hyperlink r:id="rId5367" location="Japanese" ref="C5368"/>
    <hyperlink r:id="rId5368" location="Japanese" ref="C5369"/>
    <hyperlink r:id="rId5369" location="Japanese" ref="C5370"/>
    <hyperlink r:id="rId5370" location="Japanese" ref="C5371"/>
    <hyperlink r:id="rId5371" location="Japanese" ref="C5372"/>
    <hyperlink r:id="rId5372" ref="C5373"/>
    <hyperlink r:id="rId5373" location="Japanese" ref="C5374"/>
    <hyperlink r:id="rId5374" location="Japanese" ref="C5375"/>
    <hyperlink r:id="rId5375" location="Japanese" ref="C5376"/>
    <hyperlink r:id="rId5376" location="Japanese" ref="C5377"/>
    <hyperlink r:id="rId5377" location="Japanese" ref="C5378"/>
    <hyperlink r:id="rId5378" location="Japanese" ref="C5379"/>
    <hyperlink r:id="rId5379" location="Japanese" ref="C5380"/>
    <hyperlink r:id="rId5380" location="Japanese" ref="C5381"/>
    <hyperlink r:id="rId5381" location="Japanese" ref="C5382"/>
    <hyperlink r:id="rId5382" location="Japanese" ref="C5383"/>
    <hyperlink r:id="rId5383" location="Japanese" ref="C5384"/>
    <hyperlink r:id="rId5384" location="Japanese" ref="C5385"/>
    <hyperlink r:id="rId5385" location="Japanese" ref="C5386"/>
    <hyperlink r:id="rId5386" location="Japanese" ref="C5387"/>
    <hyperlink r:id="rId5387" ref="C5388"/>
    <hyperlink r:id="rId5388" location="Japanese" ref="C5389"/>
    <hyperlink r:id="rId5389" location="Japanese" ref="C5390"/>
    <hyperlink r:id="rId5390" location="Japanese" ref="C5391"/>
    <hyperlink r:id="rId5391" location="Japanese" ref="C5392"/>
    <hyperlink r:id="rId5392" location="Japanese" ref="C5393"/>
    <hyperlink r:id="rId5393" ref="C5394"/>
    <hyperlink r:id="rId5394" location="Japanese" ref="C5395"/>
    <hyperlink r:id="rId5395" location="Japanese" ref="C5396"/>
    <hyperlink r:id="rId5396" location="Japanese" ref="C5397"/>
    <hyperlink r:id="rId5397" ref="C5398"/>
    <hyperlink r:id="rId5398" location="Japanese" ref="C5399"/>
    <hyperlink r:id="rId5399" location="Japanese" ref="C5400"/>
    <hyperlink r:id="rId5400" location="Japanese" ref="C5401"/>
    <hyperlink r:id="rId5401" location="Japanese" ref="C5402"/>
    <hyperlink r:id="rId5402" location="Japanese" ref="C5403"/>
    <hyperlink r:id="rId5403" location="Japanese" ref="C5404"/>
    <hyperlink r:id="rId5404" location="Japanese" ref="C5405"/>
    <hyperlink r:id="rId5405" location="Japanese" ref="C5406"/>
    <hyperlink r:id="rId5406" location="Japanese" ref="C5407"/>
    <hyperlink r:id="rId5407" location="Japanese" ref="C5408"/>
    <hyperlink r:id="rId5408" location="Japanese" ref="C5409"/>
    <hyperlink r:id="rId5409" location="Japanese" ref="C5410"/>
    <hyperlink r:id="rId5410" location="Japanese" ref="C5411"/>
    <hyperlink r:id="rId5411" location="Japanese" ref="C5412"/>
    <hyperlink r:id="rId5412" location="Japanese" ref="C5413"/>
    <hyperlink r:id="rId5413" location="Japanese" ref="C5414"/>
    <hyperlink r:id="rId5414" location="Japanese" ref="C5415"/>
    <hyperlink r:id="rId5415" location="Japanese" ref="C5416"/>
    <hyperlink r:id="rId5416" location="Japanese" ref="C5417"/>
    <hyperlink r:id="rId5417" location="Japanese" ref="C5418"/>
    <hyperlink r:id="rId5418" ref="C5419"/>
    <hyperlink r:id="rId5419" location="Japanese" ref="C5420"/>
    <hyperlink r:id="rId5420" location="Japanese" ref="C5421"/>
    <hyperlink r:id="rId5421" location="Japanese" ref="C5422"/>
    <hyperlink r:id="rId5422" ref="C5423"/>
    <hyperlink r:id="rId5423" location="Japanese" ref="C5424"/>
    <hyperlink r:id="rId5424" ref="C5425"/>
    <hyperlink r:id="rId5425" location="Japanese" ref="C5426"/>
    <hyperlink r:id="rId5426" location="Japanese" ref="C5427"/>
    <hyperlink r:id="rId5427" location="Japanese" ref="C5428"/>
    <hyperlink r:id="rId5428" location="Japanese" ref="C5429"/>
    <hyperlink r:id="rId5429" location="Japanese" ref="C5430"/>
    <hyperlink r:id="rId5430" location="Japanese" ref="C5431"/>
    <hyperlink r:id="rId5431" location="Japanese" ref="C5432"/>
    <hyperlink r:id="rId5432" location="Japanese" ref="C5433"/>
    <hyperlink r:id="rId5433" location="Japanese" ref="C5434"/>
    <hyperlink r:id="rId5434" location="Japanese" ref="C5435"/>
    <hyperlink r:id="rId5435" location="Japanese" ref="C5436"/>
    <hyperlink r:id="rId5436" location="Japanese" ref="C5437"/>
    <hyperlink r:id="rId5437" location="Japanese" ref="C5438"/>
    <hyperlink r:id="rId5438" location="Japanese" ref="C5439"/>
    <hyperlink r:id="rId5439" location="Japanese" ref="C5440"/>
    <hyperlink r:id="rId5440" location="Japanese" ref="C5441"/>
    <hyperlink r:id="rId5441" location="Japanese" ref="C5442"/>
    <hyperlink r:id="rId5442" location="Japanese" ref="C5443"/>
    <hyperlink r:id="rId5443" location="Japanese" ref="C5444"/>
    <hyperlink r:id="rId5444" location="Japanese" ref="C5445"/>
    <hyperlink r:id="rId5445" ref="C5446"/>
    <hyperlink r:id="rId5446" location="Japanese" ref="C5447"/>
    <hyperlink r:id="rId5447" location="Japanese" ref="C5448"/>
    <hyperlink r:id="rId5448" location="Japanese" ref="C5449"/>
    <hyperlink r:id="rId5449" location="Japanese" ref="C5450"/>
    <hyperlink r:id="rId5450" ref="C5451"/>
    <hyperlink r:id="rId5451" location="Japanese" ref="C5452"/>
    <hyperlink r:id="rId5452" location="Japanese" ref="C5453"/>
    <hyperlink r:id="rId5453" location="Japanese" ref="C5454"/>
    <hyperlink r:id="rId5454" location="Japanese" ref="C5455"/>
    <hyperlink r:id="rId5455" location="Japanese" ref="C5456"/>
    <hyperlink r:id="rId5456" location="Japanese" ref="C5457"/>
    <hyperlink r:id="rId5457" ref="C5458"/>
    <hyperlink r:id="rId5458" location="Japanese" ref="C5459"/>
    <hyperlink r:id="rId5459" location="Japanese" ref="C5460"/>
    <hyperlink r:id="rId5460" location="Japanese" ref="C5461"/>
    <hyperlink r:id="rId5461" location="Japanese" ref="C5462"/>
    <hyperlink r:id="rId5462" location="Japanese" ref="C5463"/>
    <hyperlink r:id="rId5463" location="Japanese" ref="C5464"/>
    <hyperlink r:id="rId5464" location="Japanese" ref="C5465"/>
    <hyperlink r:id="rId5465" location="Japanese" ref="C5466"/>
    <hyperlink r:id="rId5466" location="Japanese" ref="C5467"/>
    <hyperlink r:id="rId5467" ref="C5468"/>
    <hyperlink r:id="rId5468" location="Japanese" ref="C5469"/>
    <hyperlink r:id="rId5469" location="Japanese" ref="C5470"/>
    <hyperlink r:id="rId5470" location="Japanese" ref="C5471"/>
    <hyperlink r:id="rId5471" location="Japanese" ref="C5472"/>
    <hyperlink r:id="rId5472" location="Japanese" ref="C5473"/>
    <hyperlink r:id="rId5473" location="Japanese" ref="C5474"/>
    <hyperlink r:id="rId5474" ref="C5475"/>
    <hyperlink r:id="rId5475" ref="C5476"/>
    <hyperlink r:id="rId5476" location="Japanese" ref="C5477"/>
    <hyperlink r:id="rId5477" location="Japanese" ref="C5478"/>
    <hyperlink r:id="rId5478" ref="C5479"/>
    <hyperlink r:id="rId5479" location="Japanese" ref="C5480"/>
    <hyperlink r:id="rId5480" location="Japanese" ref="C5481"/>
    <hyperlink r:id="rId5481" location="Japanese" ref="C5482"/>
    <hyperlink r:id="rId5482" location="Japanese" ref="C5483"/>
    <hyperlink r:id="rId5483" location="Japanese" ref="C5484"/>
    <hyperlink r:id="rId5484" location="Japanese" ref="C5485"/>
    <hyperlink r:id="rId5485" location="Japanese" ref="C5486"/>
    <hyperlink r:id="rId5486" location="Japanese" ref="C5487"/>
    <hyperlink r:id="rId5487" location="Japanese" ref="C5488"/>
    <hyperlink r:id="rId5488" location="Japanese" ref="C5489"/>
    <hyperlink r:id="rId5489" location="Japanese" ref="C5490"/>
    <hyperlink r:id="rId5490" location="Japanese" ref="C5491"/>
    <hyperlink r:id="rId5491" location="Japanese" ref="C5492"/>
    <hyperlink r:id="rId5492" ref="C5493"/>
    <hyperlink r:id="rId5493" location="Japanese" ref="C5494"/>
    <hyperlink r:id="rId5494" location="Japanese" ref="C5495"/>
    <hyperlink r:id="rId5495" location="Japanese" ref="C5496"/>
    <hyperlink r:id="rId5496" location="Japanese" ref="C5497"/>
    <hyperlink r:id="rId5497" location="Japanese" ref="C5498"/>
    <hyperlink r:id="rId5498" location="Japanese" ref="C5499"/>
    <hyperlink r:id="rId5499" location="Japanese" ref="C5500"/>
    <hyperlink r:id="rId5500" location="Japanese" ref="C5501"/>
    <hyperlink r:id="rId5501" location="Japanese" ref="C5502"/>
    <hyperlink r:id="rId5502" location="Japanese" ref="C5503"/>
    <hyperlink r:id="rId5503" location="Japanese" ref="C5504"/>
    <hyperlink r:id="rId5504" location="Japanese" ref="C5505"/>
    <hyperlink r:id="rId5505" location="Japanese" ref="C5506"/>
    <hyperlink r:id="rId5506" location="Japanese" ref="C5507"/>
    <hyperlink r:id="rId5507" location="Japanese" ref="C5508"/>
    <hyperlink r:id="rId5508" location="Japanese" ref="C5509"/>
    <hyperlink r:id="rId5509" ref="C5510"/>
    <hyperlink r:id="rId5510" location="Japanese" ref="C5511"/>
    <hyperlink r:id="rId5511" ref="C5512"/>
    <hyperlink r:id="rId5512" location="Japanese" ref="C5513"/>
    <hyperlink r:id="rId5513" location="Japanese" ref="C5514"/>
    <hyperlink r:id="rId5514" location="Japanese" ref="C5515"/>
    <hyperlink r:id="rId5515" location="Japanese" ref="C5516"/>
    <hyperlink r:id="rId5516" location="Japanese" ref="C5517"/>
    <hyperlink r:id="rId5517" location="Japanese" ref="C5518"/>
    <hyperlink r:id="rId5518" location="Japanese" ref="C5519"/>
    <hyperlink r:id="rId5519" location="Japanese" ref="C5520"/>
    <hyperlink r:id="rId5520" location="Japanese" ref="C5521"/>
    <hyperlink r:id="rId5521" location="Japanese" ref="C5522"/>
    <hyperlink r:id="rId5522" location="Japanese" ref="C5523"/>
    <hyperlink r:id="rId5523" location="Japanese" ref="C5524"/>
    <hyperlink r:id="rId5524" location="Japanese" ref="C5525"/>
    <hyperlink r:id="rId5525" location="Japanese" ref="C5526"/>
    <hyperlink r:id="rId5526" location="Japanese" ref="C5527"/>
    <hyperlink r:id="rId5527" location="Japanese" ref="C5528"/>
    <hyperlink r:id="rId5528" location="Japanese" ref="C5529"/>
    <hyperlink r:id="rId5529" location="Japanese" ref="C5530"/>
    <hyperlink r:id="rId5530" location="Japanese" ref="C5531"/>
    <hyperlink r:id="rId5531" location="Japanese" ref="C5532"/>
    <hyperlink r:id="rId5532" ref="C5533"/>
    <hyperlink r:id="rId5533" location="Japanese" ref="C5534"/>
    <hyperlink r:id="rId5534" location="Japanese" ref="C5535"/>
    <hyperlink r:id="rId5535" location="Japanese" ref="C5536"/>
    <hyperlink r:id="rId5536" location="Japanese" ref="C5537"/>
    <hyperlink r:id="rId5537" location="Japanese" ref="C5538"/>
    <hyperlink r:id="rId5538" location="Japanese" ref="C5539"/>
    <hyperlink r:id="rId5539" location="Japanese" ref="C5540"/>
    <hyperlink r:id="rId5540" location="Japanese" ref="C5541"/>
    <hyperlink r:id="rId5541" location="Japanese" ref="C5542"/>
    <hyperlink r:id="rId5542" location="Japanese" ref="C5543"/>
    <hyperlink r:id="rId5543" location="Japanese" ref="C5544"/>
    <hyperlink r:id="rId5544" location="Japanese" ref="C5545"/>
    <hyperlink r:id="rId5545" location="Japanese" ref="C5546"/>
    <hyperlink r:id="rId5546" location="Japanese" ref="C5547"/>
    <hyperlink r:id="rId5547" location="Japanese" ref="C5548"/>
    <hyperlink r:id="rId5548" location="Japanese" ref="C5549"/>
    <hyperlink r:id="rId5549" location="Japanese" ref="C5550"/>
    <hyperlink r:id="rId5550" location="Japanese" ref="C5551"/>
    <hyperlink r:id="rId5551" location="Japanese" ref="C5552"/>
    <hyperlink r:id="rId5552" location="Japanese" ref="C5553"/>
    <hyperlink r:id="rId5553" location="Japanese" ref="C5554"/>
    <hyperlink r:id="rId5554" location="Japanese" ref="C5555"/>
    <hyperlink r:id="rId5555" location="Japanese" ref="C5556"/>
    <hyperlink r:id="rId5556" location="Japanese" ref="C5557"/>
    <hyperlink r:id="rId5557" location="Japanese" ref="C5558"/>
    <hyperlink r:id="rId5558" ref="C5559"/>
    <hyperlink r:id="rId5559" location="Japanese" ref="C5560"/>
    <hyperlink r:id="rId5560" location="Japanese" ref="C5561"/>
    <hyperlink r:id="rId5561" location="Japanese" ref="C5562"/>
    <hyperlink r:id="rId5562" location="Japanese" ref="C5563"/>
    <hyperlink r:id="rId5563" location="Japanese" ref="C5564"/>
    <hyperlink r:id="rId5564" location="Japanese" ref="C5565"/>
    <hyperlink r:id="rId5565" location="Japanese" ref="C5566"/>
    <hyperlink r:id="rId5566" ref="C5567"/>
    <hyperlink r:id="rId5567" location="Japanese" ref="C5568"/>
    <hyperlink r:id="rId5568" location="Japanese" ref="C5569"/>
    <hyperlink r:id="rId5569" location="Japanese" ref="C5570"/>
    <hyperlink r:id="rId5570" location="Japanese" ref="C5571"/>
    <hyperlink r:id="rId5571" location="Japanese" ref="C5572"/>
    <hyperlink r:id="rId5572" location="Japanese" ref="C5573"/>
    <hyperlink r:id="rId5573" location="Japanese" ref="C5574"/>
    <hyperlink r:id="rId5574" location="Japanese" ref="C5575"/>
    <hyperlink r:id="rId5575" location="Japanese" ref="C5576"/>
    <hyperlink r:id="rId5576" location="Japanese" ref="C5577"/>
    <hyperlink r:id="rId5577" location="Japanese" ref="C5578"/>
    <hyperlink r:id="rId5578" location="Japanese" ref="C5579"/>
    <hyperlink r:id="rId5579" location="Japanese" ref="C5580"/>
    <hyperlink r:id="rId5580" location="Japanese" ref="C5581"/>
    <hyperlink r:id="rId5581" location="Japanese" ref="C5582"/>
    <hyperlink r:id="rId5582" location="Japanese" ref="C5583"/>
    <hyperlink r:id="rId5583" location="Japanese" ref="C5584"/>
    <hyperlink r:id="rId5584" location="Japanese" ref="C5585"/>
    <hyperlink r:id="rId5585" location="Japanese" ref="C5586"/>
    <hyperlink r:id="rId5586" location="Japanese" ref="C5587"/>
    <hyperlink r:id="rId5587" location="Japanese" ref="C5588"/>
    <hyperlink r:id="rId5588" ref="C5589"/>
    <hyperlink r:id="rId5589" location="Japanese" ref="C5590"/>
    <hyperlink r:id="rId5590" ref="C5591"/>
    <hyperlink r:id="rId5591" location="Japanese" ref="C5592"/>
    <hyperlink r:id="rId5592" ref="C5593"/>
    <hyperlink r:id="rId5593" location="Japanese" ref="C5594"/>
    <hyperlink r:id="rId5594" location="Japanese" ref="C5595"/>
    <hyperlink r:id="rId5595" location="Japanese" ref="C5596"/>
    <hyperlink r:id="rId5596" location="Japanese" ref="C5597"/>
    <hyperlink r:id="rId5597" location="Japanese" ref="C5598"/>
    <hyperlink r:id="rId5598" location="Japanese" ref="C5599"/>
    <hyperlink r:id="rId5599" location="Japanese" ref="C5600"/>
    <hyperlink r:id="rId5600" location="Japanese" ref="C5601"/>
    <hyperlink r:id="rId5601" location="Japanese" ref="C5602"/>
    <hyperlink r:id="rId5602" location="Japanese" ref="C5603"/>
    <hyperlink r:id="rId5603" location="Japanese" ref="C5604"/>
    <hyperlink r:id="rId5604" location="Japanese" ref="C5605"/>
    <hyperlink r:id="rId5605" location="Japanese" ref="C5606"/>
    <hyperlink r:id="rId5606" location="Japanese" ref="C5607"/>
    <hyperlink r:id="rId5607" location="Japanese" ref="C5608"/>
    <hyperlink r:id="rId5608" location="Japanese" ref="C5609"/>
    <hyperlink r:id="rId5609" location="Japanese" ref="C5610"/>
    <hyperlink r:id="rId5610" location="Japanese" ref="C5611"/>
    <hyperlink r:id="rId5611" location="Japanese" ref="C5612"/>
    <hyperlink r:id="rId5612" ref="C5613"/>
    <hyperlink r:id="rId5613" location="Japanese" ref="C5614"/>
    <hyperlink r:id="rId5614" location="Japanese" ref="C5615"/>
    <hyperlink r:id="rId5615" location="Japanese" ref="C5616"/>
    <hyperlink r:id="rId5616" location="Japanese" ref="C5617"/>
    <hyperlink r:id="rId5617" location="Japanese" ref="C5618"/>
    <hyperlink r:id="rId5618" location="Japanese" ref="C5619"/>
    <hyperlink r:id="rId5619" location="Japanese" ref="C5620"/>
    <hyperlink r:id="rId5620" location="Japanese" ref="C5621"/>
    <hyperlink r:id="rId5621" location="Japanese" ref="C5622"/>
    <hyperlink r:id="rId5622" ref="C5623"/>
    <hyperlink r:id="rId5623" location="Japanese" ref="C5624"/>
    <hyperlink r:id="rId5624" location="Japanese" ref="C5625"/>
    <hyperlink r:id="rId5625" location="Japanese" ref="C5626"/>
    <hyperlink r:id="rId5626" location="Japanese" ref="C5627"/>
    <hyperlink r:id="rId5627" location="Japanese" ref="C5628"/>
    <hyperlink r:id="rId5628" location="Japanese" ref="C5629"/>
    <hyperlink r:id="rId5629" location="Japanese" ref="C5630"/>
    <hyperlink r:id="rId5630" location="Japanese" ref="C5631"/>
    <hyperlink r:id="rId5631" location="Japanese" ref="C5632"/>
    <hyperlink r:id="rId5632" location="Japanese" ref="C5633"/>
    <hyperlink r:id="rId5633" location="Japanese" ref="C5634"/>
    <hyperlink r:id="rId5634" ref="C5635"/>
    <hyperlink r:id="rId5635" location="Japanese" ref="C5636"/>
    <hyperlink r:id="rId5636" location="Japanese" ref="C5637"/>
    <hyperlink r:id="rId5637" ref="C5638"/>
    <hyperlink r:id="rId5638" location="Japanese" ref="C5639"/>
    <hyperlink r:id="rId5639" location="Japanese" ref="C5640"/>
    <hyperlink r:id="rId5640" location="Japanese" ref="C5641"/>
    <hyperlink r:id="rId5641" location="Japanese" ref="C5642"/>
    <hyperlink r:id="rId5642" location="Japanese" ref="C5643"/>
    <hyperlink r:id="rId5643" location="Japanese" ref="C5644"/>
    <hyperlink r:id="rId5644" location="Japanese" ref="C5645"/>
    <hyperlink r:id="rId5645" location="Japanese" ref="C5646"/>
    <hyperlink r:id="rId5646" location="Japanese" ref="C5647"/>
    <hyperlink r:id="rId5647" location="Japanese" ref="C5648"/>
    <hyperlink r:id="rId5648" location="Japanese" ref="C5649"/>
    <hyperlink r:id="rId5649" location="Japanese" ref="C5650"/>
    <hyperlink r:id="rId5650" location="Japanese" ref="C5651"/>
    <hyperlink r:id="rId5651" location="Japanese" ref="C5652"/>
    <hyperlink r:id="rId5652" location="Japanese" ref="C5653"/>
    <hyperlink r:id="rId5653" location="Japanese" ref="C5654"/>
    <hyperlink r:id="rId5654" location="Japanese" ref="C5655"/>
    <hyperlink r:id="rId5655" location="Japanese" ref="C5656"/>
    <hyperlink r:id="rId5656" location="Japanese" ref="C5657"/>
    <hyperlink r:id="rId5657" location="Japanese" ref="C5658"/>
    <hyperlink r:id="rId5658" location="Japanese" ref="C5659"/>
    <hyperlink r:id="rId5659" location="Japanese" ref="C5660"/>
    <hyperlink r:id="rId5660" location="Japanese" ref="C5661"/>
    <hyperlink r:id="rId5661" location="Japanese" ref="C5662"/>
    <hyperlink r:id="rId5662" ref="C5663"/>
    <hyperlink r:id="rId5663" location="Japanese" ref="C5664"/>
    <hyperlink r:id="rId5664" location="Japanese" ref="C5665"/>
    <hyperlink r:id="rId5665" location="Japanese" ref="C5666"/>
    <hyperlink r:id="rId5666" location="Japanese" ref="C5667"/>
    <hyperlink r:id="rId5667" location="Japanese" ref="C5668"/>
    <hyperlink r:id="rId5668" location="Japanese" ref="C5669"/>
    <hyperlink r:id="rId5669" location="Japanese" ref="C5670"/>
    <hyperlink r:id="rId5670" location="Japanese" ref="C5671"/>
    <hyperlink r:id="rId5671" location="Japanese" ref="C5672"/>
    <hyperlink r:id="rId5672" location="Japanese" ref="C5673"/>
    <hyperlink r:id="rId5673" location="Japanese" ref="C5674"/>
    <hyperlink r:id="rId5674" location="Japanese" ref="C5675"/>
    <hyperlink r:id="rId5675" ref="C5676"/>
    <hyperlink r:id="rId5676" location="Japanese" ref="C5677"/>
    <hyperlink r:id="rId5677" location="Japanese" ref="C5678"/>
    <hyperlink r:id="rId5678" location="Japanese" ref="C5679"/>
    <hyperlink r:id="rId5679" location="Japanese" ref="C5680"/>
    <hyperlink r:id="rId5680" location="Japanese" ref="C5681"/>
    <hyperlink r:id="rId5681" location="Japanese" ref="C5682"/>
    <hyperlink r:id="rId5682" location="Japanese" ref="C5683"/>
    <hyperlink r:id="rId5683" location="Japanese" ref="C5684"/>
    <hyperlink r:id="rId5684" ref="C5685"/>
    <hyperlink r:id="rId5685" location="Japanese" ref="C5686"/>
    <hyperlink r:id="rId5686" location="Japanese" ref="C5687"/>
    <hyperlink r:id="rId5687" location="Japanese" ref="C5688"/>
    <hyperlink r:id="rId5688" location="Japanese" ref="C5689"/>
    <hyperlink r:id="rId5689" location="Japanese" ref="C5690"/>
    <hyperlink r:id="rId5690" location="Japanese" ref="C5691"/>
    <hyperlink r:id="rId5691" location="Japanese" ref="C5692"/>
    <hyperlink r:id="rId5692" location="Japanese" ref="C5693"/>
    <hyperlink r:id="rId5693" ref="C5694"/>
    <hyperlink r:id="rId5694" location="Japanese" ref="C5695"/>
    <hyperlink r:id="rId5695" location="Japanese" ref="C5696"/>
    <hyperlink r:id="rId5696" location="Japanese" ref="C5697"/>
    <hyperlink r:id="rId5697" location="Japanese" ref="C5698"/>
    <hyperlink r:id="rId5698" ref="C5699"/>
    <hyperlink r:id="rId5699" location="Japanese" ref="C5700"/>
    <hyperlink r:id="rId5700" location="Japanese" ref="C5701"/>
    <hyperlink r:id="rId5701" location="Japanese" ref="C5702"/>
    <hyperlink r:id="rId5702" location="Japanese" ref="C5703"/>
    <hyperlink r:id="rId5703" location="Japanese" ref="C5704"/>
    <hyperlink r:id="rId5704" location="Japanese" ref="C5705"/>
    <hyperlink r:id="rId5705" location="Japanese" ref="C5706"/>
    <hyperlink r:id="rId5706" location="Japanese" ref="C5707"/>
    <hyperlink r:id="rId5707" ref="C5708"/>
    <hyperlink r:id="rId5708" location="Japanese" ref="C5709"/>
    <hyperlink r:id="rId5709" location="Japanese" ref="C5710"/>
    <hyperlink r:id="rId5710" location="Japanese" ref="C5711"/>
    <hyperlink r:id="rId5711" ref="C5712"/>
    <hyperlink r:id="rId5712" location="Japanese" ref="C5713"/>
    <hyperlink r:id="rId5713" location="Japanese" ref="C5714"/>
    <hyperlink r:id="rId5714" location="Japanese" ref="C5715"/>
    <hyperlink r:id="rId5715" location="Japanese" ref="C5716"/>
    <hyperlink r:id="rId5716" location="Japanese" ref="C5717"/>
    <hyperlink r:id="rId5717" location="Japanese" ref="C5718"/>
    <hyperlink r:id="rId5718" ref="C5719"/>
    <hyperlink r:id="rId5719" location="Japanese" ref="C5720"/>
    <hyperlink r:id="rId5720" location="Japanese" ref="C5721"/>
    <hyperlink r:id="rId5721" ref="C5722"/>
    <hyperlink r:id="rId5722" location="Japanese" ref="C5723"/>
    <hyperlink r:id="rId5723" location="Japanese" ref="C5724"/>
    <hyperlink r:id="rId5724" location="Japanese" ref="C5725"/>
    <hyperlink r:id="rId5725" location="Japanese" ref="C5726"/>
    <hyperlink r:id="rId5726" location="Japanese" ref="C5727"/>
    <hyperlink r:id="rId5727" location="Japanese" ref="C5728"/>
    <hyperlink r:id="rId5728" location="Japanese" ref="C5729"/>
    <hyperlink r:id="rId5729" location="Japanese" ref="C5730"/>
    <hyperlink r:id="rId5730" location="Japanese" ref="C5731"/>
    <hyperlink r:id="rId5731" location="Japanese" ref="C5732"/>
    <hyperlink r:id="rId5732" location="Japanese" ref="C5733"/>
    <hyperlink r:id="rId5733" location="Japanese" ref="C5734"/>
    <hyperlink r:id="rId5734" location="Japanese" ref="C5735"/>
    <hyperlink r:id="rId5735" location="Japanese" ref="C5736"/>
    <hyperlink r:id="rId5736" location="Japanese" ref="C5737"/>
    <hyperlink r:id="rId5737" location="Japanese" ref="C5738"/>
    <hyperlink r:id="rId5738" location="Japanese" ref="C5739"/>
    <hyperlink r:id="rId5739" location="Japanese" ref="C5740"/>
    <hyperlink r:id="rId5740" location="Japanese" ref="C5741"/>
    <hyperlink r:id="rId5741" location="Japanese" ref="C5742"/>
    <hyperlink r:id="rId5742" location="Japanese" ref="C5743"/>
    <hyperlink r:id="rId5743" location="Japanese" ref="C5744"/>
    <hyperlink r:id="rId5744" location="Japanese" ref="C5745"/>
    <hyperlink r:id="rId5745" location="Japanese" ref="C5746"/>
    <hyperlink r:id="rId5746" location="Japanese" ref="C5747"/>
    <hyperlink r:id="rId5747" location="Japanese" ref="C5748"/>
    <hyperlink r:id="rId5748" location="Japanese" ref="C5749"/>
    <hyperlink r:id="rId5749" location="Japanese" ref="C5750"/>
    <hyperlink r:id="rId5750" location="Japanese" ref="C5751"/>
    <hyperlink r:id="rId5751" location="Japanese" ref="C5752"/>
    <hyperlink r:id="rId5752" location="Japanese" ref="C5753"/>
    <hyperlink r:id="rId5753" location="Japanese" ref="C5754"/>
    <hyperlink r:id="rId5754" ref="C5755"/>
    <hyperlink r:id="rId5755" location="Japanese" ref="C5756"/>
    <hyperlink r:id="rId5756" location="Japanese" ref="C5757"/>
    <hyperlink r:id="rId5757" location="Japanese" ref="C5758"/>
    <hyperlink r:id="rId5758" location="Japanese" ref="C5759"/>
    <hyperlink r:id="rId5759" location="Japanese" ref="C5760"/>
    <hyperlink r:id="rId5760" ref="C5761"/>
    <hyperlink r:id="rId5761" location="Japanese" ref="C5762"/>
    <hyperlink r:id="rId5762" location="Japanese" ref="C5763"/>
    <hyperlink r:id="rId5763" location="Japanese" ref="C5764"/>
    <hyperlink r:id="rId5764" location="Japanese" ref="C5765"/>
    <hyperlink r:id="rId5765" location="Japanese" ref="C5766"/>
    <hyperlink r:id="rId5766" location="Japanese" ref="C5767"/>
    <hyperlink r:id="rId5767" ref="C5768"/>
    <hyperlink r:id="rId5768" location="Japanese" ref="C5769"/>
    <hyperlink r:id="rId5769" location="Japanese" ref="C5770"/>
    <hyperlink r:id="rId5770" location="Japanese" ref="C5771"/>
    <hyperlink r:id="rId5771" ref="C5772"/>
    <hyperlink r:id="rId5772" location="Japanese" ref="C5773"/>
    <hyperlink r:id="rId5773" location="Japanese" ref="C5774"/>
    <hyperlink r:id="rId5774" location="Japanese" ref="C5775"/>
    <hyperlink r:id="rId5775" location="Japanese" ref="C5776"/>
    <hyperlink r:id="rId5776" location="Japanese" ref="C5777"/>
    <hyperlink r:id="rId5777" location="Japanese" ref="C5778"/>
    <hyperlink r:id="rId5778" location="Japanese" ref="C5779"/>
    <hyperlink r:id="rId5779" location="Japanese" ref="C5780"/>
    <hyperlink r:id="rId5780" location="Japanese" ref="C5781"/>
    <hyperlink r:id="rId5781" location="Japanese" ref="C5782"/>
    <hyperlink r:id="rId5782" location="Japanese" ref="C5783"/>
    <hyperlink r:id="rId5783" ref="C5784"/>
    <hyperlink r:id="rId5784" location="Japanese" ref="C5785"/>
    <hyperlink r:id="rId5785" location="Japanese" ref="C5786"/>
    <hyperlink r:id="rId5786" location="Japanese" ref="C5787"/>
    <hyperlink r:id="rId5787" location="Japanese" ref="C5788"/>
    <hyperlink r:id="rId5788" location="Japanese" ref="C5789"/>
    <hyperlink r:id="rId5789" location="Japanese" ref="C5790"/>
    <hyperlink r:id="rId5790" location="Japanese" ref="C5791"/>
    <hyperlink r:id="rId5791" location="Japanese" ref="C5792"/>
    <hyperlink r:id="rId5792" location="Japanese" ref="C5793"/>
    <hyperlink r:id="rId5793" location="Japanese" ref="C5794"/>
    <hyperlink r:id="rId5794" location="Japanese" ref="C5795"/>
    <hyperlink r:id="rId5795" location="Japanese" ref="C5796"/>
    <hyperlink r:id="rId5796" location="Japanese" ref="C5797"/>
    <hyperlink r:id="rId5797" location="Japanese" ref="C5798"/>
    <hyperlink r:id="rId5798" location="Japanese" ref="C5799"/>
    <hyperlink r:id="rId5799" location="Japanese" ref="C5800"/>
    <hyperlink r:id="rId5800" location="Japanese" ref="C5801"/>
    <hyperlink r:id="rId5801" ref="C5802"/>
    <hyperlink r:id="rId5802" location="Japanese" ref="C5803"/>
    <hyperlink r:id="rId5803" ref="C5804"/>
    <hyperlink r:id="rId5804" location="Japanese" ref="C5805"/>
    <hyperlink r:id="rId5805" location="Japanese" ref="C5806"/>
    <hyperlink r:id="rId5806" location="Japanese" ref="C5807"/>
    <hyperlink r:id="rId5807" location="Japanese" ref="C5808"/>
    <hyperlink r:id="rId5808" location="Japanese" ref="C5809"/>
    <hyperlink r:id="rId5809" location="Japanese" ref="C5810"/>
    <hyperlink r:id="rId5810" location="Japanese" ref="C5811"/>
    <hyperlink r:id="rId5811" location="Japanese" ref="C5812"/>
    <hyperlink r:id="rId5812" location="Japanese" ref="C5813"/>
    <hyperlink r:id="rId5813" location="Japanese" ref="C5814"/>
    <hyperlink r:id="rId5814" location="Japanese" ref="C5815"/>
    <hyperlink r:id="rId5815" location="Japanese" ref="C5816"/>
    <hyperlink r:id="rId5816" location="Japanese" ref="C5817"/>
    <hyperlink r:id="rId5817" ref="C5818"/>
    <hyperlink r:id="rId5818" location="Japanese" ref="C5819"/>
    <hyperlink r:id="rId5819" location="Japanese" ref="C5820"/>
    <hyperlink r:id="rId5820" location="Japanese" ref="C5821"/>
    <hyperlink r:id="rId5821" location="Japanese" ref="C5822"/>
    <hyperlink r:id="rId5822" location="Japanese" ref="C5823"/>
    <hyperlink r:id="rId5823" location="Japanese" ref="C5824"/>
    <hyperlink r:id="rId5824" location="Japanese" ref="C5825"/>
    <hyperlink r:id="rId5825" ref="C5826"/>
    <hyperlink r:id="rId5826" location="Japanese" ref="C5827"/>
    <hyperlink r:id="rId5827" location="Japanese" ref="C5828"/>
    <hyperlink r:id="rId5828" location="Japanese" ref="C5829"/>
    <hyperlink r:id="rId5829" location="Japanese" ref="C5830"/>
    <hyperlink r:id="rId5830" location="Japanese" ref="C5831"/>
    <hyperlink r:id="rId5831" location="Japanese" ref="C5832"/>
    <hyperlink r:id="rId5832" location="Japanese" ref="C5833"/>
    <hyperlink r:id="rId5833" location="Japanese" ref="C5834"/>
    <hyperlink r:id="rId5834" location="Japanese" ref="C5835"/>
    <hyperlink r:id="rId5835" location="Japanese" ref="C5836"/>
    <hyperlink r:id="rId5836" location="Japanese" ref="C5837"/>
    <hyperlink r:id="rId5837" location="Japanese" ref="C5838"/>
    <hyperlink r:id="rId5838" location="Japanese" ref="C5839"/>
    <hyperlink r:id="rId5839" location="Japanese" ref="C5840"/>
    <hyperlink r:id="rId5840" ref="C5841"/>
    <hyperlink r:id="rId5841" location="Japanese" ref="C5842"/>
    <hyperlink r:id="rId5842" location="Japanese" ref="C5843"/>
    <hyperlink r:id="rId5843" location="Japanese" ref="C5844"/>
    <hyperlink r:id="rId5844" location="Japanese" ref="C5845"/>
    <hyperlink r:id="rId5845" location="Japanese" ref="C5846"/>
    <hyperlink r:id="rId5846" location="Japanese" ref="C5847"/>
    <hyperlink r:id="rId5847" location="Japanese" ref="C5848"/>
    <hyperlink r:id="rId5848" location="Japanese" ref="C5849"/>
    <hyperlink r:id="rId5849" location="Japanese" ref="C5850"/>
    <hyperlink r:id="rId5850" location="Japanese" ref="C5851"/>
    <hyperlink r:id="rId5851" location="Japanese" ref="C5852"/>
    <hyperlink r:id="rId5852" location="Japanese" ref="C5853"/>
    <hyperlink r:id="rId5853" location="Japanese" ref="C5854"/>
    <hyperlink r:id="rId5854" location="Japanese" ref="C5855"/>
    <hyperlink r:id="rId5855" location="Japanese" ref="C5856"/>
    <hyperlink r:id="rId5856" location="Japanese" ref="C5857"/>
    <hyperlink r:id="rId5857" ref="C5858"/>
    <hyperlink r:id="rId5858" location="Japanese" ref="C5859"/>
    <hyperlink r:id="rId5859" location="Japanese" ref="C5860"/>
    <hyperlink r:id="rId5860" location="Japanese" ref="C5861"/>
    <hyperlink r:id="rId5861" location="Japanese" ref="C5862"/>
    <hyperlink r:id="rId5862" location="Japanese" ref="C5863"/>
    <hyperlink r:id="rId5863" location="Japanese" ref="C5864"/>
    <hyperlink r:id="rId5864" location="Japanese" ref="C5865"/>
    <hyperlink r:id="rId5865" location="Japanese" ref="C5866"/>
    <hyperlink r:id="rId5866" location="Japanese" ref="C5867"/>
    <hyperlink r:id="rId5867" location="Japanese" ref="C5868"/>
    <hyperlink r:id="rId5868" location="Japanese" ref="C5869"/>
    <hyperlink r:id="rId5869" location="Japanese" ref="C5870"/>
    <hyperlink r:id="rId5870" location="Japanese" ref="C5871"/>
    <hyperlink r:id="rId5871" ref="C5872"/>
    <hyperlink r:id="rId5872" location="Japanese" ref="C5873"/>
    <hyperlink r:id="rId5873" location="Japanese" ref="C5874"/>
    <hyperlink r:id="rId5874" location="Japanese" ref="C5875"/>
    <hyperlink r:id="rId5875" location="Japanese" ref="C5876"/>
    <hyperlink r:id="rId5876" location="Japanese" ref="C5877"/>
    <hyperlink r:id="rId5877" ref="C5878"/>
    <hyperlink r:id="rId5878" location="Japanese" ref="C5879"/>
    <hyperlink r:id="rId5879" location="Japanese" ref="C5880"/>
    <hyperlink r:id="rId5880" ref="C5881"/>
    <hyperlink r:id="rId5881" location="Japanese" ref="C5882"/>
    <hyperlink r:id="rId5882" location="Japanese" ref="C5883"/>
    <hyperlink r:id="rId5883" location="Japanese" ref="C5884"/>
    <hyperlink r:id="rId5884" location="Japanese" ref="C5885"/>
    <hyperlink r:id="rId5885" location="Japanese" ref="C5886"/>
    <hyperlink r:id="rId5886" ref="C5887"/>
    <hyperlink r:id="rId5887" location="Japanese" ref="C5888"/>
    <hyperlink r:id="rId5888" location="Japanese" ref="C5889"/>
    <hyperlink r:id="rId5889" location="Japanese" ref="C5890"/>
    <hyperlink r:id="rId5890" location="Japanese" ref="C5891"/>
    <hyperlink r:id="rId5891" location="Japanese" ref="C5892"/>
    <hyperlink r:id="rId5892" location="Japanese" ref="C5893"/>
    <hyperlink r:id="rId5893" location="Japanese" ref="C5894"/>
    <hyperlink r:id="rId5894" location="Japanese" ref="C5895"/>
    <hyperlink r:id="rId5895" location="Japanese" ref="C5896"/>
    <hyperlink r:id="rId5896" location="Japanese" ref="C5897"/>
    <hyperlink r:id="rId5897" location="Japanese" ref="C5898"/>
    <hyperlink r:id="rId5898" location="Japanese" ref="C5899"/>
    <hyperlink r:id="rId5899" location="Japanese" ref="C5900"/>
    <hyperlink r:id="rId5900" location="Japanese" ref="C5901"/>
    <hyperlink r:id="rId5901" location="Japanese" ref="C5902"/>
    <hyperlink r:id="rId5902" location="Japanese" ref="C5903"/>
    <hyperlink r:id="rId5903" location="Japanese" ref="C5904"/>
    <hyperlink r:id="rId5904" ref="C5905"/>
    <hyperlink r:id="rId5905" location="Japanese" ref="C5906"/>
    <hyperlink r:id="rId5906" location="Japanese" ref="C5907"/>
    <hyperlink r:id="rId5907" location="Japanese" ref="C5908"/>
    <hyperlink r:id="rId5908" location="Japanese" ref="C5909"/>
    <hyperlink r:id="rId5909" location="Japanese" ref="C5910"/>
    <hyperlink r:id="rId5910" location="Japanese" ref="C5911"/>
    <hyperlink r:id="rId5911" location="Japanese" ref="C5912"/>
    <hyperlink r:id="rId5912" location="Japanese" ref="C5913"/>
    <hyperlink r:id="rId5913" location="Japanese" ref="C5914"/>
    <hyperlink r:id="rId5914" location="Japanese" ref="C5915"/>
    <hyperlink r:id="rId5915" location="Japanese" ref="C5916"/>
    <hyperlink r:id="rId5916" location="Japanese" ref="C5917"/>
    <hyperlink r:id="rId5917" ref="C5918"/>
    <hyperlink r:id="rId5918" location="Japanese" ref="C5919"/>
    <hyperlink r:id="rId5919" location="Japanese" ref="C5920"/>
    <hyperlink r:id="rId5920" location="Japanese" ref="C5921"/>
    <hyperlink r:id="rId5921" location="Japanese" ref="C5922"/>
    <hyperlink r:id="rId5922" location="Japanese" ref="C5923"/>
    <hyperlink r:id="rId5923" location="Japanese" ref="C5924"/>
    <hyperlink r:id="rId5924" location="Japanese" ref="C5925"/>
    <hyperlink r:id="rId5925" ref="C5926"/>
    <hyperlink r:id="rId5926" location="Japanese" ref="C5927"/>
    <hyperlink r:id="rId5927" location="Japanese" ref="C5928"/>
    <hyperlink r:id="rId5928" location="Japanese" ref="C5929"/>
    <hyperlink r:id="rId5929" location="Japanese" ref="C5930"/>
    <hyperlink r:id="rId5930" location="Japanese" ref="C5931"/>
    <hyperlink r:id="rId5931" location="Japanese" ref="C5932"/>
    <hyperlink r:id="rId5932" location="Japanese" ref="C5933"/>
    <hyperlink r:id="rId5933" location="Japanese" ref="C5934"/>
    <hyperlink r:id="rId5934" location="Japanese" ref="C5935"/>
    <hyperlink r:id="rId5935" location="Japanese" ref="C5936"/>
    <hyperlink r:id="rId5936" location="Japanese" ref="C5937"/>
    <hyperlink r:id="rId5937" ref="C5938"/>
    <hyperlink r:id="rId5938" location="Japanese" ref="C5939"/>
    <hyperlink r:id="rId5939" location="Japanese" ref="C5940"/>
    <hyperlink r:id="rId5940" location="Japanese" ref="C5941"/>
    <hyperlink r:id="rId5941" location="Japanese" ref="C5942"/>
    <hyperlink r:id="rId5942" location="Japanese" ref="C5943"/>
    <hyperlink r:id="rId5943" location="Japanese" ref="C5944"/>
    <hyperlink r:id="rId5944" location="Japanese" ref="C5945"/>
    <hyperlink r:id="rId5945" location="Japanese" ref="C5946"/>
    <hyperlink r:id="rId5946" location="Japanese" ref="C5947"/>
    <hyperlink r:id="rId5947" location="Japanese" ref="C5948"/>
    <hyperlink r:id="rId5948" location="Japanese" ref="C5949"/>
    <hyperlink r:id="rId5949" location="Japanese" ref="C5950"/>
    <hyperlink r:id="rId5950" location="Japanese" ref="C5951"/>
    <hyperlink r:id="rId5951" location="Japanese" ref="C5952"/>
    <hyperlink r:id="rId5952" ref="C5953"/>
    <hyperlink r:id="rId5953" ref="C5954"/>
    <hyperlink r:id="rId5954" location="Japanese" ref="C5955"/>
    <hyperlink r:id="rId5955" location="Japanese" ref="C5956"/>
    <hyperlink r:id="rId5956" location="Japanese" ref="C5957"/>
    <hyperlink r:id="rId5957" location="Japanese" ref="C5958"/>
    <hyperlink r:id="rId5958" location="Japanese" ref="C5959"/>
    <hyperlink r:id="rId5959" location="Japanese" ref="C5960"/>
    <hyperlink r:id="rId5960" ref="C5961"/>
    <hyperlink r:id="rId5961" location="Japanese" ref="C5962"/>
    <hyperlink r:id="rId5962" location="Japanese" ref="C5963"/>
    <hyperlink r:id="rId5963" location="Japanese" ref="C5964"/>
    <hyperlink r:id="rId5964" location="Japanese" ref="C5965"/>
    <hyperlink r:id="rId5965" location="Japanese" ref="C5966"/>
    <hyperlink r:id="rId5966" location="Japanese" ref="C5967"/>
    <hyperlink r:id="rId5967" location="Japanese" ref="C5968"/>
    <hyperlink r:id="rId5968" location="Japanese" ref="C5969"/>
    <hyperlink r:id="rId5969" location="Japanese" ref="C5970"/>
    <hyperlink r:id="rId5970" location="Japanese" ref="C5971"/>
    <hyperlink r:id="rId5971" location="Japanese" ref="C5972"/>
    <hyperlink r:id="rId5972" location="Japanese" ref="C5973"/>
    <hyperlink r:id="rId5973" ref="C5974"/>
    <hyperlink r:id="rId5974" location="Japanese" ref="C5975"/>
    <hyperlink r:id="rId5975" location="Japanese" ref="C5976"/>
    <hyperlink r:id="rId5976" location="Japanese" ref="C5977"/>
    <hyperlink r:id="rId5977" location="Japanese" ref="C5978"/>
    <hyperlink r:id="rId5978" ref="C5979"/>
    <hyperlink r:id="rId5979" location="Japanese" ref="C5980"/>
    <hyperlink r:id="rId5980" location="Japanese" ref="C5981"/>
    <hyperlink r:id="rId5981" location="Japanese" ref="C5982"/>
    <hyperlink r:id="rId5982" location="Japanese" ref="C5983"/>
    <hyperlink r:id="rId5983" location="Japanese" ref="C5984"/>
    <hyperlink r:id="rId5984" location="Japanese" ref="C5985"/>
    <hyperlink r:id="rId5985" location="Japanese" ref="C5986"/>
    <hyperlink r:id="rId5986" location="Japanese" ref="C5987"/>
    <hyperlink r:id="rId5987" location="Japanese" ref="C5988"/>
    <hyperlink r:id="rId5988" location="Japanese" ref="C5989"/>
    <hyperlink r:id="rId5989" location="Japanese" ref="C5990"/>
    <hyperlink r:id="rId5990" location="Japanese" ref="C5991"/>
    <hyperlink r:id="rId5991" location="Japanese" ref="C5992"/>
    <hyperlink r:id="rId5992" location="Japanese" ref="C5993"/>
    <hyperlink r:id="rId5993" location="Japanese" ref="C5994"/>
    <hyperlink r:id="rId5994" location="Japanese" ref="C5995"/>
    <hyperlink r:id="rId5995" ref="C5996"/>
    <hyperlink r:id="rId5996" location="Japanese" ref="C5997"/>
    <hyperlink r:id="rId5997" location="Japanese" ref="C5998"/>
    <hyperlink r:id="rId5998" location="Japanese" ref="C5999"/>
    <hyperlink r:id="rId5999" location="Japanese" ref="C6000"/>
    <hyperlink r:id="rId6000" ref="C6001"/>
    <hyperlink r:id="rId6001" ref="C6002"/>
    <hyperlink r:id="rId6002" location="Japanese" ref="C6003"/>
    <hyperlink r:id="rId6003" ref="C6004"/>
    <hyperlink r:id="rId6004" ref="C6005"/>
    <hyperlink r:id="rId6005" ref="C6006"/>
    <hyperlink r:id="rId6006" ref="C6007"/>
    <hyperlink r:id="rId6007" location="Japanese" ref="C6008"/>
    <hyperlink r:id="rId6008" location="Japanese" ref="C6009"/>
    <hyperlink r:id="rId6009" location="Japanese" ref="C6010"/>
    <hyperlink r:id="rId6010" location="Japanese" ref="C6011"/>
    <hyperlink r:id="rId6011" location="Japanese" ref="C6012"/>
    <hyperlink r:id="rId6012" location="Japanese" ref="C6013"/>
    <hyperlink r:id="rId6013" location="Japanese" ref="C6014"/>
    <hyperlink r:id="rId6014" location="Japanese" ref="C6015"/>
    <hyperlink r:id="rId6015" location="Japanese" ref="C6016"/>
    <hyperlink r:id="rId6016" location="Japanese" ref="C6017"/>
    <hyperlink r:id="rId6017" location="Japanese" ref="C6018"/>
    <hyperlink r:id="rId6018" location="Japanese" ref="C6019"/>
    <hyperlink r:id="rId6019" location="Japanese" ref="C6020"/>
    <hyperlink r:id="rId6020" location="Japanese" ref="C6021"/>
    <hyperlink r:id="rId6021" location="Japanese" ref="C6022"/>
    <hyperlink r:id="rId6022" location="Japanese" ref="C6023"/>
    <hyperlink r:id="rId6023" location="Japanese" ref="C6024"/>
    <hyperlink r:id="rId6024" location="Japanese" ref="C6025"/>
    <hyperlink r:id="rId6025" location="Japanese" ref="C6026"/>
    <hyperlink r:id="rId6026" location="Japanese" ref="C6027"/>
    <hyperlink r:id="rId6027" location="Japanese" ref="C6028"/>
    <hyperlink r:id="rId6028" location="Japanese" ref="C6029"/>
    <hyperlink r:id="rId6029" location="Japanese" ref="C6030"/>
    <hyperlink r:id="rId6030" location="Japanese" ref="C6031"/>
    <hyperlink r:id="rId6031" location="Japanese" ref="C6032"/>
    <hyperlink r:id="rId6032" location="Japanese" ref="C6033"/>
    <hyperlink r:id="rId6033" ref="C6034"/>
    <hyperlink r:id="rId6034" location="Japanese" ref="C6035"/>
    <hyperlink r:id="rId6035" location="Japanese" ref="C6036"/>
    <hyperlink r:id="rId6036" location="Japanese" ref="C6037"/>
    <hyperlink r:id="rId6037" location="Japanese" ref="C6038"/>
    <hyperlink r:id="rId6038" location="Japanese" ref="C6039"/>
    <hyperlink r:id="rId6039" location="Japanese" ref="C6040"/>
    <hyperlink r:id="rId6040" location="Japanese" ref="C6041"/>
    <hyperlink r:id="rId6041" location="Japanese" ref="C6042"/>
    <hyperlink r:id="rId6042" ref="C6043"/>
    <hyperlink r:id="rId6043" location="Japanese" ref="C6044"/>
    <hyperlink r:id="rId6044" location="Japanese" ref="C6045"/>
    <hyperlink r:id="rId6045" location="Japanese" ref="C6046"/>
    <hyperlink r:id="rId6046" location="Japanese" ref="C6047"/>
    <hyperlink r:id="rId6047" ref="C6048"/>
    <hyperlink r:id="rId6048" location="Japanese" ref="C6049"/>
    <hyperlink r:id="rId6049" ref="C6050"/>
    <hyperlink r:id="rId6050" ref="C6051"/>
    <hyperlink r:id="rId6051" location="Japanese" ref="C6052"/>
    <hyperlink r:id="rId6052" location="Japanese" ref="C6053"/>
    <hyperlink r:id="rId6053" ref="C6054"/>
    <hyperlink r:id="rId6054" location="Japanese" ref="C6055"/>
    <hyperlink r:id="rId6055" location="Japanese" ref="C6056"/>
    <hyperlink r:id="rId6056" location="Japanese" ref="C6057"/>
    <hyperlink r:id="rId6057" location="Japanese" ref="C6058"/>
    <hyperlink r:id="rId6058" location="Japanese" ref="C6059"/>
    <hyperlink r:id="rId6059" location="Japanese" ref="C6060"/>
    <hyperlink r:id="rId6060" location="Japanese" ref="C6061"/>
    <hyperlink r:id="rId6061" location="Japanese" ref="C6062"/>
    <hyperlink r:id="rId6062" location="Japanese" ref="C6063"/>
    <hyperlink r:id="rId6063" location="Japanese" ref="C6064"/>
    <hyperlink r:id="rId6064" location="Japanese" ref="C6065"/>
    <hyperlink r:id="rId6065" ref="C6066"/>
    <hyperlink r:id="rId6066" location="Japanese" ref="C6067"/>
    <hyperlink r:id="rId6067" location="Japanese" ref="C6068"/>
    <hyperlink r:id="rId6068" location="Japanese" ref="C6069"/>
    <hyperlink r:id="rId6069" location="Japanese" ref="C6070"/>
    <hyperlink r:id="rId6070" location="Japanese" ref="C6071"/>
    <hyperlink r:id="rId6071" location="Japanese" ref="C6072"/>
    <hyperlink r:id="rId6072" location="Japanese" ref="C6073"/>
    <hyperlink r:id="rId6073" location="Japanese" ref="C6074"/>
    <hyperlink r:id="rId6074" location="Japanese" ref="C6075"/>
    <hyperlink r:id="rId6075" location="Japanese" ref="C6076"/>
    <hyperlink r:id="rId6076" location="Japanese" ref="C6077"/>
    <hyperlink r:id="rId6077" location="Japanese" ref="C6078"/>
    <hyperlink r:id="rId6078" location="Japanese" ref="C6079"/>
    <hyperlink r:id="rId6079" location="Japanese" ref="C6080"/>
    <hyperlink r:id="rId6080" location="Japanese" ref="C6081"/>
    <hyperlink r:id="rId6081" location="Japanese" ref="C6082"/>
    <hyperlink r:id="rId6082" location="Japanese" ref="C6083"/>
    <hyperlink r:id="rId6083" location="Japanese" ref="C6084"/>
    <hyperlink r:id="rId6084" ref="C6085"/>
    <hyperlink r:id="rId6085" location="Japanese" ref="C6086"/>
    <hyperlink r:id="rId6086" ref="C6087"/>
    <hyperlink r:id="rId6087" ref="C6088"/>
    <hyperlink r:id="rId6088" location="Japanese" ref="C6089"/>
    <hyperlink r:id="rId6089" location="Japanese" ref="C6090"/>
    <hyperlink r:id="rId6090" location="Japanese" ref="C6091"/>
    <hyperlink r:id="rId6091" location="Japanese" ref="C6092"/>
    <hyperlink r:id="rId6092" ref="C6093"/>
    <hyperlink r:id="rId6093" location="Japanese" ref="C6094"/>
    <hyperlink r:id="rId6094" location="Japanese" ref="C6095"/>
    <hyperlink r:id="rId6095" location="Japanese" ref="C6096"/>
    <hyperlink r:id="rId6096" location="Japanese" ref="C6097"/>
    <hyperlink r:id="rId6097" location="Japanese" ref="C6098"/>
    <hyperlink r:id="rId6098" location="Japanese" ref="C6099"/>
    <hyperlink r:id="rId6099" location="Japanese" ref="C6100"/>
    <hyperlink r:id="rId6100" location="Japanese" ref="C6101"/>
    <hyperlink r:id="rId6101" ref="C6102"/>
    <hyperlink r:id="rId6102" ref="C6103"/>
    <hyperlink r:id="rId6103" location="Japanese" ref="C6104"/>
    <hyperlink r:id="rId6104" location="Japanese" ref="C6105"/>
    <hyperlink r:id="rId6105" location="Japanese" ref="C6106"/>
    <hyperlink r:id="rId6106" ref="C6107"/>
    <hyperlink r:id="rId6107" location="Japanese" ref="C6108"/>
    <hyperlink r:id="rId6108" location="Japanese" ref="C6109"/>
    <hyperlink r:id="rId6109" location="Japanese" ref="C6110"/>
    <hyperlink r:id="rId6110" location="Japanese" ref="C6111"/>
    <hyperlink r:id="rId6111" location="Japanese" ref="C6112"/>
    <hyperlink r:id="rId6112" location="Japanese" ref="C6113"/>
    <hyperlink r:id="rId6113" location="Japanese" ref="C6114"/>
    <hyperlink r:id="rId6114" location="Japanese" ref="C6115"/>
    <hyperlink r:id="rId6115" location="Japanese" ref="C6116"/>
    <hyperlink r:id="rId6116" ref="C6117"/>
    <hyperlink r:id="rId6117" ref="C6118"/>
    <hyperlink r:id="rId6118" location="Japanese" ref="C6119"/>
    <hyperlink r:id="rId6119" location="Japanese" ref="C6120"/>
    <hyperlink r:id="rId6120" location="Japanese" ref="C6121"/>
    <hyperlink r:id="rId6121" location="Japanese" ref="C6122"/>
    <hyperlink r:id="rId6122" location="Japanese" ref="C6123"/>
    <hyperlink r:id="rId6123" location="Japanese" ref="C6124"/>
    <hyperlink r:id="rId6124" location="Japanese" ref="C6125"/>
    <hyperlink r:id="rId6125" location="Japanese" ref="C6126"/>
    <hyperlink r:id="rId6126" location="Japanese" ref="C6127"/>
    <hyperlink r:id="rId6127" location="Japanese" ref="C6128"/>
    <hyperlink r:id="rId6128" ref="C6129"/>
    <hyperlink r:id="rId6129" location="Japanese" ref="C6130"/>
    <hyperlink r:id="rId6130" location="Japanese" ref="C6131"/>
    <hyperlink r:id="rId6131" location="Japanese" ref="C6132"/>
    <hyperlink r:id="rId6132" location="Japanese" ref="C6133"/>
    <hyperlink r:id="rId6133" location="Japanese" ref="C6134"/>
    <hyperlink r:id="rId6134" ref="C6135"/>
    <hyperlink r:id="rId6135" location="Japanese" ref="C6136"/>
    <hyperlink r:id="rId6136" location="Japanese" ref="C6137"/>
    <hyperlink r:id="rId6137" location="Japanese" ref="C6138"/>
    <hyperlink r:id="rId6138" location="Japanese" ref="C6139"/>
    <hyperlink r:id="rId6139" location="Japanese" ref="C6140"/>
    <hyperlink r:id="rId6140" location="Japanese" ref="C6141"/>
    <hyperlink r:id="rId6141" location="Japanese" ref="C6142"/>
    <hyperlink r:id="rId6142" location="Japanese" ref="C6143"/>
    <hyperlink r:id="rId6143" location="Japanese" ref="C6144"/>
    <hyperlink r:id="rId6144" location="Japanese" ref="C6145"/>
    <hyperlink r:id="rId6145" location="Japanese" ref="C6146"/>
    <hyperlink r:id="rId6146" location="Japanese" ref="C6147"/>
    <hyperlink r:id="rId6147" location="Japanese" ref="C6148"/>
    <hyperlink r:id="rId6148" location="Japanese" ref="C6149"/>
    <hyperlink r:id="rId6149" location="Japanese" ref="C6150"/>
    <hyperlink r:id="rId6150" location="Japanese" ref="C6151"/>
    <hyperlink r:id="rId6151" location="Japanese" ref="C6152"/>
    <hyperlink r:id="rId6152" location="Japanese" ref="C6153"/>
    <hyperlink r:id="rId6153" location="Japanese" ref="C6154"/>
    <hyperlink r:id="rId6154" ref="C6155"/>
    <hyperlink r:id="rId6155" location="Japanese" ref="C6156"/>
    <hyperlink r:id="rId6156" location="Japanese" ref="C6157"/>
    <hyperlink r:id="rId6157" location="Japanese" ref="C6158"/>
    <hyperlink r:id="rId6158" location="Japanese" ref="C6159"/>
    <hyperlink r:id="rId6159" location="Japanese" ref="C6160"/>
    <hyperlink r:id="rId6160" ref="C6161"/>
    <hyperlink r:id="rId6161" location="Japanese" ref="C6162"/>
    <hyperlink r:id="rId6162" location="Japanese" ref="C6163"/>
    <hyperlink r:id="rId6163" location="Japanese" ref="C6164"/>
    <hyperlink r:id="rId6164" location="Japanese" ref="C6165"/>
    <hyperlink r:id="rId6165" location="Japanese" ref="C6166"/>
    <hyperlink r:id="rId6166" location="Japanese" ref="C6167"/>
    <hyperlink r:id="rId6167" location="Japanese" ref="C6168"/>
    <hyperlink r:id="rId6168" location="Japanese" ref="C6169"/>
    <hyperlink r:id="rId6169" location="Japanese" ref="C6170"/>
    <hyperlink r:id="rId6170" location="Japanese" ref="C6171"/>
    <hyperlink r:id="rId6171" ref="C6172"/>
    <hyperlink r:id="rId6172" location="Japanese" ref="C6173"/>
    <hyperlink r:id="rId6173" location="Japanese" ref="C6174"/>
    <hyperlink r:id="rId6174" location="Japanese" ref="C6175"/>
    <hyperlink r:id="rId6175" location="Japanese" ref="C6176"/>
    <hyperlink r:id="rId6176" location="Japanese" ref="C6177"/>
    <hyperlink r:id="rId6177" ref="C6178"/>
    <hyperlink r:id="rId6178" location="Japanese" ref="C6179"/>
    <hyperlink r:id="rId6179" ref="C6180"/>
    <hyperlink r:id="rId6180" location="Japanese" ref="C6181"/>
    <hyperlink r:id="rId6181" location="Japanese" ref="C6182"/>
    <hyperlink r:id="rId6182" location="Japanese" ref="C6183"/>
    <hyperlink r:id="rId6183" location="Japanese" ref="C6184"/>
    <hyperlink r:id="rId6184" location="Japanese" ref="C6185"/>
    <hyperlink r:id="rId6185" location="Japanese" ref="C6186"/>
    <hyperlink r:id="rId6186" location="Japanese" ref="C6187"/>
    <hyperlink r:id="rId6187" location="Japanese" ref="C6188"/>
    <hyperlink r:id="rId6188" location="Japanese" ref="C6189"/>
    <hyperlink r:id="rId6189" location="Japanese" ref="C6190"/>
    <hyperlink r:id="rId6190" location="Japanese" ref="C6191"/>
    <hyperlink r:id="rId6191" location="Japanese" ref="C6192"/>
    <hyperlink r:id="rId6192" location="Japanese" ref="C6193"/>
    <hyperlink r:id="rId6193" location="Japanese" ref="C6194"/>
    <hyperlink r:id="rId6194" location="Japanese" ref="C6195"/>
    <hyperlink r:id="rId6195" location="Japanese" ref="C6196"/>
    <hyperlink r:id="rId6196" location="Japanese" ref="C6197"/>
    <hyperlink r:id="rId6197" location="Japanese" ref="C6198"/>
    <hyperlink r:id="rId6198" location="Japanese" ref="C6199"/>
    <hyperlink r:id="rId6199" location="Japanese" ref="C6200"/>
    <hyperlink r:id="rId6200" ref="C6201"/>
    <hyperlink r:id="rId6201" location="Japanese" ref="C6202"/>
    <hyperlink r:id="rId6202" location="Japanese" ref="C6203"/>
    <hyperlink r:id="rId6203" ref="C6204"/>
    <hyperlink r:id="rId6204" location="Japanese" ref="C6205"/>
    <hyperlink r:id="rId6205" location="Japanese" ref="C6206"/>
    <hyperlink r:id="rId6206" location="Japanese" ref="C6207"/>
    <hyperlink r:id="rId6207" location="Japanese" ref="C6208"/>
    <hyperlink r:id="rId6208" location="Japanese" ref="C6209"/>
    <hyperlink r:id="rId6209" location="Japanese" ref="C6210"/>
    <hyperlink r:id="rId6210" location="Japanese" ref="C6211"/>
    <hyperlink r:id="rId6211" ref="C6212"/>
    <hyperlink r:id="rId6212" location="Japanese" ref="C6213"/>
    <hyperlink r:id="rId6213" location="Japanese" ref="C6214"/>
    <hyperlink r:id="rId6214" location="Japanese" ref="C6215"/>
    <hyperlink r:id="rId6215" location="Japanese" ref="C6216"/>
    <hyperlink r:id="rId6216" location="Japanese" ref="C6217"/>
    <hyperlink r:id="rId6217" ref="C6218"/>
    <hyperlink r:id="rId6218" location="Japanese" ref="C6219"/>
    <hyperlink r:id="rId6219" location="Japanese" ref="C6220"/>
    <hyperlink r:id="rId6220" ref="C6221"/>
    <hyperlink r:id="rId6221" location="Japanese" ref="C6222"/>
    <hyperlink r:id="rId6222" location="Japanese" ref="C6223"/>
    <hyperlink r:id="rId6223" ref="C6224"/>
    <hyperlink r:id="rId6224" location="Japanese" ref="C6225"/>
    <hyperlink r:id="rId6225" location="Japanese" ref="C6226"/>
    <hyperlink r:id="rId6226" location="Japanese" ref="C6227"/>
    <hyperlink r:id="rId6227" location="Japanese" ref="C6228"/>
    <hyperlink r:id="rId6228" location="Japanese" ref="C6229"/>
    <hyperlink r:id="rId6229" ref="C6230"/>
    <hyperlink r:id="rId6230" ref="C6231"/>
    <hyperlink r:id="rId6231" location="Japanese" ref="C6232"/>
    <hyperlink r:id="rId6232" location="Japanese" ref="C6233"/>
    <hyperlink r:id="rId6233" location="Japanese" ref="C6234"/>
    <hyperlink r:id="rId6234" location="Japanese" ref="C6235"/>
    <hyperlink r:id="rId6235" location="Japanese" ref="C6236"/>
    <hyperlink r:id="rId6236" location="Japanese" ref="C6237"/>
    <hyperlink r:id="rId6237" ref="C6238"/>
    <hyperlink r:id="rId6238" location="Japanese" ref="C6239"/>
    <hyperlink r:id="rId6239" location="Japanese" ref="C6240"/>
    <hyperlink r:id="rId6240" location="Japanese" ref="C6241"/>
    <hyperlink r:id="rId6241" location="Japanese" ref="C6242"/>
    <hyperlink r:id="rId6242" location="Japanese" ref="C6243"/>
    <hyperlink r:id="rId6243" location="Japanese" ref="C6244"/>
    <hyperlink r:id="rId6244" location="Japanese" ref="C6245"/>
    <hyperlink r:id="rId6245" location="Japanese" ref="C6246"/>
    <hyperlink r:id="rId6246" location="Japanese" ref="C6247"/>
    <hyperlink r:id="rId6247" location="Japanese" ref="C6248"/>
    <hyperlink r:id="rId6248" location="Japanese" ref="C6249"/>
    <hyperlink r:id="rId6249" location="Japanese" ref="C6250"/>
    <hyperlink r:id="rId6250" location="Japanese" ref="C6251"/>
    <hyperlink r:id="rId6251" location="Japanese" ref="C6252"/>
    <hyperlink r:id="rId6252" location="Japanese" ref="C6253"/>
    <hyperlink r:id="rId6253" location="Japanese" ref="C6254"/>
    <hyperlink r:id="rId6254" location="Japanese" ref="C6255"/>
    <hyperlink r:id="rId6255" location="Japanese" ref="C6256"/>
    <hyperlink r:id="rId6256" location="Japanese" ref="C6257"/>
    <hyperlink r:id="rId6257" location="Japanese" ref="C6258"/>
    <hyperlink r:id="rId6258" location="Japanese" ref="C6259"/>
    <hyperlink r:id="rId6259" location="Japanese" ref="C6260"/>
    <hyperlink r:id="rId6260" location="Japanese" ref="C6261"/>
    <hyperlink r:id="rId6261" location="Japanese" ref="C6262"/>
    <hyperlink r:id="rId6262" location="Japanese" ref="C6263"/>
    <hyperlink r:id="rId6263" location="Japanese" ref="C6264"/>
    <hyperlink r:id="rId6264" ref="C6265"/>
    <hyperlink r:id="rId6265" location="Japanese" ref="C6266"/>
    <hyperlink r:id="rId6266" location="Japanese" ref="C6267"/>
    <hyperlink r:id="rId6267" location="Japanese" ref="C6268"/>
    <hyperlink r:id="rId6268" location="Japanese" ref="C6269"/>
    <hyperlink r:id="rId6269" ref="C6270"/>
    <hyperlink r:id="rId6270" location="Japanese" ref="C6271"/>
    <hyperlink r:id="rId6271" location="Japanese" ref="C6272"/>
    <hyperlink r:id="rId6272" location="Japanese" ref="C6273"/>
    <hyperlink r:id="rId6273" location="Japanese" ref="C6274"/>
    <hyperlink r:id="rId6274" location="Japanese" ref="C6275"/>
    <hyperlink r:id="rId6275" location="Japanese" ref="C6276"/>
    <hyperlink r:id="rId6276" location="Japanese" ref="C6277"/>
    <hyperlink r:id="rId6277" location="Japanese" ref="C6278"/>
    <hyperlink r:id="rId6278" location="Japanese" ref="C6279"/>
    <hyperlink r:id="rId6279" location="Japanese" ref="C6280"/>
    <hyperlink r:id="rId6280" location="Japanese" ref="C6281"/>
    <hyperlink r:id="rId6281" location="Japanese" ref="C6282"/>
    <hyperlink r:id="rId6282" location="Japanese" ref="C6283"/>
    <hyperlink r:id="rId6283" location="Japanese" ref="C6284"/>
    <hyperlink r:id="rId6284" location="Japanese" ref="C6285"/>
    <hyperlink r:id="rId6285" location="Japanese" ref="C6286"/>
    <hyperlink r:id="rId6286" location="Japanese" ref="C6287"/>
    <hyperlink r:id="rId6287" location="Japanese" ref="C6288"/>
    <hyperlink r:id="rId6288" location="Japanese" ref="C6289"/>
    <hyperlink r:id="rId6289" location="Japanese" ref="C6290"/>
    <hyperlink r:id="rId6290" location="Japanese" ref="C6291"/>
    <hyperlink r:id="rId6291" location="Japanese" ref="C6292"/>
    <hyperlink r:id="rId6292" location="Japanese" ref="C6293"/>
    <hyperlink r:id="rId6293" location="Japanese" ref="C6294"/>
    <hyperlink r:id="rId6294" location="Japanese" ref="C6295"/>
    <hyperlink r:id="rId6295" location="Japanese" ref="C6296"/>
    <hyperlink r:id="rId6296" location="Japanese" ref="C6297"/>
    <hyperlink r:id="rId6297" location="Japanese" ref="C6298"/>
    <hyperlink r:id="rId6298" location="Japanese" ref="C6299"/>
    <hyperlink r:id="rId6299" location="Japanese" ref="C6300"/>
    <hyperlink r:id="rId6300" ref="C6301"/>
    <hyperlink r:id="rId6301" location="Japanese" ref="C6302"/>
    <hyperlink r:id="rId6302" location="Japanese" ref="C6303"/>
    <hyperlink r:id="rId6303" location="Japanese" ref="C6304"/>
    <hyperlink r:id="rId6304" ref="C6305"/>
    <hyperlink r:id="rId6305" ref="C6306"/>
    <hyperlink r:id="rId6306" location="Japanese" ref="C6307"/>
    <hyperlink r:id="rId6307" location="Japanese" ref="C6308"/>
    <hyperlink r:id="rId6308" location="Japanese" ref="C6309"/>
    <hyperlink r:id="rId6309" location="Japanese" ref="C6310"/>
    <hyperlink r:id="rId6310" location="Japanese" ref="C6311"/>
    <hyperlink r:id="rId6311" location="Japanese" ref="C6312"/>
    <hyperlink r:id="rId6312" ref="C6313"/>
    <hyperlink r:id="rId6313" location="Japanese" ref="C6314"/>
    <hyperlink r:id="rId6314" location="Japanese" ref="C6315"/>
    <hyperlink r:id="rId6315" ref="C6316"/>
    <hyperlink r:id="rId6316" ref="C6317"/>
    <hyperlink r:id="rId6317" location="Japanese" ref="C6318"/>
    <hyperlink r:id="rId6318" location="Japanese" ref="C6319"/>
    <hyperlink r:id="rId6319" location="Japanese" ref="C6320"/>
    <hyperlink r:id="rId6320" location="Japanese" ref="C6321"/>
    <hyperlink r:id="rId6321" location="Japanese" ref="C6322"/>
    <hyperlink r:id="rId6322" ref="C6323"/>
    <hyperlink r:id="rId6323" location="Japanese" ref="C6324"/>
    <hyperlink r:id="rId6324" location="Japanese" ref="C6325"/>
    <hyperlink r:id="rId6325" location="Japanese" ref="C6326"/>
    <hyperlink r:id="rId6326" location="Japanese" ref="C6327"/>
    <hyperlink r:id="rId6327" location="Japanese" ref="C6328"/>
    <hyperlink r:id="rId6328" ref="C6329"/>
    <hyperlink r:id="rId6329" location="Japanese" ref="C6330"/>
    <hyperlink r:id="rId6330" location="Japanese" ref="C6331"/>
    <hyperlink r:id="rId6331" location="Japanese" ref="C6332"/>
    <hyperlink r:id="rId6332" location="Japanese" ref="C6333"/>
    <hyperlink r:id="rId6333" location="Japanese" ref="C6334"/>
    <hyperlink r:id="rId6334" location="Japanese" ref="C6335"/>
    <hyperlink r:id="rId6335" location="Japanese" ref="C6336"/>
    <hyperlink r:id="rId6336" location="Japanese" ref="C6337"/>
    <hyperlink r:id="rId6337" location="Japanese" ref="C6338"/>
    <hyperlink r:id="rId6338" location="Japanese" ref="C6339"/>
    <hyperlink r:id="rId6339" ref="C6340"/>
    <hyperlink r:id="rId6340" location="Japanese" ref="C6341"/>
    <hyperlink r:id="rId6341" location="Japanese" ref="C6342"/>
    <hyperlink r:id="rId6342" location="Japanese" ref="C6343"/>
    <hyperlink r:id="rId6343" location="Japanese" ref="C6344"/>
    <hyperlink r:id="rId6344" location="Japanese" ref="C6345"/>
    <hyperlink r:id="rId6345" location="Japanese" ref="C6346"/>
    <hyperlink r:id="rId6346" location="Japanese" ref="C6347"/>
    <hyperlink r:id="rId6347" location="Japanese" ref="C6348"/>
    <hyperlink r:id="rId6348" ref="C6349"/>
    <hyperlink r:id="rId6349" location="Japanese" ref="C6350"/>
    <hyperlink r:id="rId6350" location="Japanese" ref="C6351"/>
    <hyperlink r:id="rId6351" location="Japanese" ref="C6352"/>
    <hyperlink r:id="rId6352" location="Japanese" ref="C6353"/>
    <hyperlink r:id="rId6353" location="Japanese" ref="C6354"/>
    <hyperlink r:id="rId6354" location="Japanese" ref="C6355"/>
    <hyperlink r:id="rId6355" location="Japanese" ref="C6356"/>
    <hyperlink r:id="rId6356" location="Japanese" ref="C6357"/>
    <hyperlink r:id="rId6357" location="Japanese" ref="C6358"/>
    <hyperlink r:id="rId6358" location="Japanese" ref="C6359"/>
    <hyperlink r:id="rId6359" location="Japanese" ref="C6360"/>
    <hyperlink r:id="rId6360" location="Japanese" ref="C6361"/>
    <hyperlink r:id="rId6361" location="Japanese" ref="C6362"/>
    <hyperlink r:id="rId6362" location="Japanese" ref="C6363"/>
    <hyperlink r:id="rId6363" location="Japanese" ref="C6364"/>
    <hyperlink r:id="rId6364" location="Japanese" ref="C6365"/>
    <hyperlink r:id="rId6365" ref="C6366"/>
    <hyperlink r:id="rId6366" location="Japanese" ref="C6367"/>
    <hyperlink r:id="rId6367" location="Japanese" ref="C6368"/>
    <hyperlink r:id="rId6368" location="Japanese" ref="C6369"/>
    <hyperlink r:id="rId6369" ref="C6370"/>
    <hyperlink r:id="rId6370" location="Japanese" ref="C6371"/>
    <hyperlink r:id="rId6371" location="Japanese" ref="C6372"/>
    <hyperlink r:id="rId6372" location="Japanese" ref="C6373"/>
    <hyperlink r:id="rId6373" location="Japanese" ref="C6374"/>
    <hyperlink r:id="rId6374" location="Japanese" ref="C6375"/>
    <hyperlink r:id="rId6375" ref="C6376"/>
    <hyperlink r:id="rId6376" location="Japanese" ref="C6377"/>
    <hyperlink r:id="rId6377" location="Japanese" ref="C6378"/>
    <hyperlink r:id="rId6378" location="Japanese" ref="C6379"/>
    <hyperlink r:id="rId6379" location="Japanese" ref="C6380"/>
    <hyperlink r:id="rId6380" ref="C6381"/>
    <hyperlink r:id="rId6381" location="Japanese" ref="C6382"/>
    <hyperlink r:id="rId6382" location="Japanese" ref="C6383"/>
    <hyperlink r:id="rId6383" location="Japanese" ref="C6384"/>
    <hyperlink r:id="rId6384" location="Japanese" ref="C6385"/>
    <hyperlink r:id="rId6385" location="Japanese" ref="C6386"/>
    <hyperlink r:id="rId6386" location="Japanese" ref="C6387"/>
    <hyperlink r:id="rId6387" location="Japanese" ref="C6388"/>
    <hyperlink r:id="rId6388" location="Japanese" ref="C6389"/>
    <hyperlink r:id="rId6389" location="Japanese" ref="C6390"/>
    <hyperlink r:id="rId6390" location="Japanese" ref="C6391"/>
    <hyperlink r:id="rId6391" location="Japanese" ref="C6392"/>
    <hyperlink r:id="rId6392" location="Japanese" ref="C6393"/>
    <hyperlink r:id="rId6393" location="Japanese" ref="C6394"/>
    <hyperlink r:id="rId6394" location="Japanese" ref="C6395"/>
    <hyperlink r:id="rId6395" location="Japanese" ref="C6396"/>
    <hyperlink r:id="rId6396" location="Japanese" ref="C6397"/>
    <hyperlink r:id="rId6397" location="Japanese" ref="C6398"/>
    <hyperlink r:id="rId6398" location="Japanese" ref="C6399"/>
    <hyperlink r:id="rId6399" location="Japanese" ref="C6400"/>
    <hyperlink r:id="rId6400" location="Japanese" ref="C6401"/>
    <hyperlink r:id="rId6401" location="Japanese" ref="C6402"/>
    <hyperlink r:id="rId6402" location="Japanese" ref="C6403"/>
    <hyperlink r:id="rId6403" location="Japanese" ref="C6404"/>
    <hyperlink r:id="rId6404" location="Japanese" ref="C6405"/>
    <hyperlink r:id="rId6405" location="Japanese" ref="C6406"/>
    <hyperlink r:id="rId6406" location="Japanese" ref="C6407"/>
    <hyperlink r:id="rId6407" location="Japanese" ref="C6408"/>
    <hyperlink r:id="rId6408" location="Japanese" ref="C6409"/>
    <hyperlink r:id="rId6409" ref="C6410"/>
    <hyperlink r:id="rId6410" location="Japanese" ref="C6411"/>
    <hyperlink r:id="rId6411" location="Japanese" ref="C6412"/>
    <hyperlink r:id="rId6412" ref="C6413"/>
    <hyperlink r:id="rId6413" location="Japanese" ref="C6414"/>
    <hyperlink r:id="rId6414" ref="C6415"/>
    <hyperlink r:id="rId6415" location="Japanese" ref="C6416"/>
    <hyperlink r:id="rId6416" location="Japanese" ref="C6417"/>
    <hyperlink r:id="rId6417" location="Japanese" ref="C6418"/>
    <hyperlink r:id="rId6418" location="Japanese" ref="C6419"/>
    <hyperlink r:id="rId6419" location="Japanese" ref="C6420"/>
    <hyperlink r:id="rId6420" location="Japanese" ref="C6421"/>
    <hyperlink r:id="rId6421" location="Japanese" ref="C6422"/>
    <hyperlink r:id="rId6422" location="Japanese" ref="C6423"/>
    <hyperlink r:id="rId6423" location="Japanese" ref="C6424"/>
    <hyperlink r:id="rId6424" location="Japanese" ref="C6425"/>
    <hyperlink r:id="rId6425" location="Japanese" ref="C6426"/>
    <hyperlink r:id="rId6426" location="Japanese" ref="C6427"/>
    <hyperlink r:id="rId6427" location="Japanese" ref="C6428"/>
    <hyperlink r:id="rId6428" location="Japanese" ref="C6429"/>
    <hyperlink r:id="rId6429" location="Japanese" ref="C6430"/>
    <hyperlink r:id="rId6430" ref="C6431"/>
    <hyperlink r:id="rId6431" location="Japanese" ref="C6432"/>
    <hyperlink r:id="rId6432" location="Japanese" ref="C6433"/>
    <hyperlink r:id="rId6433" location="Japanese" ref="C6434"/>
    <hyperlink r:id="rId6434" location="Japanese" ref="C6435"/>
    <hyperlink r:id="rId6435" location="Japanese" ref="C6436"/>
    <hyperlink r:id="rId6436" ref="C6437"/>
    <hyperlink r:id="rId6437" location="Japanese" ref="C6438"/>
    <hyperlink r:id="rId6438" location="Japanese" ref="C6439"/>
    <hyperlink r:id="rId6439" location="Japanese" ref="C6440"/>
    <hyperlink r:id="rId6440" location="Japanese" ref="C6441"/>
    <hyperlink r:id="rId6441" location="Japanese" ref="C6442"/>
    <hyperlink r:id="rId6442" location="Japanese" ref="C6443"/>
    <hyperlink r:id="rId6443" location="Japanese" ref="C6444"/>
    <hyperlink r:id="rId6444" ref="C6445"/>
    <hyperlink r:id="rId6445" ref="C6446"/>
    <hyperlink r:id="rId6446" location="Japanese" ref="C6447"/>
    <hyperlink r:id="rId6447" location="Japanese" ref="C6448"/>
    <hyperlink r:id="rId6448" location="Japanese" ref="C6449"/>
    <hyperlink r:id="rId6449" location="Japanese" ref="C6450"/>
    <hyperlink r:id="rId6450" location="Japanese" ref="C6451"/>
    <hyperlink r:id="rId6451" location="Japanese" ref="C6452"/>
    <hyperlink r:id="rId6452" location="Japanese" ref="C6453"/>
    <hyperlink r:id="rId6453" location="Japanese" ref="C6454"/>
    <hyperlink r:id="rId6454" ref="C6455"/>
    <hyperlink r:id="rId6455" location="Japanese" ref="C6456"/>
    <hyperlink r:id="rId6456" ref="C6457"/>
    <hyperlink r:id="rId6457" location="Japanese" ref="C6458"/>
    <hyperlink r:id="rId6458" location="Japanese" ref="C6459"/>
    <hyperlink r:id="rId6459" location="Japanese" ref="C6460"/>
    <hyperlink r:id="rId6460" location="Japanese" ref="C6461"/>
    <hyperlink r:id="rId6461" location="Japanese" ref="C6462"/>
    <hyperlink r:id="rId6462" location="Japanese" ref="C6463"/>
    <hyperlink r:id="rId6463" location="Japanese" ref="C6464"/>
    <hyperlink r:id="rId6464" ref="C6465"/>
    <hyperlink r:id="rId6465" location="Japanese" ref="C6466"/>
    <hyperlink r:id="rId6466" location="Japanese" ref="C6467"/>
    <hyperlink r:id="rId6467" location="Japanese" ref="C6468"/>
    <hyperlink r:id="rId6468" location="Japanese" ref="C6469"/>
    <hyperlink r:id="rId6469" location="Japanese" ref="C6470"/>
    <hyperlink r:id="rId6470" location="Japanese" ref="C6471"/>
    <hyperlink r:id="rId6471" ref="C6472"/>
    <hyperlink r:id="rId6472" ref="C6473"/>
    <hyperlink r:id="rId6473" location="Japanese" ref="C6474"/>
    <hyperlink r:id="rId6474" location="Japanese" ref="C6475"/>
    <hyperlink r:id="rId6475" location="Japanese" ref="C6476"/>
    <hyperlink r:id="rId6476" location="Japanese" ref="C6477"/>
    <hyperlink r:id="rId6477" location="Japanese" ref="C6478"/>
    <hyperlink r:id="rId6478" location="Japanese" ref="C6479"/>
    <hyperlink r:id="rId6479" location="Japanese" ref="C6480"/>
    <hyperlink r:id="rId6480" location="Japanese" ref="C6481"/>
    <hyperlink r:id="rId6481" location="Japanese" ref="C6482"/>
    <hyperlink r:id="rId6482" location="Japanese" ref="C6483"/>
    <hyperlink r:id="rId6483" location="Japanese" ref="C6484"/>
    <hyperlink r:id="rId6484" location="Japanese" ref="C6485"/>
    <hyperlink r:id="rId6485" location="Japanese" ref="C6486"/>
    <hyperlink r:id="rId6486" location="Japanese" ref="C6487"/>
    <hyperlink r:id="rId6487" location="Japanese" ref="C6488"/>
    <hyperlink r:id="rId6488" location="Japanese" ref="C6489"/>
    <hyperlink r:id="rId6489" location="Japanese" ref="C6490"/>
    <hyperlink r:id="rId6490" location="Japanese" ref="C6491"/>
    <hyperlink r:id="rId6491" location="Japanese" ref="C6492"/>
    <hyperlink r:id="rId6492" location="Japanese" ref="C6493"/>
    <hyperlink r:id="rId6493" ref="C6494"/>
    <hyperlink r:id="rId6494" location="Japanese" ref="C6495"/>
    <hyperlink r:id="rId6495" location="Japanese" ref="C6496"/>
    <hyperlink r:id="rId6496" location="Japanese" ref="C6497"/>
    <hyperlink r:id="rId6497" location="Japanese" ref="C6498"/>
    <hyperlink r:id="rId6498" ref="C6499"/>
    <hyperlink r:id="rId6499" location="Japanese" ref="C6500"/>
    <hyperlink r:id="rId6500" location="Japanese" ref="C6501"/>
    <hyperlink r:id="rId6501" ref="C6502"/>
    <hyperlink r:id="rId6502" location="Japanese" ref="C6503"/>
    <hyperlink r:id="rId6503" location="Japanese" ref="C6504"/>
    <hyperlink r:id="rId6504" ref="C6505"/>
    <hyperlink r:id="rId6505" ref="C6506"/>
    <hyperlink r:id="rId6506" location="Japanese" ref="C6507"/>
    <hyperlink r:id="rId6507" location="Japanese" ref="C6508"/>
    <hyperlink r:id="rId6508" location="Japanese" ref="C6509"/>
    <hyperlink r:id="rId6509" location="Japanese" ref="C6510"/>
    <hyperlink r:id="rId6510" ref="C6511"/>
    <hyperlink r:id="rId6511" location="Japanese" ref="C6512"/>
    <hyperlink r:id="rId6512" ref="C6513"/>
    <hyperlink r:id="rId6513" location="Japanese" ref="C6514"/>
    <hyperlink r:id="rId6514" location="Japanese" ref="C6515"/>
    <hyperlink r:id="rId6515" location="Japanese" ref="C6516"/>
    <hyperlink r:id="rId6516" location="Japanese" ref="C6517"/>
    <hyperlink r:id="rId6517" location="Japanese" ref="C6518"/>
    <hyperlink r:id="rId6518" ref="C6519"/>
    <hyperlink r:id="rId6519" location="Japanese" ref="C6520"/>
    <hyperlink r:id="rId6520" location="Japanese" ref="C6521"/>
    <hyperlink r:id="rId6521" location="Japanese" ref="C6522"/>
    <hyperlink r:id="rId6522" location="Japanese" ref="C6523"/>
    <hyperlink r:id="rId6523" ref="C6524"/>
    <hyperlink r:id="rId6524" location="Japanese" ref="C6525"/>
    <hyperlink r:id="rId6525" location="Japanese" ref="C6526"/>
    <hyperlink r:id="rId6526" location="Japanese" ref="C6527"/>
    <hyperlink r:id="rId6527" location="Japanese" ref="C6528"/>
    <hyperlink r:id="rId6528" location="Japanese" ref="C6529"/>
    <hyperlink r:id="rId6529" location="Japanese" ref="C6530"/>
    <hyperlink r:id="rId6530" location="Japanese" ref="C6531"/>
    <hyperlink r:id="rId6531" location="Japanese" ref="C6532"/>
    <hyperlink r:id="rId6532" location="Japanese" ref="C6533"/>
    <hyperlink r:id="rId6533" location="Japanese" ref="C6534"/>
    <hyperlink r:id="rId6534" location="Japanese" ref="C6535"/>
    <hyperlink r:id="rId6535" location="Japanese" ref="C6536"/>
    <hyperlink r:id="rId6536" location="Japanese" ref="C6537"/>
    <hyperlink r:id="rId6537" location="Japanese" ref="C6538"/>
    <hyperlink r:id="rId6538" location="Japanese" ref="C6539"/>
    <hyperlink r:id="rId6539" location="Japanese" ref="C6540"/>
    <hyperlink r:id="rId6540" ref="C6541"/>
    <hyperlink r:id="rId6541" location="Japanese" ref="C6542"/>
    <hyperlink r:id="rId6542" location="Japanese" ref="C6543"/>
    <hyperlink r:id="rId6543" location="Japanese" ref="C6544"/>
    <hyperlink r:id="rId6544" location="Japanese" ref="C6545"/>
    <hyperlink r:id="rId6545" location="Japanese" ref="C6546"/>
    <hyperlink r:id="rId6546" location="Japanese" ref="C6547"/>
    <hyperlink r:id="rId6547" ref="C6548"/>
    <hyperlink r:id="rId6548" location="Japanese" ref="C6549"/>
    <hyperlink r:id="rId6549" ref="C6550"/>
    <hyperlink r:id="rId6550" location="Japanese" ref="C6551"/>
    <hyperlink r:id="rId6551" location="Japanese" ref="C6552"/>
    <hyperlink r:id="rId6552" location="Japanese" ref="C6553"/>
    <hyperlink r:id="rId6553" ref="C6554"/>
    <hyperlink r:id="rId6554" location="Japanese" ref="C6555"/>
    <hyperlink r:id="rId6555" location="Japanese" ref="C6556"/>
    <hyperlink r:id="rId6556" location="Japanese" ref="C6557"/>
    <hyperlink r:id="rId6557" location="Japanese" ref="C6558"/>
    <hyperlink r:id="rId6558" location="Japanese" ref="C6559"/>
    <hyperlink r:id="rId6559" location="Japanese" ref="C6560"/>
    <hyperlink r:id="rId6560" location="Japanese" ref="C6561"/>
    <hyperlink r:id="rId6561" location="Japanese" ref="C6562"/>
    <hyperlink r:id="rId6562" location="Japanese" ref="C6563"/>
    <hyperlink r:id="rId6563" location="Japanese" ref="C6564"/>
    <hyperlink r:id="rId6564" location="Japanese" ref="C6565"/>
    <hyperlink r:id="rId6565" location="Japanese" ref="C6566"/>
    <hyperlink r:id="rId6566" location="Japanese" ref="C6567"/>
    <hyperlink r:id="rId6567" location="Japanese" ref="C6568"/>
    <hyperlink r:id="rId6568" location="Japanese" ref="C6569"/>
    <hyperlink r:id="rId6569" ref="C6570"/>
    <hyperlink r:id="rId6570" location="Japanese" ref="C6571"/>
    <hyperlink r:id="rId6571" location="Japanese" ref="C6572"/>
    <hyperlink r:id="rId6572" location="Japanese" ref="C6573"/>
    <hyperlink r:id="rId6573" location="Japanese" ref="C6574"/>
    <hyperlink r:id="rId6574" location="Japanese" ref="C6575"/>
    <hyperlink r:id="rId6575" location="Japanese" ref="C6576"/>
    <hyperlink r:id="rId6576" location="Japanese" ref="C6577"/>
    <hyperlink r:id="rId6577" location="Japanese" ref="C6578"/>
    <hyperlink r:id="rId6578" location="Japanese" ref="C6579"/>
    <hyperlink r:id="rId6579" location="Japanese" ref="C6580"/>
    <hyperlink r:id="rId6580" location="Japanese" ref="C6581"/>
    <hyperlink r:id="rId6581" location="Japanese" ref="C6582"/>
    <hyperlink r:id="rId6582" location="Japanese" ref="C6583"/>
    <hyperlink r:id="rId6583" location="Japanese" ref="C6584"/>
    <hyperlink r:id="rId6584" location="Japanese" ref="C6585"/>
    <hyperlink r:id="rId6585" location="Japanese" ref="C6586"/>
    <hyperlink r:id="rId6586" location="Japanese" ref="C6587"/>
    <hyperlink r:id="rId6587" location="Japanese" ref="C6588"/>
    <hyperlink r:id="rId6588" location="Japanese" ref="C6589"/>
    <hyperlink r:id="rId6589" location="Japanese" ref="C6590"/>
    <hyperlink r:id="rId6590" location="Japanese" ref="C6591"/>
    <hyperlink r:id="rId6591" location="Japanese" ref="C6592"/>
    <hyperlink r:id="rId6592" location="Japanese" ref="C6593"/>
    <hyperlink r:id="rId6593" location="Japanese" ref="C6594"/>
    <hyperlink r:id="rId6594" location="Japanese" ref="C6595"/>
    <hyperlink r:id="rId6595" location="Japanese" ref="C6596"/>
    <hyperlink r:id="rId6596" location="Japanese" ref="C6597"/>
    <hyperlink r:id="rId6597" location="Japanese" ref="C6598"/>
    <hyperlink r:id="rId6598" location="Japanese" ref="C6599"/>
    <hyperlink r:id="rId6599" location="Japanese" ref="C6600"/>
    <hyperlink r:id="rId6600" location="Japanese" ref="C6601"/>
    <hyperlink r:id="rId6601" location="Japanese" ref="C6602"/>
    <hyperlink r:id="rId6602" location="Japanese" ref="C6603"/>
    <hyperlink r:id="rId6603" location="Japanese" ref="C6604"/>
    <hyperlink r:id="rId6604" ref="C6605"/>
    <hyperlink r:id="rId6605" location="Japanese" ref="C6606"/>
    <hyperlink r:id="rId6606" location="Japanese" ref="C6607"/>
    <hyperlink r:id="rId6607" location="Japanese" ref="C6608"/>
    <hyperlink r:id="rId6608" location="Japanese" ref="C6609"/>
    <hyperlink r:id="rId6609" location="Japanese" ref="C6610"/>
    <hyperlink r:id="rId6610" location="Japanese" ref="C6611"/>
    <hyperlink r:id="rId6611" location="Japanese" ref="C6612"/>
    <hyperlink r:id="rId6612" location="Japanese" ref="C6613"/>
    <hyperlink r:id="rId6613" location="Japanese" ref="C6614"/>
    <hyperlink r:id="rId6614" location="Japanese" ref="C6615"/>
    <hyperlink r:id="rId6615" location="Japanese" ref="C6616"/>
    <hyperlink r:id="rId6616" location="Japanese" ref="C6617"/>
    <hyperlink r:id="rId6617" location="Japanese" ref="C6618"/>
    <hyperlink r:id="rId6618" location="Japanese" ref="C6619"/>
    <hyperlink r:id="rId6619" location="Japanese" ref="C6620"/>
    <hyperlink r:id="rId6620" location="Japanese" ref="C6621"/>
    <hyperlink r:id="rId6621" ref="C6622"/>
    <hyperlink r:id="rId6622" location="Japanese" ref="C6623"/>
    <hyperlink r:id="rId6623" location="Japanese" ref="C6624"/>
    <hyperlink r:id="rId6624" location="Japanese" ref="C6625"/>
    <hyperlink r:id="rId6625" location="Japanese" ref="C6626"/>
    <hyperlink r:id="rId6626" location="Japanese" ref="C6627"/>
    <hyperlink r:id="rId6627" location="Japanese" ref="C6628"/>
    <hyperlink r:id="rId6628" location="Japanese" ref="C6629"/>
    <hyperlink r:id="rId6629" location="Japanese" ref="C6630"/>
    <hyperlink r:id="rId6630" location="Japanese" ref="C6631"/>
    <hyperlink r:id="rId6631" location="Japanese" ref="C6632"/>
    <hyperlink r:id="rId6632" location="Japanese" ref="C6633"/>
    <hyperlink r:id="rId6633" location="Japanese" ref="C6634"/>
    <hyperlink r:id="rId6634" location="Japanese" ref="C6635"/>
    <hyperlink r:id="rId6635" ref="C6636"/>
    <hyperlink r:id="rId6636" location="Japanese" ref="C6637"/>
    <hyperlink r:id="rId6637" location="Japanese" ref="C6638"/>
    <hyperlink r:id="rId6638" location="Japanese" ref="C6639"/>
    <hyperlink r:id="rId6639" location="Japanese" ref="C6640"/>
    <hyperlink r:id="rId6640" location="Japanese" ref="C6641"/>
    <hyperlink r:id="rId6641" location="Japanese" ref="C6642"/>
    <hyperlink r:id="rId6642" location="Japanese" ref="C6643"/>
    <hyperlink r:id="rId6643" location="Japanese" ref="C6644"/>
    <hyperlink r:id="rId6644" location="Japanese" ref="C6645"/>
    <hyperlink r:id="rId6645" location="Japanese" ref="C6646"/>
    <hyperlink r:id="rId6646" location="Japanese" ref="C6647"/>
    <hyperlink r:id="rId6647" location="Japanese" ref="C6648"/>
    <hyperlink r:id="rId6648" location="Japanese" ref="C6649"/>
    <hyperlink r:id="rId6649" location="Japanese" ref="C6650"/>
    <hyperlink r:id="rId6650" location="Japanese" ref="C6651"/>
    <hyperlink r:id="rId6651" location="Japanese" ref="C6652"/>
    <hyperlink r:id="rId6652" location="Japanese" ref="C6653"/>
    <hyperlink r:id="rId6653" location="Japanese" ref="C6654"/>
    <hyperlink r:id="rId6654" location="Japanese" ref="C6655"/>
    <hyperlink r:id="rId6655" location="Japanese" ref="C6656"/>
    <hyperlink r:id="rId6656" location="Japanese" ref="C6657"/>
    <hyperlink r:id="rId6657" location="Japanese" ref="C6658"/>
    <hyperlink r:id="rId6658" location="Japanese" ref="C6659"/>
    <hyperlink r:id="rId6659" location="Japanese" ref="C6660"/>
    <hyperlink r:id="rId6660" location="Japanese" ref="C6661"/>
    <hyperlink r:id="rId6661" location="Japanese" ref="C6662"/>
    <hyperlink r:id="rId6662" location="Japanese" ref="C6663"/>
    <hyperlink r:id="rId6663" location="Japanese" ref="C6664"/>
    <hyperlink r:id="rId6664" location="Japanese" ref="C6665"/>
    <hyperlink r:id="rId6665" location="Japanese" ref="C6666"/>
    <hyperlink r:id="rId6666" location="Japanese" ref="C6667"/>
    <hyperlink r:id="rId6667" location="Japanese" ref="C6668"/>
    <hyperlink r:id="rId6668" location="Japanese" ref="C6669"/>
    <hyperlink r:id="rId6669" location="Japanese" ref="C6670"/>
    <hyperlink r:id="rId6670" location="Japanese" ref="C6671"/>
    <hyperlink r:id="rId6671" location="Japanese" ref="C6672"/>
    <hyperlink r:id="rId6672" location="Japanese" ref="C6673"/>
    <hyperlink r:id="rId6673" location="Japanese" ref="C6674"/>
    <hyperlink r:id="rId6674" location="Japanese" ref="C6675"/>
    <hyperlink r:id="rId6675" location="Japanese" ref="C6676"/>
    <hyperlink r:id="rId6676" location="Japanese" ref="C6677"/>
    <hyperlink r:id="rId6677" ref="C6678"/>
    <hyperlink r:id="rId6678" location="Japanese" ref="C6679"/>
    <hyperlink r:id="rId6679" location="Japanese" ref="C6680"/>
    <hyperlink r:id="rId6680" location="Japanese" ref="C6681"/>
    <hyperlink r:id="rId6681" location="Japanese" ref="C6682"/>
    <hyperlink r:id="rId6682" location="Japanese" ref="C6683"/>
    <hyperlink r:id="rId6683" location="Japanese" ref="C6684"/>
    <hyperlink r:id="rId6684" location="Japanese" ref="C6685"/>
    <hyperlink r:id="rId6685" location="Japanese" ref="C6686"/>
    <hyperlink r:id="rId6686" location="Japanese" ref="C6687"/>
    <hyperlink r:id="rId6687" location="Japanese" ref="C6688"/>
    <hyperlink r:id="rId6688" location="Japanese" ref="C6689"/>
    <hyperlink r:id="rId6689" location="Japanese" ref="C6690"/>
    <hyperlink r:id="rId6690" location="Japanese" ref="C6691"/>
    <hyperlink r:id="rId6691" location="Japanese" ref="C6692"/>
    <hyperlink r:id="rId6692" location="Japanese" ref="C6693"/>
    <hyperlink r:id="rId6693" location="Japanese" ref="C6694"/>
    <hyperlink r:id="rId6694" location="Japanese" ref="C6695"/>
    <hyperlink r:id="rId6695" location="Japanese" ref="C6696"/>
    <hyperlink r:id="rId6696" location="Japanese" ref="C6697"/>
    <hyperlink r:id="rId6697" location="Japanese" ref="C6698"/>
    <hyperlink r:id="rId6698" location="Japanese" ref="C6699"/>
    <hyperlink r:id="rId6699" location="Japanese" ref="C6700"/>
    <hyperlink r:id="rId6700" location="Japanese" ref="C6701"/>
    <hyperlink r:id="rId6701" location="Japanese" ref="C6702"/>
    <hyperlink r:id="rId6702" location="Japanese" ref="C6703"/>
    <hyperlink r:id="rId6703" location="Japanese" ref="C6704"/>
    <hyperlink r:id="rId6704" location="Japanese" ref="C6705"/>
    <hyperlink r:id="rId6705" location="Japanese" ref="C6706"/>
    <hyperlink r:id="rId6706" location="Japanese" ref="C6707"/>
    <hyperlink r:id="rId6707" location="Japanese" ref="C6708"/>
    <hyperlink r:id="rId6708" location="Japanese" ref="C6709"/>
    <hyperlink r:id="rId6709" location="Japanese" ref="C6710"/>
    <hyperlink r:id="rId6710" location="Japanese" ref="C6711"/>
    <hyperlink r:id="rId6711" location="Japanese" ref="C6712"/>
    <hyperlink r:id="rId6712" ref="C6713"/>
    <hyperlink r:id="rId6713" ref="C6714"/>
    <hyperlink r:id="rId6714" location="Japanese" ref="C6715"/>
    <hyperlink r:id="rId6715" location="Japanese" ref="C6716"/>
    <hyperlink r:id="rId6716" location="Japanese" ref="C6717"/>
    <hyperlink r:id="rId6717" location="Japanese" ref="C6718"/>
    <hyperlink r:id="rId6718" location="Japanese" ref="C6719"/>
    <hyperlink r:id="rId6719" location="Japanese" ref="C6720"/>
    <hyperlink r:id="rId6720" ref="C6721"/>
    <hyperlink r:id="rId6721" location="Japanese" ref="C6722"/>
    <hyperlink r:id="rId6722" ref="C6723"/>
    <hyperlink r:id="rId6723" location="Japanese" ref="C6724"/>
    <hyperlink r:id="rId6724" location="Japanese" ref="C6725"/>
    <hyperlink r:id="rId6725" location="Japanese" ref="C6726"/>
    <hyperlink r:id="rId6726" location="Japanese" ref="C6727"/>
    <hyperlink r:id="rId6727" location="Japanese" ref="C6728"/>
    <hyperlink r:id="rId6728" location="Japanese" ref="C6729"/>
    <hyperlink r:id="rId6729" location="Japanese" ref="C6730"/>
    <hyperlink r:id="rId6730" location="Japanese" ref="C6731"/>
    <hyperlink r:id="rId6731" location="Japanese" ref="C6732"/>
    <hyperlink r:id="rId6732" location="Japanese" ref="C6733"/>
    <hyperlink r:id="rId6733" location="Japanese" ref="C6734"/>
    <hyperlink r:id="rId6734" location="Japanese" ref="C6735"/>
    <hyperlink r:id="rId6735" location="Japanese" ref="C6736"/>
    <hyperlink r:id="rId6736" location="Japanese" ref="C6737"/>
    <hyperlink r:id="rId6737" location="Japanese" ref="C6738"/>
    <hyperlink r:id="rId6738" location="Japanese" ref="C6739"/>
    <hyperlink r:id="rId6739" location="Japanese" ref="C6740"/>
    <hyperlink r:id="rId6740" location="Japanese" ref="C6741"/>
    <hyperlink r:id="rId6741" location="Japanese" ref="C6742"/>
    <hyperlink r:id="rId6742" location="Japanese" ref="C6743"/>
    <hyperlink r:id="rId6743" ref="C6744"/>
    <hyperlink r:id="rId6744" location="Japanese" ref="C6745"/>
    <hyperlink r:id="rId6745" location="Japanese" ref="C6746"/>
    <hyperlink r:id="rId6746" location="Japanese" ref="C6747"/>
    <hyperlink r:id="rId6747" location="Japanese" ref="C6748"/>
    <hyperlink r:id="rId6748" location="Japanese" ref="C6749"/>
    <hyperlink r:id="rId6749" location="Japanese" ref="C6750"/>
    <hyperlink r:id="rId6750" ref="C6751"/>
    <hyperlink r:id="rId6751" location="Japanese" ref="C6752"/>
    <hyperlink r:id="rId6752" location="Japanese" ref="C6753"/>
    <hyperlink r:id="rId6753" location="Japanese" ref="C6754"/>
    <hyperlink r:id="rId6754" location="Japanese" ref="C6755"/>
    <hyperlink r:id="rId6755" ref="C6756"/>
    <hyperlink r:id="rId6756" location="Japanese" ref="C6757"/>
    <hyperlink r:id="rId6757" location="Japanese" ref="C6758"/>
    <hyperlink r:id="rId6758" location="Japanese" ref="C6759"/>
    <hyperlink r:id="rId6759" ref="C6760"/>
    <hyperlink r:id="rId6760" ref="C6761"/>
    <hyperlink r:id="rId6761" location="Japanese" ref="C6762"/>
    <hyperlink r:id="rId6762" location="Japanese" ref="C6763"/>
    <hyperlink r:id="rId6763" location="Japanese" ref="C6764"/>
    <hyperlink r:id="rId6764" location="Japanese" ref="C6765"/>
    <hyperlink r:id="rId6765" location="Japanese" ref="C6766"/>
    <hyperlink r:id="rId6766" location="Japanese" ref="C6767"/>
    <hyperlink r:id="rId6767" location="Japanese" ref="C6768"/>
    <hyperlink r:id="rId6768" location="Japanese" ref="C6769"/>
    <hyperlink r:id="rId6769" location="Japanese" ref="C6770"/>
    <hyperlink r:id="rId6770" ref="C6771"/>
    <hyperlink r:id="rId6771" location="Japanese" ref="C6772"/>
    <hyperlink r:id="rId6772" location="Japanese" ref="C6773"/>
    <hyperlink r:id="rId6773" location="Japanese" ref="C6774"/>
    <hyperlink r:id="rId6774" location="Japanese" ref="C6775"/>
    <hyperlink r:id="rId6775" location="Japanese" ref="C6776"/>
    <hyperlink r:id="rId6776" location="Japanese" ref="C6777"/>
    <hyperlink r:id="rId6777" location="Japanese" ref="C6778"/>
    <hyperlink r:id="rId6778" location="Japanese" ref="C6779"/>
    <hyperlink r:id="rId6779" location="Japanese" ref="C6780"/>
    <hyperlink r:id="rId6780" location="Japanese" ref="C6781"/>
    <hyperlink r:id="rId6781" location="Japanese" ref="C6782"/>
    <hyperlink r:id="rId6782" location="Japanese" ref="C6783"/>
    <hyperlink r:id="rId6783" location="Japanese" ref="C6784"/>
    <hyperlink r:id="rId6784" location="Japanese" ref="C6785"/>
    <hyperlink r:id="rId6785" location="Japanese" ref="C6786"/>
    <hyperlink r:id="rId6786" location="Japanese" ref="C6787"/>
    <hyperlink r:id="rId6787" location="Japanese" ref="C6788"/>
    <hyperlink r:id="rId6788" location="Japanese" ref="C6789"/>
    <hyperlink r:id="rId6789" location="Japanese" ref="C6790"/>
    <hyperlink r:id="rId6790" location="Japanese" ref="C6791"/>
    <hyperlink r:id="rId6791" location="Japanese" ref="C6792"/>
    <hyperlink r:id="rId6792" location="Japanese" ref="C6793"/>
    <hyperlink r:id="rId6793" location="Japanese" ref="C6794"/>
    <hyperlink r:id="rId6794" location="Japanese" ref="C6795"/>
    <hyperlink r:id="rId6795" location="Japanese" ref="C6796"/>
    <hyperlink r:id="rId6796" ref="C6797"/>
    <hyperlink r:id="rId6797" location="Japanese" ref="C6798"/>
    <hyperlink r:id="rId6798" location="Japanese" ref="C6799"/>
    <hyperlink r:id="rId6799" location="Japanese" ref="C6800"/>
    <hyperlink r:id="rId6800" location="Japanese" ref="C6801"/>
    <hyperlink r:id="rId6801" location="Japanese" ref="C6802"/>
    <hyperlink r:id="rId6802" location="Japanese" ref="C6803"/>
    <hyperlink r:id="rId6803" ref="C6804"/>
    <hyperlink r:id="rId6804" location="Japanese" ref="C6805"/>
    <hyperlink r:id="rId6805" location="Japanese" ref="C6806"/>
    <hyperlink r:id="rId6806" location="Japanese" ref="C6807"/>
    <hyperlink r:id="rId6807" location="Japanese" ref="C6808"/>
    <hyperlink r:id="rId6808" location="Japanese" ref="C6809"/>
    <hyperlink r:id="rId6809" location="Japanese" ref="C6810"/>
    <hyperlink r:id="rId6810" location="Japanese" ref="C6811"/>
    <hyperlink r:id="rId6811" location="Japanese" ref="C6812"/>
    <hyperlink r:id="rId6812" location="Japanese" ref="C6813"/>
    <hyperlink r:id="rId6813" location="Japanese" ref="C6814"/>
    <hyperlink r:id="rId6814" location="Japanese" ref="C6815"/>
    <hyperlink r:id="rId6815" location="Japanese" ref="C6816"/>
    <hyperlink r:id="rId6816" location="Japanese" ref="C6817"/>
    <hyperlink r:id="rId6817" location="Japanese" ref="C6818"/>
    <hyperlink r:id="rId6818" location="Japanese" ref="C6819"/>
    <hyperlink r:id="rId6819" location="Japanese" ref="C6820"/>
    <hyperlink r:id="rId6820" location="Japanese" ref="C6821"/>
    <hyperlink r:id="rId6821" location="Japanese" ref="C6822"/>
    <hyperlink r:id="rId6822" location="Japanese" ref="C6823"/>
    <hyperlink r:id="rId6823" location="Japanese" ref="C6824"/>
    <hyperlink r:id="rId6824" location="Japanese" ref="C6825"/>
    <hyperlink r:id="rId6825" location="Japanese" ref="C6826"/>
    <hyperlink r:id="rId6826" location="Japanese" ref="C6827"/>
    <hyperlink r:id="rId6827" location="Japanese" ref="C6828"/>
    <hyperlink r:id="rId6828" location="Japanese" ref="C6829"/>
    <hyperlink r:id="rId6829" location="Japanese" ref="C6830"/>
    <hyperlink r:id="rId6830" location="Japanese" ref="C6831"/>
    <hyperlink r:id="rId6831" location="Japanese" ref="C6832"/>
    <hyperlink r:id="rId6832" location="Japanese" ref="C6833"/>
    <hyperlink r:id="rId6833" location="Japanese" ref="C6834"/>
    <hyperlink r:id="rId6834" location="Japanese" ref="C6835"/>
    <hyperlink r:id="rId6835" location="Japanese" ref="C6836"/>
    <hyperlink r:id="rId6836" location="Japanese" ref="C6837"/>
    <hyperlink r:id="rId6837" location="Japanese" ref="C6838"/>
    <hyperlink r:id="rId6838" location="Japanese" ref="C6839"/>
    <hyperlink r:id="rId6839" location="Japanese" ref="C6840"/>
    <hyperlink r:id="rId6840" location="Japanese" ref="C6841"/>
    <hyperlink r:id="rId6841" location="Japanese" ref="C6842"/>
    <hyperlink r:id="rId6842" location="Japanese" ref="C6843"/>
    <hyperlink r:id="rId6843" location="Japanese" ref="C6844"/>
    <hyperlink r:id="rId6844" location="Japanese" ref="C6845"/>
    <hyperlink r:id="rId6845" location="Japanese" ref="C6846"/>
    <hyperlink r:id="rId6846" location="Japanese" ref="C6847"/>
    <hyperlink r:id="rId6847" location="Japanese" ref="C6848"/>
    <hyperlink r:id="rId6848" location="Japanese" ref="C6849"/>
    <hyperlink r:id="rId6849" location="Japanese" ref="C6850"/>
    <hyperlink r:id="rId6850" location="Japanese" ref="C6851"/>
    <hyperlink r:id="rId6851" location="Japanese" ref="C6852"/>
    <hyperlink r:id="rId6852" ref="C6853"/>
    <hyperlink r:id="rId6853" location="Japanese" ref="C6854"/>
    <hyperlink r:id="rId6854" location="Japanese" ref="C6855"/>
    <hyperlink r:id="rId6855" location="Japanese" ref="C6856"/>
    <hyperlink r:id="rId6856" location="Japanese" ref="C6857"/>
    <hyperlink r:id="rId6857" ref="C6858"/>
    <hyperlink r:id="rId6858" location="Japanese" ref="C6859"/>
    <hyperlink r:id="rId6859" ref="C6860"/>
    <hyperlink r:id="rId6860" location="Japanese" ref="C6861"/>
    <hyperlink r:id="rId6861" ref="C6862"/>
    <hyperlink r:id="rId6862" location="Japanese" ref="C6863"/>
    <hyperlink r:id="rId6863" location="Japanese" ref="C6864"/>
    <hyperlink r:id="rId6864" location="Japanese" ref="C6865"/>
    <hyperlink r:id="rId6865" location="Japanese" ref="C6866"/>
    <hyperlink r:id="rId6866" location="Japanese" ref="C6867"/>
    <hyperlink r:id="rId6867" location="Japanese" ref="C6868"/>
    <hyperlink r:id="rId6868" ref="C6869"/>
    <hyperlink r:id="rId6869" location="Japanese" ref="C6870"/>
    <hyperlink r:id="rId6870" ref="C6871"/>
    <hyperlink r:id="rId6871" ref="C6872"/>
    <hyperlink r:id="rId6872" location="Japanese" ref="C6873"/>
    <hyperlink r:id="rId6873" location="Japanese" ref="C6874"/>
    <hyperlink r:id="rId6874" ref="C6875"/>
    <hyperlink r:id="rId6875" location="Japanese" ref="C6876"/>
    <hyperlink r:id="rId6876" location="Japanese" ref="C6877"/>
    <hyperlink r:id="rId6877" location="Japanese" ref="C6878"/>
    <hyperlink r:id="rId6878" ref="C6879"/>
    <hyperlink r:id="rId6879" location="Japanese" ref="C6880"/>
    <hyperlink r:id="rId6880" location="Japanese" ref="C6881"/>
    <hyperlink r:id="rId6881" location="Japanese" ref="C6882"/>
    <hyperlink r:id="rId6882" ref="C6883"/>
    <hyperlink r:id="rId6883" location="Japanese" ref="C6884"/>
    <hyperlink r:id="rId6884" location="Japanese" ref="C6885"/>
    <hyperlink r:id="rId6885" location="Japanese" ref="C6886"/>
    <hyperlink r:id="rId6886" location="Japanese" ref="C6887"/>
    <hyperlink r:id="rId6887" location="Japanese" ref="C6888"/>
    <hyperlink r:id="rId6888" ref="C6889"/>
    <hyperlink r:id="rId6889" ref="C6890"/>
    <hyperlink r:id="rId6890" location="Japanese" ref="C6891"/>
    <hyperlink r:id="rId6891" location="Japanese" ref="C6892"/>
    <hyperlink r:id="rId6892" location="Japanese" ref="C6893"/>
    <hyperlink r:id="rId6893" location="Japanese" ref="C6894"/>
    <hyperlink r:id="rId6894" location="Japanese" ref="C6895"/>
    <hyperlink r:id="rId6895" location="Japanese" ref="C6896"/>
    <hyperlink r:id="rId6896" location="Japanese" ref="C6897"/>
    <hyperlink r:id="rId6897" location="Japanese" ref="C6898"/>
    <hyperlink r:id="rId6898" location="Japanese" ref="C6899"/>
    <hyperlink r:id="rId6899" location="Japanese" ref="C6900"/>
    <hyperlink r:id="rId6900" ref="C6901"/>
    <hyperlink r:id="rId6901" location="Japanese" ref="C6902"/>
    <hyperlink r:id="rId6902" location="Japanese" ref="C6903"/>
    <hyperlink r:id="rId6903" location="Japanese" ref="C6904"/>
    <hyperlink r:id="rId6904" location="Japanese" ref="C6905"/>
    <hyperlink r:id="rId6905" location="Japanese" ref="C6906"/>
    <hyperlink r:id="rId6906" location="Japanese" ref="C6907"/>
    <hyperlink r:id="rId6907" location="Japanese" ref="C6908"/>
    <hyperlink r:id="rId6908" location="Japanese" ref="C6909"/>
    <hyperlink r:id="rId6909" location="Japanese" ref="C6910"/>
    <hyperlink r:id="rId6910" location="Japanese" ref="C6911"/>
    <hyperlink r:id="rId6911" location="Japanese" ref="C6912"/>
    <hyperlink r:id="rId6912" location="Japanese" ref="C6913"/>
    <hyperlink r:id="rId6913" location="Japanese" ref="C6914"/>
    <hyperlink r:id="rId6914" location="Japanese" ref="C6915"/>
    <hyperlink r:id="rId6915" location="Japanese" ref="C6916"/>
    <hyperlink r:id="rId6916" location="Japanese" ref="C6917"/>
    <hyperlink r:id="rId6917" location="Japanese" ref="C6918"/>
    <hyperlink r:id="rId6918" location="Japanese" ref="C6919"/>
    <hyperlink r:id="rId6919" location="Japanese" ref="C6920"/>
    <hyperlink r:id="rId6920" location="Japanese" ref="C6921"/>
    <hyperlink r:id="rId6921" location="Japanese" ref="C6922"/>
    <hyperlink r:id="rId6922" location="Japanese" ref="C6923"/>
    <hyperlink r:id="rId6923" location="Japanese" ref="C6924"/>
    <hyperlink r:id="rId6924" location="Japanese" ref="C6925"/>
    <hyperlink r:id="rId6925" location="Japanese" ref="C6926"/>
    <hyperlink r:id="rId6926" location="Japanese" ref="C6927"/>
    <hyperlink r:id="rId6927" location="Japanese" ref="C6928"/>
    <hyperlink r:id="rId6928" location="Japanese" ref="C6929"/>
    <hyperlink r:id="rId6929" location="Japanese" ref="C6930"/>
    <hyperlink r:id="rId6930" ref="C6931"/>
    <hyperlink r:id="rId6931" location="Japanese" ref="C6932"/>
    <hyperlink r:id="rId6932" location="Japanese" ref="C6933"/>
    <hyperlink r:id="rId6933" location="Japanese" ref="C6934"/>
    <hyperlink r:id="rId6934" location="Japanese" ref="C6935"/>
    <hyperlink r:id="rId6935" location="Japanese" ref="C6936"/>
    <hyperlink r:id="rId6936" location="Japanese" ref="C6937"/>
    <hyperlink r:id="rId6937" location="Japanese" ref="C6938"/>
    <hyperlink r:id="rId6938" ref="C6939"/>
    <hyperlink r:id="rId6939" location="Japanese" ref="C6940"/>
    <hyperlink r:id="rId6940" location="Japanese" ref="C6941"/>
    <hyperlink r:id="rId6941" location="Japanese" ref="C6942"/>
    <hyperlink r:id="rId6942" location="Japanese" ref="C6943"/>
    <hyperlink r:id="rId6943" location="Japanese" ref="C6944"/>
    <hyperlink r:id="rId6944" location="Japanese" ref="C6945"/>
    <hyperlink r:id="rId6945" location="Japanese" ref="C6946"/>
    <hyperlink r:id="rId6946" ref="C6947"/>
    <hyperlink r:id="rId6947" location="Japanese" ref="C6948"/>
    <hyperlink r:id="rId6948" location="Japanese" ref="C6949"/>
    <hyperlink r:id="rId6949" ref="C6950"/>
    <hyperlink r:id="rId6950" location="Japanese" ref="C6951"/>
    <hyperlink r:id="rId6951" location="Japanese" ref="C6952"/>
    <hyperlink r:id="rId6952" location="Japanese" ref="C6953"/>
    <hyperlink r:id="rId6953" location="Japanese" ref="C6954"/>
    <hyperlink r:id="rId6954" location="Japanese" ref="C6955"/>
    <hyperlink r:id="rId6955" location="Japanese" ref="C6956"/>
    <hyperlink r:id="rId6956" location="Japanese" ref="C6957"/>
    <hyperlink r:id="rId6957" ref="C6958"/>
    <hyperlink r:id="rId6958" ref="C6959"/>
    <hyperlink r:id="rId6959" location="Japanese" ref="C6960"/>
    <hyperlink r:id="rId6960" location="Japanese" ref="C6961"/>
    <hyperlink r:id="rId6961" location="Japanese" ref="C6962"/>
    <hyperlink r:id="rId6962" location="Japanese" ref="C6963"/>
    <hyperlink r:id="rId6963" location="Japanese" ref="C6964"/>
    <hyperlink r:id="rId6964" location="Japanese" ref="C6965"/>
    <hyperlink r:id="rId6965" location="Japanese" ref="C6966"/>
    <hyperlink r:id="rId6966" location="Japanese" ref="C6967"/>
    <hyperlink r:id="rId6967" location="Japanese" ref="C6968"/>
    <hyperlink r:id="rId6968" location="Japanese" ref="C6969"/>
    <hyperlink r:id="rId6969" location="Japanese" ref="C6970"/>
    <hyperlink r:id="rId6970" location="Japanese" ref="C6971"/>
    <hyperlink r:id="rId6971" location="Japanese" ref="C6972"/>
    <hyperlink r:id="rId6972" location="Japanese" ref="C6973"/>
    <hyperlink r:id="rId6973" location="Japanese" ref="C6974"/>
    <hyperlink r:id="rId6974" location="Japanese" ref="C6975"/>
    <hyperlink r:id="rId6975" location="Japanese" ref="C6976"/>
    <hyperlink r:id="rId6976" ref="C6977"/>
    <hyperlink r:id="rId6977" location="Japanese" ref="C6978"/>
    <hyperlink r:id="rId6978" location="Japanese" ref="C6979"/>
    <hyperlink r:id="rId6979" location="Japanese" ref="C6980"/>
    <hyperlink r:id="rId6980" location="Japanese" ref="C6981"/>
    <hyperlink r:id="rId6981" location="Japanese" ref="C6982"/>
    <hyperlink r:id="rId6982" location="Japanese" ref="C6983"/>
    <hyperlink r:id="rId6983" location="Japanese" ref="C6984"/>
    <hyperlink r:id="rId6984" location="Japanese" ref="C6985"/>
    <hyperlink r:id="rId6985" location="Japanese" ref="C6986"/>
    <hyperlink r:id="rId6986" location="Japanese" ref="C6987"/>
    <hyperlink r:id="rId6987" location="Japanese" ref="C6988"/>
    <hyperlink r:id="rId6988" location="Japanese" ref="C6989"/>
    <hyperlink r:id="rId6989" location="Japanese" ref="C6990"/>
    <hyperlink r:id="rId6990" location="Japanese" ref="C6991"/>
    <hyperlink r:id="rId6991" location="Japanese" ref="C6992"/>
    <hyperlink r:id="rId6992" ref="C6993"/>
    <hyperlink r:id="rId6993" location="Japanese" ref="C6994"/>
    <hyperlink r:id="rId6994" location="Japanese" ref="C6995"/>
    <hyperlink r:id="rId6995" location="Japanese" ref="C6996"/>
    <hyperlink r:id="rId6996" ref="C6997"/>
    <hyperlink r:id="rId6997" ref="C6998"/>
    <hyperlink r:id="rId6998" location="Japanese" ref="C6999"/>
    <hyperlink r:id="rId6999" location="Japanese" ref="C7000"/>
    <hyperlink r:id="rId7000" ref="C7001"/>
    <hyperlink r:id="rId7001" location="Japanese" ref="C7002"/>
    <hyperlink r:id="rId7002" location="Japanese" ref="C7003"/>
    <hyperlink r:id="rId7003" location="Japanese" ref="C7004"/>
    <hyperlink r:id="rId7004" location="Japanese" ref="C7005"/>
    <hyperlink r:id="rId7005" location="Japanese" ref="C7006"/>
    <hyperlink r:id="rId7006" ref="C7007"/>
    <hyperlink r:id="rId7007" location="Japanese" ref="C7008"/>
    <hyperlink r:id="rId7008" location="Japanese" ref="C7009"/>
    <hyperlink r:id="rId7009" location="Japanese" ref="C7010"/>
    <hyperlink r:id="rId7010" ref="C7011"/>
    <hyperlink r:id="rId7011" ref="C7012"/>
    <hyperlink r:id="rId7012" location="Japanese" ref="C7013"/>
    <hyperlink r:id="rId7013" location="Japanese" ref="C7014"/>
    <hyperlink r:id="rId7014" location="Japanese" ref="C7015"/>
    <hyperlink r:id="rId7015" location="Japanese" ref="C7016"/>
    <hyperlink r:id="rId7016" location="Japanese" ref="C7017"/>
    <hyperlink r:id="rId7017" location="Japanese" ref="C7018"/>
    <hyperlink r:id="rId7018" location="Japanese" ref="C7019"/>
    <hyperlink r:id="rId7019" location="Japanese" ref="C7020"/>
    <hyperlink r:id="rId7020" location="Japanese" ref="C7021"/>
    <hyperlink r:id="rId7021" ref="C7022"/>
    <hyperlink r:id="rId7022" ref="C7023"/>
    <hyperlink r:id="rId7023" location="Japanese" ref="C7024"/>
    <hyperlink r:id="rId7024" location="Japanese" ref="C7025"/>
    <hyperlink r:id="rId7025" location="Japanese" ref="C7026"/>
    <hyperlink r:id="rId7026" ref="C7027"/>
    <hyperlink r:id="rId7027" ref="C7028"/>
    <hyperlink r:id="rId7028" ref="C7029"/>
    <hyperlink r:id="rId7029" ref="C7030"/>
    <hyperlink r:id="rId7030" location="Japanese" ref="C7031"/>
    <hyperlink r:id="rId7031" location="Japanese" ref="C7032"/>
    <hyperlink r:id="rId7032" location="Japanese" ref="C7033"/>
    <hyperlink r:id="rId7033" location="Japanese" ref="C7034"/>
    <hyperlink r:id="rId7034" location="Japanese" ref="C7035"/>
    <hyperlink r:id="rId7035" location="Japanese" ref="C7036"/>
    <hyperlink r:id="rId7036" location="Japanese" ref="C7037"/>
    <hyperlink r:id="rId7037" location="Japanese" ref="C7038"/>
    <hyperlink r:id="rId7038" location="Japanese" ref="C7039"/>
    <hyperlink r:id="rId7039" location="Japanese" ref="C7040"/>
    <hyperlink r:id="rId7040" location="Japanese" ref="C7041"/>
    <hyperlink r:id="rId7041" location="Japanese" ref="C7042"/>
    <hyperlink r:id="rId7042" location="Japanese" ref="C7043"/>
    <hyperlink r:id="rId7043" location="Japanese" ref="C7044"/>
    <hyperlink r:id="rId7044" location="Japanese" ref="C7045"/>
    <hyperlink r:id="rId7045" location="Japanese" ref="C7046"/>
    <hyperlink r:id="rId7046" location="Japanese" ref="C7047"/>
    <hyperlink r:id="rId7047" location="Japanese" ref="C7048"/>
    <hyperlink r:id="rId7048" location="Japanese" ref="C7049"/>
    <hyperlink r:id="rId7049" ref="C7050"/>
    <hyperlink r:id="rId7050" location="Japanese" ref="C7051"/>
    <hyperlink r:id="rId7051" location="Japanese" ref="C7052"/>
    <hyperlink r:id="rId7052" location="Japanese" ref="C7053"/>
    <hyperlink r:id="rId7053" ref="C7054"/>
    <hyperlink r:id="rId7054" location="Japanese" ref="C7055"/>
    <hyperlink r:id="rId7055" location="Japanese" ref="C7056"/>
    <hyperlink r:id="rId7056" location="Japanese" ref="C7057"/>
    <hyperlink r:id="rId7057" location="Japanese" ref="C7058"/>
    <hyperlink r:id="rId7058" location="Japanese" ref="C7059"/>
    <hyperlink r:id="rId7059" location="Japanese" ref="C7060"/>
    <hyperlink r:id="rId7060" location="Japanese" ref="C7061"/>
    <hyperlink r:id="rId7061" location="Japanese" ref="C7062"/>
    <hyperlink r:id="rId7062" location="Japanese" ref="C7063"/>
    <hyperlink r:id="rId7063" location="Japanese" ref="C7064"/>
    <hyperlink r:id="rId7064" location="Japanese" ref="C7065"/>
    <hyperlink r:id="rId7065" location="Japanese" ref="C7066"/>
    <hyperlink r:id="rId7066" location="Japanese" ref="C7067"/>
    <hyperlink r:id="rId7067" ref="C7068"/>
    <hyperlink r:id="rId7068" location="Japanese" ref="C7069"/>
    <hyperlink r:id="rId7069" ref="C7070"/>
    <hyperlink r:id="rId7070" location="Japanese" ref="C7071"/>
    <hyperlink r:id="rId7071" location="Japanese" ref="C7072"/>
    <hyperlink r:id="rId7072" location="Japanese" ref="C7073"/>
    <hyperlink r:id="rId7073" location="Japanese" ref="C7074"/>
    <hyperlink r:id="rId7074" location="Japanese" ref="C7075"/>
    <hyperlink r:id="rId7075" ref="C7076"/>
    <hyperlink r:id="rId7076" location="Japanese" ref="C7077"/>
    <hyperlink r:id="rId7077" location="Japanese" ref="C7078"/>
    <hyperlink r:id="rId7078" location="Japanese" ref="C7079"/>
    <hyperlink r:id="rId7079" location="Japanese" ref="C7080"/>
    <hyperlink r:id="rId7080" location="Japanese" ref="C7081"/>
    <hyperlink r:id="rId7081" location="Japanese" ref="C7082"/>
    <hyperlink r:id="rId7082" location="Japanese" ref="C7083"/>
    <hyperlink r:id="rId7083" location="Japanese" ref="C7084"/>
    <hyperlink r:id="rId7084" location="Japanese" ref="C7085"/>
    <hyperlink r:id="rId7085" location="Japanese" ref="C7086"/>
    <hyperlink r:id="rId7086" location="Japanese" ref="C7087"/>
    <hyperlink r:id="rId7087" ref="C7088"/>
    <hyperlink r:id="rId7088" location="Japanese" ref="C7089"/>
    <hyperlink r:id="rId7089" ref="C7090"/>
    <hyperlink r:id="rId7090" location="Japanese" ref="C7091"/>
    <hyperlink r:id="rId7091" location="Japanese" ref="C7092"/>
    <hyperlink r:id="rId7092" location="Japanese" ref="C7093"/>
    <hyperlink r:id="rId7093" ref="C7094"/>
    <hyperlink r:id="rId7094" location="Japanese" ref="C7095"/>
    <hyperlink r:id="rId7095" location="Japanese" ref="C7096"/>
    <hyperlink r:id="rId7096" location="Japanese" ref="C7097"/>
    <hyperlink r:id="rId7097" location="Japanese" ref="C7098"/>
    <hyperlink r:id="rId7098" ref="C7099"/>
    <hyperlink r:id="rId7099" ref="C7100"/>
    <hyperlink r:id="rId7100" location="Japanese" ref="C7101"/>
    <hyperlink r:id="rId7101" location="Japanese" ref="C7102"/>
    <hyperlink r:id="rId7102" location="Japanese" ref="C7103"/>
    <hyperlink r:id="rId7103" location="Japanese" ref="C7104"/>
    <hyperlink r:id="rId7104" location="Japanese" ref="C7105"/>
    <hyperlink r:id="rId7105" ref="C7106"/>
    <hyperlink r:id="rId7106" location="Japanese" ref="C7107"/>
    <hyperlink r:id="rId7107" location="Japanese" ref="C7108"/>
    <hyperlink r:id="rId7108" location="Japanese" ref="C7109"/>
    <hyperlink r:id="rId7109" ref="C7110"/>
    <hyperlink r:id="rId7110" location="Japanese" ref="C7111"/>
    <hyperlink r:id="rId7111" location="Japanese" ref="C7112"/>
    <hyperlink r:id="rId7112" location="Japanese" ref="C7113"/>
    <hyperlink r:id="rId7113" location="Japanese" ref="C7114"/>
    <hyperlink r:id="rId7114" location="Japanese" ref="C7115"/>
    <hyperlink r:id="rId7115" location="Japanese" ref="C7116"/>
    <hyperlink r:id="rId7116" location="Japanese" ref="C7117"/>
    <hyperlink r:id="rId7117" location="Japanese" ref="C7118"/>
    <hyperlink r:id="rId7118" location="Japanese" ref="C7119"/>
    <hyperlink r:id="rId7119" location="Japanese" ref="C7120"/>
    <hyperlink r:id="rId7120" location="Japanese" ref="C7121"/>
    <hyperlink r:id="rId7121" location="Japanese" ref="C7122"/>
    <hyperlink r:id="rId7122" location="Japanese" ref="C7123"/>
    <hyperlink r:id="rId7123" location="Japanese" ref="C7124"/>
    <hyperlink r:id="rId7124" location="Japanese" ref="C7125"/>
    <hyperlink r:id="rId7125" location="Japanese" ref="C7126"/>
    <hyperlink r:id="rId7126" location="Japanese" ref="C7127"/>
    <hyperlink r:id="rId7127" location="Japanese" ref="C7128"/>
    <hyperlink r:id="rId7128" location="Japanese" ref="C7129"/>
    <hyperlink r:id="rId7129" location="Japanese" ref="C7130"/>
    <hyperlink r:id="rId7130" location="Japanese" ref="C7131"/>
    <hyperlink r:id="rId7131" location="Japanese" ref="C7132"/>
    <hyperlink r:id="rId7132" location="Japanese" ref="C7133"/>
    <hyperlink r:id="rId7133" ref="C7134"/>
    <hyperlink r:id="rId7134" location="Japanese" ref="C7135"/>
    <hyperlink r:id="rId7135" location="Japanese" ref="C7136"/>
    <hyperlink r:id="rId7136" location="Japanese" ref="C7137"/>
    <hyperlink r:id="rId7137" ref="C7138"/>
    <hyperlink r:id="rId7138" location="Japanese" ref="C7139"/>
    <hyperlink r:id="rId7139" location="Japanese" ref="C7140"/>
    <hyperlink r:id="rId7140" location="Japanese" ref="C7141"/>
    <hyperlink r:id="rId7141" location="Japanese" ref="C7142"/>
    <hyperlink r:id="rId7142" location="Japanese" ref="C7143"/>
    <hyperlink r:id="rId7143" location="Japanese" ref="C7144"/>
    <hyperlink r:id="rId7144" location="Japanese" ref="C7145"/>
    <hyperlink r:id="rId7145" ref="C7146"/>
    <hyperlink r:id="rId7146" location="Japanese" ref="C7147"/>
    <hyperlink r:id="rId7147" location="Japanese" ref="C7148"/>
    <hyperlink r:id="rId7148" location="Japanese" ref="C7149"/>
    <hyperlink r:id="rId7149" location="Japanese" ref="C7150"/>
    <hyperlink r:id="rId7150" location="Japanese" ref="C7151"/>
    <hyperlink r:id="rId7151" location="Japanese" ref="C7152"/>
    <hyperlink r:id="rId7152" ref="C7153"/>
    <hyperlink r:id="rId7153" location="Japanese" ref="C7154"/>
    <hyperlink r:id="rId7154" location="Japanese" ref="C7155"/>
    <hyperlink r:id="rId7155" location="Japanese" ref="C7156"/>
    <hyperlink r:id="rId7156" ref="C7157"/>
    <hyperlink r:id="rId7157" location="Japanese" ref="C7158"/>
    <hyperlink r:id="rId7158" location="Japanese" ref="C7159"/>
    <hyperlink r:id="rId7159" ref="C7160"/>
    <hyperlink r:id="rId7160" location="Japanese" ref="C7161"/>
    <hyperlink r:id="rId7161" location="Japanese" ref="C7162"/>
    <hyperlink r:id="rId7162" ref="C7163"/>
    <hyperlink r:id="rId7163" location="Japanese" ref="C7164"/>
    <hyperlink r:id="rId7164" location="Japanese" ref="C7165"/>
    <hyperlink r:id="rId7165" location="Japanese" ref="C7166"/>
    <hyperlink r:id="rId7166" location="Japanese" ref="C7167"/>
    <hyperlink r:id="rId7167" location="Japanese" ref="C7168"/>
    <hyperlink r:id="rId7168" location="Japanese" ref="C7169"/>
    <hyperlink r:id="rId7169" location="Japanese" ref="C7170"/>
    <hyperlink r:id="rId7170" location="Japanese" ref="C7171"/>
    <hyperlink r:id="rId7171" location="Japanese" ref="C7172"/>
    <hyperlink r:id="rId7172" location="Japanese" ref="C7173"/>
    <hyperlink r:id="rId7173" location="Japanese" ref="C7174"/>
    <hyperlink r:id="rId7174" location="Japanese" ref="C7175"/>
    <hyperlink r:id="rId7175" location="Japanese" ref="C7176"/>
    <hyperlink r:id="rId7176" location="Japanese" ref="C7177"/>
    <hyperlink r:id="rId7177" location="Japanese" ref="C7178"/>
    <hyperlink r:id="rId7178" location="Japanese" ref="C7179"/>
    <hyperlink r:id="rId7179" location="Japanese" ref="C7180"/>
    <hyperlink r:id="rId7180" ref="C7181"/>
    <hyperlink r:id="rId7181" location="Japanese" ref="C7182"/>
    <hyperlink r:id="rId7182" location="Japanese" ref="C7183"/>
    <hyperlink r:id="rId7183" location="Japanese" ref="C7184"/>
    <hyperlink r:id="rId7184" location="Japanese" ref="C7185"/>
    <hyperlink r:id="rId7185" location="Japanese" ref="C7186"/>
    <hyperlink r:id="rId7186" location="Japanese" ref="C7187"/>
    <hyperlink r:id="rId7187" location="Japanese" ref="C7188"/>
    <hyperlink r:id="rId7188" location="Japanese" ref="C7189"/>
    <hyperlink r:id="rId7189" location="Japanese" ref="C7190"/>
    <hyperlink r:id="rId7190" location="Japanese" ref="C7191"/>
    <hyperlink r:id="rId7191" location="Japanese" ref="C7192"/>
    <hyperlink r:id="rId7192" location="Japanese" ref="C7193"/>
    <hyperlink r:id="rId7193" location="Japanese" ref="C7194"/>
    <hyperlink r:id="rId7194" location="Japanese" ref="C7195"/>
    <hyperlink r:id="rId7195" location="Japanese" ref="C7196"/>
    <hyperlink r:id="rId7196" location="Japanese" ref="C7197"/>
    <hyperlink r:id="rId7197" location="Japanese" ref="C7198"/>
    <hyperlink r:id="rId7198" location="Japanese" ref="C7199"/>
    <hyperlink r:id="rId7199" location="Japanese" ref="C7200"/>
    <hyperlink r:id="rId7200" location="Japanese" ref="C7201"/>
    <hyperlink r:id="rId7201" location="Japanese" ref="C7202"/>
    <hyperlink r:id="rId7202" ref="C7203"/>
    <hyperlink r:id="rId7203" location="Japanese" ref="C7204"/>
    <hyperlink r:id="rId7204" location="Japanese" ref="C7205"/>
    <hyperlink r:id="rId7205" ref="C7206"/>
    <hyperlink r:id="rId7206" location="Japanese" ref="C7207"/>
    <hyperlink r:id="rId7207" location="Japanese" ref="C7208"/>
    <hyperlink r:id="rId7208" location="Japanese" ref="C7209"/>
    <hyperlink r:id="rId7209" location="Japanese" ref="C7210"/>
    <hyperlink r:id="rId7210" location="Japanese" ref="C7211"/>
    <hyperlink r:id="rId7211" ref="C7212"/>
    <hyperlink r:id="rId7212" ref="C7213"/>
    <hyperlink r:id="rId7213" location="Japanese" ref="C7214"/>
    <hyperlink r:id="rId7214" location="Japanese" ref="C7215"/>
    <hyperlink r:id="rId7215" location="Japanese" ref="C7216"/>
    <hyperlink r:id="rId7216" location="Japanese" ref="C7217"/>
    <hyperlink r:id="rId7217" ref="C7218"/>
    <hyperlink r:id="rId7218" location="Japanese" ref="C7219"/>
    <hyperlink r:id="rId7219" location="Japanese" ref="C7220"/>
    <hyperlink r:id="rId7220" ref="C7221"/>
    <hyperlink r:id="rId7221" location="Japanese" ref="C7222"/>
    <hyperlink r:id="rId7222" location="Japanese" ref="C7223"/>
    <hyperlink r:id="rId7223" location="Japanese" ref="C7224"/>
    <hyperlink r:id="rId7224" location="Japanese" ref="C7225"/>
    <hyperlink r:id="rId7225" ref="C7226"/>
    <hyperlink r:id="rId7226" location="Japanese" ref="C7227"/>
    <hyperlink r:id="rId7227" location="Japanese" ref="C7228"/>
    <hyperlink r:id="rId7228" location="Japanese" ref="C7229"/>
    <hyperlink r:id="rId7229" location="Japanese" ref="C7230"/>
    <hyperlink r:id="rId7230" ref="C7231"/>
    <hyperlink r:id="rId7231" ref="C7232"/>
    <hyperlink r:id="rId7232" location="Japanese" ref="C7233"/>
    <hyperlink r:id="rId7233" location="Japanese" ref="C7234"/>
    <hyperlink r:id="rId7234" location="Japanese" ref="C7235"/>
    <hyperlink r:id="rId7235" ref="C7236"/>
    <hyperlink r:id="rId7236" location="Japanese" ref="C7237"/>
    <hyperlink r:id="rId7237" location="Japanese" ref="C7238"/>
    <hyperlink r:id="rId7238" location="Japanese" ref="C7239"/>
    <hyperlink r:id="rId7239" location="Japanese" ref="C7240"/>
    <hyperlink r:id="rId7240" location="Japanese" ref="C7241"/>
    <hyperlink r:id="rId7241" ref="C7242"/>
    <hyperlink r:id="rId7242" ref="C7243"/>
    <hyperlink r:id="rId7243" location="Japanese" ref="C7244"/>
    <hyperlink r:id="rId7244" location="Japanese" ref="C7245"/>
    <hyperlink r:id="rId7245" location="Japanese" ref="C7246"/>
    <hyperlink r:id="rId7246" location="Japanese" ref="C7247"/>
    <hyperlink r:id="rId7247" ref="C7248"/>
    <hyperlink r:id="rId7248" location="Japanese" ref="C7249"/>
    <hyperlink r:id="rId7249" location="Japanese" ref="C7250"/>
    <hyperlink r:id="rId7250" location="Japanese" ref="C7251"/>
    <hyperlink r:id="rId7251" location="Japanese" ref="C7252"/>
    <hyperlink r:id="rId7252" location="Japanese" ref="C7253"/>
    <hyperlink r:id="rId7253" location="Japanese" ref="C7254"/>
    <hyperlink r:id="rId7254" location="Japanese" ref="C7255"/>
    <hyperlink r:id="rId7255" location="Japanese" ref="C7256"/>
    <hyperlink r:id="rId7256" location="Japanese" ref="C7257"/>
    <hyperlink r:id="rId7257" location="Japanese" ref="C7258"/>
    <hyperlink r:id="rId7258" location="Japanese" ref="C7259"/>
    <hyperlink r:id="rId7259" location="Japanese" ref="C7260"/>
    <hyperlink r:id="rId7260" location="Japanese" ref="C7261"/>
    <hyperlink r:id="rId7261" ref="C7262"/>
    <hyperlink r:id="rId7262" location="Japanese" ref="C7263"/>
    <hyperlink r:id="rId7263" location="Japanese" ref="C7264"/>
    <hyperlink r:id="rId7264" location="Japanese" ref="C7265"/>
    <hyperlink r:id="rId7265" location="Japanese" ref="C7266"/>
    <hyperlink r:id="rId7266" location="Japanese" ref="C7267"/>
    <hyperlink r:id="rId7267" location="Japanese" ref="C7268"/>
    <hyperlink r:id="rId7268" location="Japanese" ref="C7269"/>
    <hyperlink r:id="rId7269" location="Japanese" ref="C7270"/>
    <hyperlink r:id="rId7270" location="Japanese" ref="C7271"/>
    <hyperlink r:id="rId7271" ref="C7272"/>
    <hyperlink r:id="rId7272" location="Japanese" ref="C7273"/>
    <hyperlink r:id="rId7273" location="Japanese" ref="C7274"/>
    <hyperlink r:id="rId7274" location="Japanese" ref="C7275"/>
    <hyperlink r:id="rId7275" location="Japanese" ref="C7276"/>
    <hyperlink r:id="rId7276" location="Japanese" ref="C7277"/>
    <hyperlink r:id="rId7277" location="Japanese" ref="C7278"/>
    <hyperlink r:id="rId7278" location="Japanese" ref="C7279"/>
    <hyperlink r:id="rId7279" location="Japanese" ref="C7280"/>
    <hyperlink r:id="rId7280" location="Japanese" ref="C7281"/>
    <hyperlink r:id="rId7281" location="Japanese" ref="C7282"/>
    <hyperlink r:id="rId7282" location="Japanese" ref="C7283"/>
    <hyperlink r:id="rId7283" location="Japanese" ref="C7284"/>
    <hyperlink r:id="rId7284" location="Japanese" ref="C7285"/>
    <hyperlink r:id="rId7285" location="Japanese" ref="C7286"/>
    <hyperlink r:id="rId7286" location="Japanese" ref="C7287"/>
    <hyperlink r:id="rId7287" ref="C7288"/>
    <hyperlink r:id="rId7288" location="Japanese" ref="C7289"/>
    <hyperlink r:id="rId7289" location="Japanese" ref="C7290"/>
    <hyperlink r:id="rId7290" location="Japanese" ref="C7291"/>
    <hyperlink r:id="rId7291" location="Japanese" ref="C7292"/>
    <hyperlink r:id="rId7292" location="Japanese" ref="C7293"/>
    <hyperlink r:id="rId7293" location="Japanese" ref="C7294"/>
    <hyperlink r:id="rId7294" location="Japanese" ref="C7295"/>
    <hyperlink r:id="rId7295" location="Japanese" ref="C7296"/>
    <hyperlink r:id="rId7296" location="Japanese" ref="C7297"/>
    <hyperlink r:id="rId7297" location="Japanese" ref="C7298"/>
    <hyperlink r:id="rId7298" location="Japanese" ref="C7299"/>
    <hyperlink r:id="rId7299" location="Japanese" ref="C7300"/>
    <hyperlink r:id="rId7300" location="Japanese" ref="C7301"/>
    <hyperlink r:id="rId7301" location="Japanese" ref="C7302"/>
    <hyperlink r:id="rId7302" location="Japanese" ref="C7303"/>
    <hyperlink r:id="rId7303" location="Japanese" ref="C7304"/>
    <hyperlink r:id="rId7304" location="Japanese" ref="C7305"/>
    <hyperlink r:id="rId7305" ref="C7306"/>
    <hyperlink r:id="rId7306" location="Japanese" ref="C7307"/>
    <hyperlink r:id="rId7307" location="Japanese" ref="C7308"/>
    <hyperlink r:id="rId7308" location="Japanese" ref="C7309"/>
    <hyperlink r:id="rId7309" location="Japanese" ref="C7310"/>
    <hyperlink r:id="rId7310" location="Japanese" ref="C7311"/>
    <hyperlink r:id="rId7311" location="Japanese" ref="C7312"/>
    <hyperlink r:id="rId7312" location="Japanese" ref="C7313"/>
    <hyperlink r:id="rId7313" location="Japanese" ref="C7314"/>
    <hyperlink r:id="rId7314" location="Japanese" ref="C7315"/>
    <hyperlink r:id="rId7315" location="Japanese" ref="C7316"/>
    <hyperlink r:id="rId7316" location="Japanese" ref="C7317"/>
    <hyperlink r:id="rId7317" location="Japanese" ref="C7318"/>
    <hyperlink r:id="rId7318" location="Japanese" ref="C7319"/>
    <hyperlink r:id="rId7319" ref="C7320"/>
    <hyperlink r:id="rId7320" ref="C7321"/>
    <hyperlink r:id="rId7321" location="Japanese" ref="C7322"/>
    <hyperlink r:id="rId7322" ref="C7323"/>
    <hyperlink r:id="rId7323" location="Japanese" ref="C7324"/>
    <hyperlink r:id="rId7324" location="Japanese" ref="C7325"/>
    <hyperlink r:id="rId7325" location="Japanese" ref="C7326"/>
    <hyperlink r:id="rId7326" location="Japanese" ref="C7327"/>
    <hyperlink r:id="rId7327" location="Japanese" ref="C7328"/>
    <hyperlink r:id="rId7328" location="Japanese" ref="C7329"/>
    <hyperlink r:id="rId7329" location="Japanese" ref="C7330"/>
    <hyperlink r:id="rId7330" ref="C7331"/>
    <hyperlink r:id="rId7331" location="Japanese" ref="C7332"/>
    <hyperlink r:id="rId7332" location="Japanese" ref="C7333"/>
    <hyperlink r:id="rId7333" location="Japanese" ref="C7334"/>
    <hyperlink r:id="rId7334" location="Japanese" ref="C7335"/>
    <hyperlink r:id="rId7335" location="Japanese" ref="C7336"/>
    <hyperlink r:id="rId7336" location="Japanese" ref="C7337"/>
    <hyperlink r:id="rId7337" location="Japanese" ref="C7338"/>
    <hyperlink r:id="rId7338" ref="C7339"/>
    <hyperlink r:id="rId7339" location="Japanese" ref="C7340"/>
    <hyperlink r:id="rId7340" location="Japanese" ref="C7341"/>
    <hyperlink r:id="rId7341" location="Japanese" ref="C7342"/>
    <hyperlink r:id="rId7342" location="Japanese" ref="C7343"/>
    <hyperlink r:id="rId7343" location="Japanese" ref="C7344"/>
    <hyperlink r:id="rId7344" ref="C7345"/>
    <hyperlink r:id="rId7345" location="Japanese" ref="C7346"/>
    <hyperlink r:id="rId7346" location="Japanese" ref="C7347"/>
    <hyperlink r:id="rId7347" ref="C7348"/>
    <hyperlink r:id="rId7348" location="Japanese" ref="C7349"/>
    <hyperlink r:id="rId7349" location="Japanese" ref="C7350"/>
    <hyperlink r:id="rId7350" location="Japanese" ref="C7351"/>
    <hyperlink r:id="rId7351" location="Japanese" ref="C7352"/>
    <hyperlink r:id="rId7352" location="Japanese" ref="C7353"/>
    <hyperlink r:id="rId7353" location="Japanese" ref="C7354"/>
    <hyperlink r:id="rId7354" location="Japanese" ref="C7355"/>
    <hyperlink r:id="rId7355" location="Japanese" ref="C7356"/>
    <hyperlink r:id="rId7356" ref="C7357"/>
    <hyperlink r:id="rId7357" location="Japanese" ref="C7358"/>
    <hyperlink r:id="rId7358" location="Japanese" ref="C7359"/>
    <hyperlink r:id="rId7359" location="Japanese" ref="C7360"/>
    <hyperlink r:id="rId7360" location="Japanese" ref="C7361"/>
    <hyperlink r:id="rId7361" location="Japanese" ref="C7362"/>
    <hyperlink r:id="rId7362" location="Japanese" ref="C7363"/>
    <hyperlink r:id="rId7363" location="Japanese" ref="C7364"/>
    <hyperlink r:id="rId7364" location="Japanese" ref="C7365"/>
    <hyperlink r:id="rId7365" location="Japanese" ref="C7366"/>
    <hyperlink r:id="rId7366" ref="C7367"/>
    <hyperlink r:id="rId7367" location="Japanese" ref="C7368"/>
    <hyperlink r:id="rId7368" location="Japanese" ref="C7369"/>
    <hyperlink r:id="rId7369" ref="C7370"/>
    <hyperlink r:id="rId7370" ref="C7371"/>
    <hyperlink r:id="rId7371" location="Japanese" ref="C7372"/>
    <hyperlink r:id="rId7372" ref="C7373"/>
    <hyperlink r:id="rId7373" location="Japanese" ref="C7374"/>
    <hyperlink r:id="rId7374" location="Japanese" ref="C7375"/>
    <hyperlink r:id="rId7375" location="Japanese" ref="C7376"/>
    <hyperlink r:id="rId7376" location="Japanese" ref="C7377"/>
    <hyperlink r:id="rId7377" ref="C7378"/>
    <hyperlink r:id="rId7378" location="Japanese" ref="C7379"/>
    <hyperlink r:id="rId7379" location="Japanese" ref="C7380"/>
    <hyperlink r:id="rId7380" location="Japanese" ref="C7381"/>
    <hyperlink r:id="rId7381" location="Japanese" ref="C7382"/>
    <hyperlink r:id="rId7382" location="Japanese" ref="C7383"/>
    <hyperlink r:id="rId7383" location="Japanese" ref="C7384"/>
    <hyperlink r:id="rId7384" location="Japanese" ref="C7385"/>
    <hyperlink r:id="rId7385" location="Japanese" ref="C7386"/>
    <hyperlink r:id="rId7386" location="Japanese" ref="C7387"/>
    <hyperlink r:id="rId7387" location="Japanese" ref="C7388"/>
    <hyperlink r:id="rId7388" location="Japanese" ref="C7389"/>
    <hyperlink r:id="rId7389" location="Japanese" ref="C7390"/>
    <hyperlink r:id="rId7390" location="Japanese" ref="C7391"/>
    <hyperlink r:id="rId7391" location="Japanese" ref="C7392"/>
    <hyperlink r:id="rId7392" location="Japanese" ref="C7393"/>
    <hyperlink r:id="rId7393" location="Japanese" ref="C7394"/>
    <hyperlink r:id="rId7394" location="Japanese" ref="C7395"/>
    <hyperlink r:id="rId7395" location="Japanese" ref="C7396"/>
    <hyperlink r:id="rId7396" location="Japanese" ref="C7397"/>
    <hyperlink r:id="rId7397" location="Japanese" ref="C7398"/>
    <hyperlink r:id="rId7398" ref="C7399"/>
    <hyperlink r:id="rId7399" location="Japanese" ref="C7400"/>
    <hyperlink r:id="rId7400" location="Japanese" ref="C7401"/>
    <hyperlink r:id="rId7401" location="Japanese" ref="C7402"/>
    <hyperlink r:id="rId7402" location="Japanese" ref="C7403"/>
    <hyperlink r:id="rId7403" location="Japanese" ref="C7404"/>
    <hyperlink r:id="rId7404" location="Japanese" ref="C7405"/>
    <hyperlink r:id="rId7405" location="Japanese" ref="C7406"/>
    <hyperlink r:id="rId7406" location="Japanese" ref="C7407"/>
    <hyperlink r:id="rId7407" location="Japanese" ref="C7408"/>
    <hyperlink r:id="rId7408" location="Japanese" ref="C7409"/>
    <hyperlink r:id="rId7409" location="Japanese" ref="C7410"/>
    <hyperlink r:id="rId7410" location="Japanese" ref="C7411"/>
    <hyperlink r:id="rId7411" location="Japanese" ref="C7412"/>
    <hyperlink r:id="rId7412" location="Japanese" ref="C7413"/>
    <hyperlink r:id="rId7413" location="Japanese" ref="C7414"/>
    <hyperlink r:id="rId7414" location="Japanese" ref="C7415"/>
    <hyperlink r:id="rId7415" location="Japanese" ref="C7416"/>
    <hyperlink r:id="rId7416" location="Japanese" ref="C7417"/>
    <hyperlink r:id="rId7417" location="Japanese" ref="C7418"/>
    <hyperlink r:id="rId7418" location="Japanese" ref="C7419"/>
    <hyperlink r:id="rId7419" location="Japanese" ref="C7420"/>
    <hyperlink r:id="rId7420" ref="C7421"/>
    <hyperlink r:id="rId7421" location="Japanese" ref="C7422"/>
    <hyperlink r:id="rId7422" location="Japanese" ref="C7423"/>
    <hyperlink r:id="rId7423" location="Japanese" ref="C7424"/>
    <hyperlink r:id="rId7424" location="Japanese" ref="C7425"/>
    <hyperlink r:id="rId7425" location="Japanese" ref="C7426"/>
    <hyperlink r:id="rId7426" location="Japanese" ref="C7427"/>
    <hyperlink r:id="rId7427" location="Japanese" ref="C7428"/>
    <hyperlink r:id="rId7428" location="Japanese" ref="C7429"/>
    <hyperlink r:id="rId7429" location="Japanese" ref="C7430"/>
    <hyperlink r:id="rId7430" location="Japanese" ref="C7431"/>
    <hyperlink r:id="rId7431" location="Japanese" ref="C7432"/>
    <hyperlink r:id="rId7432" location="Japanese" ref="C7433"/>
    <hyperlink r:id="rId7433" location="Japanese" ref="C7434"/>
    <hyperlink r:id="rId7434" location="Japanese" ref="C7435"/>
    <hyperlink r:id="rId7435" ref="C7436"/>
    <hyperlink r:id="rId7436" location="Japanese" ref="C7437"/>
    <hyperlink r:id="rId7437" location="Japanese" ref="C7438"/>
    <hyperlink r:id="rId7438" location="Japanese" ref="C7439"/>
    <hyperlink r:id="rId7439" location="Japanese" ref="C7440"/>
    <hyperlink r:id="rId7440" location="Japanese" ref="C7441"/>
    <hyperlink r:id="rId7441" location="Japanese" ref="C7442"/>
    <hyperlink r:id="rId7442" location="Japanese" ref="C7443"/>
    <hyperlink r:id="rId7443" location="Japanese" ref="C7444"/>
    <hyperlink r:id="rId7444" location="Japanese" ref="C7445"/>
    <hyperlink r:id="rId7445" location="Japanese" ref="C7446"/>
    <hyperlink r:id="rId7446" ref="C7447"/>
    <hyperlink r:id="rId7447" location="Japanese" ref="C7448"/>
    <hyperlink r:id="rId7448" ref="C7449"/>
    <hyperlink r:id="rId7449" location="Japanese" ref="C7450"/>
    <hyperlink r:id="rId7450" location="Japanese" ref="C7451"/>
    <hyperlink r:id="rId7451" location="Japanese" ref="C7452"/>
    <hyperlink r:id="rId7452" location="Japanese" ref="C7453"/>
    <hyperlink r:id="rId7453" location="Japanese" ref="C7454"/>
    <hyperlink r:id="rId7454" location="Japanese" ref="C7455"/>
    <hyperlink r:id="rId7455" location="Japanese" ref="C7456"/>
    <hyperlink r:id="rId7456" location="Japanese" ref="C7457"/>
    <hyperlink r:id="rId7457" location="Japanese" ref="C7458"/>
    <hyperlink r:id="rId7458" location="Japanese" ref="C7459"/>
    <hyperlink r:id="rId7459" ref="C7460"/>
    <hyperlink r:id="rId7460" location="Japanese" ref="C7461"/>
    <hyperlink r:id="rId7461" location="Japanese" ref="C7462"/>
    <hyperlink r:id="rId7462" location="Japanese" ref="C7463"/>
    <hyperlink r:id="rId7463" location="Japanese" ref="C7464"/>
    <hyperlink r:id="rId7464" location="Japanese" ref="C7465"/>
    <hyperlink r:id="rId7465" location="Japanese" ref="C7466"/>
    <hyperlink r:id="rId7466" location="Japanese" ref="C7467"/>
    <hyperlink r:id="rId7467" location="Japanese" ref="C7468"/>
    <hyperlink r:id="rId7468" ref="C7469"/>
    <hyperlink r:id="rId7469" location="Japanese" ref="C7470"/>
    <hyperlink r:id="rId7470" location="Japanese" ref="C7471"/>
    <hyperlink r:id="rId7471" ref="C7472"/>
    <hyperlink r:id="rId7472" location="Japanese" ref="C7473"/>
    <hyperlink r:id="rId7473" location="Japanese" ref="C7474"/>
    <hyperlink r:id="rId7474" location="Japanese" ref="C7475"/>
    <hyperlink r:id="rId7475" location="Japanese" ref="C7476"/>
    <hyperlink r:id="rId7476" location="Japanese" ref="C7477"/>
    <hyperlink r:id="rId7477" location="Japanese" ref="C7478"/>
    <hyperlink r:id="rId7478" location="Japanese" ref="C7479"/>
    <hyperlink r:id="rId7479" location="Japanese" ref="C7480"/>
    <hyperlink r:id="rId7480" location="Japanese" ref="C7481"/>
    <hyperlink r:id="rId7481" location="Japanese" ref="C7482"/>
    <hyperlink r:id="rId7482" ref="C7483"/>
    <hyperlink r:id="rId7483" ref="C7484"/>
    <hyperlink r:id="rId7484" location="Japanese" ref="C7485"/>
    <hyperlink r:id="rId7485" location="Japanese" ref="C7486"/>
    <hyperlink r:id="rId7486" location="Japanese" ref="C7487"/>
    <hyperlink r:id="rId7487" location="Japanese" ref="C7488"/>
    <hyperlink r:id="rId7488" location="Japanese" ref="C7489"/>
    <hyperlink r:id="rId7489" location="Japanese" ref="C7490"/>
    <hyperlink r:id="rId7490" location="Japanese" ref="C7491"/>
    <hyperlink r:id="rId7491" location="Japanese" ref="C7492"/>
    <hyperlink r:id="rId7492" location="Japanese" ref="C7493"/>
    <hyperlink r:id="rId7493" location="Japanese" ref="C7494"/>
    <hyperlink r:id="rId7494" location="Japanese" ref="C7495"/>
    <hyperlink r:id="rId7495" ref="C7496"/>
    <hyperlink r:id="rId7496" location="Japanese" ref="C7497"/>
    <hyperlink r:id="rId7497" location="Japanese" ref="C7498"/>
    <hyperlink r:id="rId7498" location="Japanese" ref="C7499"/>
    <hyperlink r:id="rId7499" location="Japanese" ref="C7500"/>
    <hyperlink r:id="rId7500" ref="C7501"/>
    <hyperlink r:id="rId7501" location="Japanese" ref="C7502"/>
    <hyperlink r:id="rId7502" location="Japanese" ref="C7503"/>
    <hyperlink r:id="rId7503" location="Japanese" ref="C7504"/>
    <hyperlink r:id="rId7504" location="Japanese" ref="C7505"/>
    <hyperlink r:id="rId7505" location="Japanese" ref="C7506"/>
    <hyperlink r:id="rId7506" location="Japanese" ref="C7507"/>
    <hyperlink r:id="rId7507" location="Japanese" ref="C7508"/>
    <hyperlink r:id="rId7508" ref="C7509"/>
    <hyperlink r:id="rId7509" location="Japanese" ref="C7510"/>
    <hyperlink r:id="rId7510" ref="C7511"/>
    <hyperlink r:id="rId7511" location="Japanese" ref="C7512"/>
    <hyperlink r:id="rId7512" ref="C7513"/>
    <hyperlink r:id="rId7513" location="Japanese" ref="C7514"/>
    <hyperlink r:id="rId7514" location="Japanese" ref="C7515"/>
    <hyperlink r:id="rId7515" location="Japanese" ref="C7516"/>
    <hyperlink r:id="rId7516" location="Japanese" ref="C7517"/>
    <hyperlink r:id="rId7517" location="Japanese" ref="C7518"/>
    <hyperlink r:id="rId7518" location="Japanese" ref="C7519"/>
    <hyperlink r:id="rId7519" location="Japanese" ref="C7520"/>
    <hyperlink r:id="rId7520" location="Japanese" ref="C7521"/>
    <hyperlink r:id="rId7521" location="Japanese" ref="C7522"/>
    <hyperlink r:id="rId7522" location="Japanese" ref="C7523"/>
    <hyperlink r:id="rId7523" location="Japanese" ref="C7524"/>
    <hyperlink r:id="rId7524" location="Japanese" ref="C7525"/>
    <hyperlink r:id="rId7525" location="Japanese" ref="C7526"/>
    <hyperlink r:id="rId7526" ref="C7527"/>
    <hyperlink r:id="rId7527" location="Japanese" ref="C7528"/>
    <hyperlink r:id="rId7528" location="Japanese" ref="C7529"/>
    <hyperlink r:id="rId7529" location="Japanese" ref="C7530"/>
    <hyperlink r:id="rId7530" location="Japanese" ref="C7531"/>
    <hyperlink r:id="rId7531" location="Japanese" ref="C7532"/>
    <hyperlink r:id="rId7532" location="Japanese" ref="C7533"/>
    <hyperlink r:id="rId7533" location="Japanese" ref="C7534"/>
    <hyperlink r:id="rId7534" location="Japanese" ref="C7535"/>
    <hyperlink r:id="rId7535" location="Japanese" ref="C7536"/>
    <hyperlink r:id="rId7536" location="Japanese" ref="C7537"/>
    <hyperlink r:id="rId7537" location="Japanese" ref="C7538"/>
    <hyperlink r:id="rId7538" location="Japanese" ref="C7539"/>
    <hyperlink r:id="rId7539" location="Japanese" ref="C7540"/>
    <hyperlink r:id="rId7540" location="Japanese" ref="C7541"/>
    <hyperlink r:id="rId7541" location="Japanese" ref="C7542"/>
    <hyperlink r:id="rId7542" location="Japanese" ref="C7543"/>
    <hyperlink r:id="rId7543" location="Japanese" ref="C7544"/>
    <hyperlink r:id="rId7544" location="Japanese" ref="C7545"/>
    <hyperlink r:id="rId7545" location="Japanese" ref="C7546"/>
    <hyperlink r:id="rId7546" location="Japanese" ref="C7547"/>
    <hyperlink r:id="rId7547" location="Japanese" ref="C7548"/>
    <hyperlink r:id="rId7548" location="Japanese" ref="C7549"/>
    <hyperlink r:id="rId7549" location="Japanese" ref="C7550"/>
    <hyperlink r:id="rId7550" location="Japanese" ref="C7551"/>
    <hyperlink r:id="rId7551" location="Japanese" ref="C7552"/>
    <hyperlink r:id="rId7552" location="Japanese" ref="C7553"/>
    <hyperlink r:id="rId7553" location="Japanese" ref="C7554"/>
    <hyperlink r:id="rId7554" location="Japanese" ref="C7555"/>
    <hyperlink r:id="rId7555" location="Japanese" ref="C7556"/>
    <hyperlink r:id="rId7556" location="Japanese" ref="C7557"/>
    <hyperlink r:id="rId7557" location="Japanese" ref="C7558"/>
    <hyperlink r:id="rId7558" location="Japanese" ref="C7559"/>
    <hyperlink r:id="rId7559" location="Japanese" ref="C7560"/>
    <hyperlink r:id="rId7560" location="Japanese" ref="C7561"/>
    <hyperlink r:id="rId7561" location="Japanese" ref="C7562"/>
    <hyperlink r:id="rId7562" location="Japanese" ref="C7563"/>
    <hyperlink r:id="rId7563" location="Japanese" ref="C7564"/>
    <hyperlink r:id="rId7564" location="Japanese" ref="C7565"/>
    <hyperlink r:id="rId7565" location="Japanese" ref="C7566"/>
    <hyperlink r:id="rId7566" location="Japanese" ref="C7567"/>
    <hyperlink r:id="rId7567" ref="C7568"/>
    <hyperlink r:id="rId7568" location="Japanese" ref="C7569"/>
    <hyperlink r:id="rId7569" location="Japanese" ref="C7570"/>
    <hyperlink r:id="rId7570" location="Japanese" ref="C7571"/>
    <hyperlink r:id="rId7571" location="Japanese" ref="C7572"/>
    <hyperlink r:id="rId7572" location="Japanese" ref="C7573"/>
    <hyperlink r:id="rId7573" location="Japanese" ref="C7574"/>
    <hyperlink r:id="rId7574" location="Japanese" ref="C7575"/>
    <hyperlink r:id="rId7575" location="Japanese" ref="C7576"/>
    <hyperlink r:id="rId7576" location="Japanese" ref="C7577"/>
    <hyperlink r:id="rId7577" ref="C7578"/>
    <hyperlink r:id="rId7578" location="Japanese" ref="C7579"/>
    <hyperlink r:id="rId7579" location="Japanese" ref="C7580"/>
    <hyperlink r:id="rId7580" location="Japanese" ref="C7581"/>
    <hyperlink r:id="rId7581" location="Japanese" ref="C7582"/>
    <hyperlink r:id="rId7582" location="Japanese" ref="C7583"/>
    <hyperlink r:id="rId7583" ref="C7584"/>
    <hyperlink r:id="rId7584" location="Japanese" ref="C7585"/>
    <hyperlink r:id="rId7585" location="Japanese" ref="C7586"/>
    <hyperlink r:id="rId7586" location="Japanese" ref="C7587"/>
    <hyperlink r:id="rId7587" location="Japanese" ref="C7588"/>
    <hyperlink r:id="rId7588" location="Japanese" ref="C7589"/>
    <hyperlink r:id="rId7589" location="Japanese" ref="C7590"/>
    <hyperlink r:id="rId7590" location="Japanese" ref="C7591"/>
    <hyperlink r:id="rId7591" location="Japanese" ref="C7592"/>
    <hyperlink r:id="rId7592" ref="C7593"/>
    <hyperlink r:id="rId7593" ref="C7594"/>
    <hyperlink r:id="rId7594" location="Japanese" ref="C7595"/>
    <hyperlink r:id="rId7595" location="Japanese" ref="C7596"/>
    <hyperlink r:id="rId7596" location="Japanese" ref="C7597"/>
    <hyperlink r:id="rId7597" location="Japanese" ref="C7598"/>
    <hyperlink r:id="rId7598" location="Japanese" ref="C7599"/>
    <hyperlink r:id="rId7599" location="Japanese" ref="C7600"/>
    <hyperlink r:id="rId7600" location="Japanese" ref="C7601"/>
    <hyperlink r:id="rId7601" location="Japanese" ref="C7602"/>
    <hyperlink r:id="rId7602" location="Japanese" ref="C7603"/>
    <hyperlink r:id="rId7603" ref="C7604"/>
    <hyperlink r:id="rId7604" location="Japanese" ref="C7605"/>
    <hyperlink r:id="rId7605" location="Japanese" ref="C7606"/>
    <hyperlink r:id="rId7606" location="Japanese" ref="C7607"/>
    <hyperlink r:id="rId7607" ref="C7608"/>
    <hyperlink r:id="rId7608" location="Japanese" ref="C7609"/>
    <hyperlink r:id="rId7609" ref="C7610"/>
    <hyperlink r:id="rId7610" location="Japanese" ref="C7611"/>
    <hyperlink r:id="rId7611" location="Japanese" ref="C7612"/>
    <hyperlink r:id="rId7612" location="Japanese" ref="C7613"/>
    <hyperlink r:id="rId7613" location="Japanese" ref="C7614"/>
    <hyperlink r:id="rId7614" location="Japanese" ref="C7615"/>
    <hyperlink r:id="rId7615" location="Japanese" ref="C7616"/>
    <hyperlink r:id="rId7616" location="Japanese" ref="C7617"/>
    <hyperlink r:id="rId7617" ref="C7618"/>
    <hyperlink r:id="rId7618" location="Japanese" ref="C7619"/>
    <hyperlink r:id="rId7619" location="Japanese" ref="C7620"/>
    <hyperlink r:id="rId7620" location="Japanese" ref="C7621"/>
    <hyperlink r:id="rId7621" location="Japanese" ref="C7622"/>
    <hyperlink r:id="rId7622" location="Japanese" ref="C7623"/>
    <hyperlink r:id="rId7623" location="Japanese" ref="C7624"/>
    <hyperlink r:id="rId7624" location="Japanese" ref="C7625"/>
    <hyperlink r:id="rId7625" location="Japanese" ref="C7626"/>
    <hyperlink r:id="rId7626" location="Japanese" ref="C7627"/>
    <hyperlink r:id="rId7627" location="Japanese" ref="C7628"/>
    <hyperlink r:id="rId7628" location="Japanese" ref="C7629"/>
    <hyperlink r:id="rId7629" location="Japanese" ref="C7630"/>
    <hyperlink r:id="rId7630" location="Japanese" ref="C7631"/>
    <hyperlink r:id="rId7631" location="Japanese" ref="C7632"/>
    <hyperlink r:id="rId7632" location="Japanese" ref="C7633"/>
    <hyperlink r:id="rId7633" location="Japanese" ref="C7634"/>
    <hyperlink r:id="rId7634" location="Japanese" ref="C7635"/>
    <hyperlink r:id="rId7635" location="Japanese" ref="C7636"/>
    <hyperlink r:id="rId7636" location="Japanese" ref="C7637"/>
    <hyperlink r:id="rId7637" location="Japanese" ref="C7638"/>
    <hyperlink r:id="rId7638" location="Japanese" ref="C7639"/>
    <hyperlink r:id="rId7639" location="Japanese" ref="C7640"/>
    <hyperlink r:id="rId7640" location="Japanese" ref="C7641"/>
    <hyperlink r:id="rId7641" ref="C7642"/>
    <hyperlink r:id="rId7642" location="Japanese" ref="C7643"/>
    <hyperlink r:id="rId7643" location="Japanese" ref="C7644"/>
    <hyperlink r:id="rId7644" location="Japanese" ref="C7645"/>
    <hyperlink r:id="rId7645" location="Japanese" ref="C7646"/>
    <hyperlink r:id="rId7646" location="Japanese" ref="C7647"/>
    <hyperlink r:id="rId7647" ref="C7648"/>
    <hyperlink r:id="rId7648" location="Japanese" ref="C7649"/>
    <hyperlink r:id="rId7649" location="Japanese" ref="C7650"/>
    <hyperlink r:id="rId7650" location="Japanese" ref="C7651"/>
    <hyperlink r:id="rId7651" ref="C7652"/>
    <hyperlink r:id="rId7652" location="Japanese" ref="C7653"/>
    <hyperlink r:id="rId7653" location="Japanese" ref="C7654"/>
    <hyperlink r:id="rId7654" location="Japanese" ref="C7655"/>
    <hyperlink r:id="rId7655" location="Japanese" ref="C7656"/>
    <hyperlink r:id="rId7656" location="Japanese" ref="C7657"/>
    <hyperlink r:id="rId7657" location="Japanese" ref="C7658"/>
    <hyperlink r:id="rId7658" location="Japanese" ref="C7659"/>
    <hyperlink r:id="rId7659" ref="C7660"/>
    <hyperlink r:id="rId7660" location="Japanese" ref="C7661"/>
    <hyperlink r:id="rId7661" ref="C7662"/>
    <hyperlink r:id="rId7662" location="Japanese" ref="C7663"/>
    <hyperlink r:id="rId7663" location="Japanese" ref="C7664"/>
    <hyperlink r:id="rId7664" location="Japanese" ref="C7665"/>
    <hyperlink r:id="rId7665" location="Japanese" ref="C7666"/>
    <hyperlink r:id="rId7666" location="Japanese" ref="C7667"/>
    <hyperlink r:id="rId7667" location="Japanese" ref="C7668"/>
    <hyperlink r:id="rId7668" location="Japanese" ref="C7669"/>
    <hyperlink r:id="rId7669" location="Japanese" ref="C7670"/>
    <hyperlink r:id="rId7670" ref="C7671"/>
    <hyperlink r:id="rId7671" location="Japanese" ref="C7672"/>
    <hyperlink r:id="rId7672" location="Japanese" ref="C7673"/>
    <hyperlink r:id="rId7673" location="Japanese" ref="C7674"/>
    <hyperlink r:id="rId7674" location="Japanese" ref="C7675"/>
    <hyperlink r:id="rId7675" location="Japanese" ref="C7676"/>
    <hyperlink r:id="rId7676" location="Japanese" ref="C7677"/>
    <hyperlink r:id="rId7677" location="Japanese" ref="C7678"/>
    <hyperlink r:id="rId7678" location="Japanese" ref="C7679"/>
    <hyperlink r:id="rId7679" location="Japanese" ref="C7680"/>
    <hyperlink r:id="rId7680" ref="C7681"/>
    <hyperlink r:id="rId7681" location="Japanese" ref="C7682"/>
    <hyperlink r:id="rId7682" location="Japanese" ref="C7683"/>
    <hyperlink r:id="rId7683" location="Japanese" ref="C7684"/>
    <hyperlink r:id="rId7684" location="Japanese" ref="C7685"/>
    <hyperlink r:id="rId7685" location="Japanese" ref="C7686"/>
    <hyperlink r:id="rId7686" location="Japanese" ref="C7687"/>
    <hyperlink r:id="rId7687" location="Japanese" ref="C7688"/>
    <hyperlink r:id="rId7688" location="Japanese" ref="C7689"/>
    <hyperlink r:id="rId7689" location="Japanese" ref="C7690"/>
    <hyperlink r:id="rId7690" location="Japanese" ref="C7691"/>
    <hyperlink r:id="rId7691" location="Japanese" ref="C7692"/>
    <hyperlink r:id="rId7692" location="Japanese" ref="C7693"/>
    <hyperlink r:id="rId7693" ref="C7694"/>
    <hyperlink r:id="rId7694" location="Japanese" ref="C7695"/>
    <hyperlink r:id="rId7695" location="Japanese" ref="C7696"/>
    <hyperlink r:id="rId7696" location="Japanese" ref="C7697"/>
    <hyperlink r:id="rId7697" location="Japanese" ref="C7698"/>
    <hyperlink r:id="rId7698" location="Japanese" ref="C7699"/>
    <hyperlink r:id="rId7699" location="Japanese" ref="C7700"/>
    <hyperlink r:id="rId7700" location="Japanese" ref="C7701"/>
    <hyperlink r:id="rId7701" location="Japanese" ref="C7702"/>
    <hyperlink r:id="rId7702" ref="C7703"/>
    <hyperlink r:id="rId7703" location="Japanese" ref="C7704"/>
    <hyperlink r:id="rId7704" ref="C7705"/>
    <hyperlink r:id="rId7705" location="Japanese" ref="C7706"/>
    <hyperlink r:id="rId7706" location="Japanese" ref="C7707"/>
    <hyperlink r:id="rId7707" location="Japanese" ref="C7708"/>
    <hyperlink r:id="rId7708" location="Japanese" ref="C7709"/>
    <hyperlink r:id="rId7709" location="Japanese" ref="C7710"/>
    <hyperlink r:id="rId7710" ref="C7711"/>
    <hyperlink r:id="rId7711" location="Japanese" ref="C7712"/>
    <hyperlink r:id="rId7712" location="Japanese" ref="C7713"/>
    <hyperlink r:id="rId7713" location="Japanese" ref="C7714"/>
    <hyperlink r:id="rId7714" ref="C7715"/>
    <hyperlink r:id="rId7715" location="Japanese" ref="C7716"/>
    <hyperlink r:id="rId7716" location="Japanese" ref="C7717"/>
    <hyperlink r:id="rId7717" location="Japanese" ref="C7718"/>
    <hyperlink r:id="rId7718" ref="C7719"/>
    <hyperlink r:id="rId7719" location="Japanese" ref="C7720"/>
    <hyperlink r:id="rId7720" location="Japanese" ref="C7721"/>
    <hyperlink r:id="rId7721" location="Japanese" ref="C7722"/>
    <hyperlink r:id="rId7722" location="Japanese" ref="C7723"/>
    <hyperlink r:id="rId7723" location="Japanese" ref="C7724"/>
    <hyperlink r:id="rId7724" ref="C7725"/>
    <hyperlink r:id="rId7725" location="Japanese" ref="C7726"/>
    <hyperlink r:id="rId7726" location="Japanese" ref="C7727"/>
    <hyperlink r:id="rId7727" ref="C7728"/>
    <hyperlink r:id="rId7728" location="Japanese" ref="C7729"/>
    <hyperlink r:id="rId7729" location="Japanese" ref="C7730"/>
    <hyperlink r:id="rId7730" location="Japanese" ref="C7731"/>
    <hyperlink r:id="rId7731" location="Japanese" ref="C7732"/>
    <hyperlink r:id="rId7732" location="Japanese" ref="C7733"/>
    <hyperlink r:id="rId7733" location="Japanese" ref="C7734"/>
    <hyperlink r:id="rId7734" location="Japanese" ref="C7735"/>
    <hyperlink r:id="rId7735" location="Japanese" ref="C7736"/>
    <hyperlink r:id="rId7736" location="Japanese" ref="C7737"/>
    <hyperlink r:id="rId7737" location="Japanese" ref="C7738"/>
    <hyperlink r:id="rId7738" location="Japanese" ref="C7739"/>
    <hyperlink r:id="rId7739" location="Japanese" ref="C7740"/>
    <hyperlink r:id="rId7740" location="Japanese" ref="C7741"/>
    <hyperlink r:id="rId7741" location="Japanese" ref="C7742"/>
    <hyperlink r:id="rId7742" location="Japanese" ref="C7743"/>
    <hyperlink r:id="rId7743" location="Japanese" ref="C7744"/>
    <hyperlink r:id="rId7744" location="Japanese" ref="C7745"/>
    <hyperlink r:id="rId7745" location="Japanese" ref="C7746"/>
    <hyperlink r:id="rId7746" location="Japanese" ref="C7747"/>
    <hyperlink r:id="rId7747" ref="C7748"/>
    <hyperlink r:id="rId7748" location="Japanese" ref="C7749"/>
    <hyperlink r:id="rId7749" location="Japanese" ref="C7750"/>
    <hyperlink r:id="rId7750" location="Japanese" ref="C7751"/>
    <hyperlink r:id="rId7751" location="Japanese" ref="C7752"/>
    <hyperlink r:id="rId7752" location="Japanese" ref="C7753"/>
    <hyperlink r:id="rId7753" location="Japanese" ref="C7754"/>
    <hyperlink r:id="rId7754" location="Japanese" ref="C7755"/>
    <hyperlink r:id="rId7755" location="Japanese" ref="C7756"/>
    <hyperlink r:id="rId7756" location="Japanese" ref="C7757"/>
    <hyperlink r:id="rId7757" location="Japanese" ref="C7758"/>
    <hyperlink r:id="rId7758" ref="C7759"/>
    <hyperlink r:id="rId7759" ref="C7760"/>
    <hyperlink r:id="rId7760" location="Japanese" ref="C7761"/>
    <hyperlink r:id="rId7761" location="Japanese" ref="C7762"/>
    <hyperlink r:id="rId7762" location="Japanese" ref="C7763"/>
    <hyperlink r:id="rId7763" location="Japanese" ref="C7764"/>
    <hyperlink r:id="rId7764" location="Japanese" ref="C7765"/>
    <hyperlink r:id="rId7765" location="Japanese" ref="C7766"/>
    <hyperlink r:id="rId7766" location="Japanese" ref="C7767"/>
    <hyperlink r:id="rId7767" location="Japanese" ref="C7768"/>
    <hyperlink r:id="rId7768" location="Japanese" ref="C7769"/>
    <hyperlink r:id="rId7769" location="Japanese" ref="C7770"/>
    <hyperlink r:id="rId7770" location="Japanese" ref="C7771"/>
    <hyperlink r:id="rId7771" location="Japanese" ref="C7772"/>
    <hyperlink r:id="rId7772" location="Japanese" ref="C7773"/>
    <hyperlink r:id="rId7773" location="Japanese" ref="C7774"/>
    <hyperlink r:id="rId7774" location="Japanese" ref="C7775"/>
    <hyperlink r:id="rId7775" location="Japanese" ref="C7776"/>
    <hyperlink r:id="rId7776" ref="C7777"/>
    <hyperlink r:id="rId7777" location="Japanese" ref="C7778"/>
    <hyperlink r:id="rId7778" ref="C7779"/>
    <hyperlink r:id="rId7779" location="Japanese" ref="C7780"/>
    <hyperlink r:id="rId7780" location="Japanese" ref="C7781"/>
    <hyperlink r:id="rId7781" location="Japanese" ref="C7782"/>
    <hyperlink r:id="rId7782" location="Japanese" ref="C7783"/>
    <hyperlink r:id="rId7783" location="Japanese" ref="C7784"/>
    <hyperlink r:id="rId7784" location="Japanese" ref="C7785"/>
    <hyperlink r:id="rId7785" location="Japanese" ref="C7786"/>
    <hyperlink r:id="rId7786" location="Japanese" ref="C7787"/>
    <hyperlink r:id="rId7787" location="Japanese" ref="C7788"/>
    <hyperlink r:id="rId7788" location="Japanese" ref="C7789"/>
    <hyperlink r:id="rId7789" location="Japanese" ref="C7790"/>
    <hyperlink r:id="rId7790" location="Japanese" ref="C7791"/>
    <hyperlink r:id="rId7791" ref="C7792"/>
    <hyperlink r:id="rId7792" location="Japanese" ref="C7793"/>
    <hyperlink r:id="rId7793" location="Japanese" ref="C7794"/>
    <hyperlink r:id="rId7794" location="Japanese" ref="C7795"/>
    <hyperlink r:id="rId7795" location="Japanese" ref="C7796"/>
    <hyperlink r:id="rId7796" location="Japanese" ref="C7797"/>
    <hyperlink r:id="rId7797" location="Japanese" ref="C7798"/>
    <hyperlink r:id="rId7798" location="Japanese" ref="C7799"/>
    <hyperlink r:id="rId7799" location="Japanese" ref="C7800"/>
    <hyperlink r:id="rId7800" location="Japanese" ref="C7801"/>
    <hyperlink r:id="rId7801" ref="C7802"/>
    <hyperlink r:id="rId7802" location="Japanese" ref="C7803"/>
    <hyperlink r:id="rId7803" location="Japanese" ref="C7804"/>
    <hyperlink r:id="rId7804" location="Japanese" ref="C7805"/>
    <hyperlink r:id="rId7805" location="Japanese" ref="C7806"/>
    <hyperlink r:id="rId7806" location="Japanese" ref="C7807"/>
    <hyperlink r:id="rId7807" location="Japanese" ref="C7808"/>
    <hyperlink r:id="rId7808" location="Japanese" ref="C7809"/>
    <hyperlink r:id="rId7809" location="Japanese" ref="C7810"/>
    <hyperlink r:id="rId7810" location="Japanese" ref="C7811"/>
    <hyperlink r:id="rId7811" location="Japanese" ref="C7812"/>
    <hyperlink r:id="rId7812" location="Japanese" ref="C7813"/>
    <hyperlink r:id="rId7813" location="Japanese" ref="C7814"/>
    <hyperlink r:id="rId7814" location="Japanese" ref="C7815"/>
    <hyperlink r:id="rId7815" location="Japanese" ref="C7816"/>
    <hyperlink r:id="rId7816" ref="C7817"/>
    <hyperlink r:id="rId7817" location="Japanese" ref="C7818"/>
    <hyperlink r:id="rId7818" location="Japanese" ref="C7819"/>
    <hyperlink r:id="rId7819" location="Japanese" ref="C7820"/>
    <hyperlink r:id="rId7820" location="Japanese" ref="C7821"/>
    <hyperlink r:id="rId7821" location="Japanese" ref="C7822"/>
    <hyperlink r:id="rId7822" location="Japanese" ref="C7823"/>
    <hyperlink r:id="rId7823" location="Japanese" ref="C7824"/>
    <hyperlink r:id="rId7824" location="Japanese" ref="C7825"/>
    <hyperlink r:id="rId7825" location="Japanese" ref="C7826"/>
    <hyperlink r:id="rId7826" location="Japanese" ref="C7827"/>
    <hyperlink r:id="rId7827" location="Japanese" ref="C7828"/>
    <hyperlink r:id="rId7828" location="Japanese" ref="C7829"/>
    <hyperlink r:id="rId7829" location="Japanese" ref="C7830"/>
    <hyperlink r:id="rId7830" location="Japanese" ref="C7831"/>
    <hyperlink r:id="rId7831" location="Japanese" ref="C7832"/>
    <hyperlink r:id="rId7832" ref="C7833"/>
    <hyperlink r:id="rId7833" location="Japanese" ref="C7834"/>
    <hyperlink r:id="rId7834" location="Japanese" ref="C7835"/>
    <hyperlink r:id="rId7835" location="Japanese" ref="C7836"/>
    <hyperlink r:id="rId7836" location="Japanese" ref="C7837"/>
    <hyperlink r:id="rId7837" location="Japanese" ref="C7838"/>
    <hyperlink r:id="rId7838" location="Japanese" ref="C7839"/>
    <hyperlink r:id="rId7839" location="Japanese" ref="C7840"/>
    <hyperlink r:id="rId7840" location="Japanese" ref="C7841"/>
    <hyperlink r:id="rId7841" location="Japanese" ref="C7842"/>
    <hyperlink r:id="rId7842" location="Japanese" ref="C7843"/>
    <hyperlink r:id="rId7843" location="Japanese" ref="C7844"/>
    <hyperlink r:id="rId7844" location="Japanese" ref="C7845"/>
    <hyperlink r:id="rId7845" location="Japanese" ref="C7846"/>
    <hyperlink r:id="rId7846" ref="C7847"/>
    <hyperlink r:id="rId7847" location="Japanese" ref="C7848"/>
    <hyperlink r:id="rId7848" location="Japanese" ref="C7849"/>
    <hyperlink r:id="rId7849" ref="C7850"/>
    <hyperlink r:id="rId7850" location="Japanese" ref="C7851"/>
    <hyperlink r:id="rId7851" location="Japanese" ref="C7852"/>
    <hyperlink r:id="rId7852" location="Japanese" ref="C7853"/>
    <hyperlink r:id="rId7853" ref="C7854"/>
    <hyperlink r:id="rId7854" location="Japanese" ref="C7855"/>
    <hyperlink r:id="rId7855" location="Japanese" ref="C7856"/>
    <hyperlink r:id="rId7856" location="Japanese" ref="C7857"/>
    <hyperlink r:id="rId7857" location="Japanese" ref="C7858"/>
    <hyperlink r:id="rId7858" ref="C7859"/>
    <hyperlink r:id="rId7859" location="Japanese" ref="C7860"/>
    <hyperlink r:id="rId7860" location="Japanese" ref="C7861"/>
    <hyperlink r:id="rId7861" location="Japanese" ref="C7862"/>
    <hyperlink r:id="rId7862" location="Japanese" ref="C7863"/>
    <hyperlink r:id="rId7863" location="Japanese" ref="C7864"/>
    <hyperlink r:id="rId7864" location="Japanese" ref="C7865"/>
    <hyperlink r:id="rId7865" location="Japanese" ref="C7866"/>
    <hyperlink r:id="rId7866" location="Japanese" ref="C7867"/>
    <hyperlink r:id="rId7867" location="Japanese" ref="C7868"/>
    <hyperlink r:id="rId7868" location="Japanese" ref="C7869"/>
    <hyperlink r:id="rId7869" ref="C7870"/>
    <hyperlink r:id="rId7870" location="Japanese" ref="C7871"/>
    <hyperlink r:id="rId7871" location="Japanese" ref="C7872"/>
    <hyperlink r:id="rId7872" location="Japanese" ref="C7873"/>
    <hyperlink r:id="rId7873" location="Japanese" ref="C7874"/>
    <hyperlink r:id="rId7874" location="Japanese" ref="C7875"/>
    <hyperlink r:id="rId7875" location="Japanese" ref="C7876"/>
    <hyperlink r:id="rId7876" location="Japanese" ref="C7877"/>
    <hyperlink r:id="rId7877" location="Japanese" ref="C7878"/>
    <hyperlink r:id="rId7878" location="Japanese" ref="C7879"/>
    <hyperlink r:id="rId7879" location="Japanese" ref="C7880"/>
    <hyperlink r:id="rId7880" location="Japanese" ref="C7881"/>
    <hyperlink r:id="rId7881" location="Japanese" ref="C7882"/>
    <hyperlink r:id="rId7882" location="Japanese" ref="C7883"/>
    <hyperlink r:id="rId7883" location="Japanese" ref="C7884"/>
    <hyperlink r:id="rId7884" location="Japanese" ref="C7885"/>
    <hyperlink r:id="rId7885" location="Japanese" ref="C7886"/>
    <hyperlink r:id="rId7886" location="Japanese" ref="C7887"/>
    <hyperlink r:id="rId7887" location="Japanese" ref="C7888"/>
    <hyperlink r:id="rId7888" location="Japanese" ref="C7889"/>
    <hyperlink r:id="rId7889" location="Japanese" ref="C7890"/>
    <hyperlink r:id="rId7890" location="Japanese" ref="C7891"/>
    <hyperlink r:id="rId7891" location="Japanese" ref="C7892"/>
    <hyperlink r:id="rId7892" location="Japanese" ref="C7893"/>
    <hyperlink r:id="rId7893" location="Japanese" ref="C7894"/>
    <hyperlink r:id="rId7894" location="Japanese" ref="C7895"/>
    <hyperlink r:id="rId7895" location="Japanese" ref="C7896"/>
    <hyperlink r:id="rId7896" location="Japanese" ref="C7897"/>
    <hyperlink r:id="rId7897" location="Japanese" ref="C7898"/>
    <hyperlink r:id="rId7898" ref="C7899"/>
    <hyperlink r:id="rId7899" location="Japanese" ref="C7900"/>
    <hyperlink r:id="rId7900" ref="C7901"/>
    <hyperlink r:id="rId7901" location="Japanese" ref="C7902"/>
    <hyperlink r:id="rId7902" location="Japanese" ref="C7903"/>
    <hyperlink r:id="rId7903" location="Japanese" ref="C7904"/>
    <hyperlink r:id="rId7904" location="Japanese" ref="C7905"/>
    <hyperlink r:id="rId7905" location="Japanese" ref="C7906"/>
    <hyperlink r:id="rId7906" location="Japanese" ref="C7907"/>
    <hyperlink r:id="rId7907" location="Japanese" ref="C7908"/>
    <hyperlink r:id="rId7908" location="Japanese" ref="C7909"/>
    <hyperlink r:id="rId7909" location="Japanese" ref="C7910"/>
    <hyperlink r:id="rId7910" location="Japanese" ref="C7911"/>
    <hyperlink r:id="rId7911" location="Japanese" ref="C7912"/>
    <hyperlink r:id="rId7912" location="Japanese" ref="C7913"/>
    <hyperlink r:id="rId7913" location="Japanese" ref="C7914"/>
    <hyperlink r:id="rId7914" location="Japanese" ref="C7915"/>
    <hyperlink r:id="rId7915" location="Japanese" ref="C7916"/>
    <hyperlink r:id="rId7916" location="Japanese" ref="C7917"/>
    <hyperlink r:id="rId7917" location="Japanese" ref="C7918"/>
    <hyperlink r:id="rId7918" location="Japanese" ref="C7919"/>
    <hyperlink r:id="rId7919" location="Japanese" ref="C7920"/>
    <hyperlink r:id="rId7920" ref="C7921"/>
    <hyperlink r:id="rId7921" location="Japanese" ref="C7922"/>
    <hyperlink r:id="rId7922" location="Japanese" ref="C7923"/>
    <hyperlink r:id="rId7923" location="Japanese" ref="C7924"/>
    <hyperlink r:id="rId7924" location="Japanese" ref="C7925"/>
    <hyperlink r:id="rId7925" location="Japanese" ref="C7926"/>
    <hyperlink r:id="rId7926" location="Japanese" ref="C7927"/>
    <hyperlink r:id="rId7927" location="Japanese" ref="C7928"/>
    <hyperlink r:id="rId7928" location="Japanese" ref="C7929"/>
    <hyperlink r:id="rId7929" location="Japanese" ref="C7930"/>
    <hyperlink r:id="rId7930" location="Japanese" ref="C7931"/>
    <hyperlink r:id="rId7931" location="Japanese" ref="C7932"/>
    <hyperlink r:id="rId7932" location="Japanese" ref="C7933"/>
    <hyperlink r:id="rId7933" location="Japanese" ref="C7934"/>
    <hyperlink r:id="rId7934" location="Japanese" ref="C7935"/>
    <hyperlink r:id="rId7935" location="Japanese" ref="C7936"/>
    <hyperlink r:id="rId7936" ref="C7937"/>
    <hyperlink r:id="rId7937" ref="C7938"/>
    <hyperlink r:id="rId7938" ref="C7939"/>
    <hyperlink r:id="rId7939" location="Japanese" ref="C7940"/>
    <hyperlink r:id="rId7940" location="Japanese" ref="C7941"/>
    <hyperlink r:id="rId7941" location="Japanese" ref="C7942"/>
    <hyperlink r:id="rId7942" location="Japanese" ref="C7943"/>
    <hyperlink r:id="rId7943" location="Japanese" ref="C7944"/>
    <hyperlink r:id="rId7944" location="Japanese" ref="C7945"/>
    <hyperlink r:id="rId7945" location="Japanese" ref="C7946"/>
    <hyperlink r:id="rId7946" ref="C7947"/>
    <hyperlink r:id="rId7947" location="Japanese" ref="C7948"/>
    <hyperlink r:id="rId7948" location="Japanese" ref="C7949"/>
    <hyperlink r:id="rId7949" location="Japanese" ref="C7950"/>
    <hyperlink r:id="rId7950" location="Japanese" ref="C7951"/>
    <hyperlink r:id="rId7951" location="Japanese" ref="C7952"/>
    <hyperlink r:id="rId7952" location="Japanese" ref="C7953"/>
    <hyperlink r:id="rId7953" location="Japanese" ref="C7954"/>
    <hyperlink r:id="rId7954" location="Japanese" ref="C7955"/>
    <hyperlink r:id="rId7955" location="Japanese" ref="C7956"/>
    <hyperlink r:id="rId7956" location="Japanese" ref="C7957"/>
    <hyperlink r:id="rId7957" location="Japanese" ref="C7958"/>
    <hyperlink r:id="rId7958" location="Japanese" ref="C7959"/>
    <hyperlink r:id="rId7959" location="Japanese" ref="C7960"/>
    <hyperlink r:id="rId7960" location="Japanese" ref="C7961"/>
    <hyperlink r:id="rId7961" location="Japanese" ref="C7962"/>
    <hyperlink r:id="rId7962" location="Japanese" ref="C7963"/>
    <hyperlink r:id="rId7963" location="Japanese" ref="C7964"/>
    <hyperlink r:id="rId7964" location="Japanese" ref="C7965"/>
    <hyperlink r:id="rId7965" location="Japanese" ref="C7966"/>
    <hyperlink r:id="rId7966" location="Japanese" ref="C7967"/>
    <hyperlink r:id="rId7967" location="Japanese" ref="C7968"/>
    <hyperlink r:id="rId7968" location="Japanese" ref="C7969"/>
    <hyperlink r:id="rId7969" location="Japanese" ref="C7970"/>
    <hyperlink r:id="rId7970" location="Japanese" ref="C7971"/>
    <hyperlink r:id="rId7971" location="Japanese" ref="C7972"/>
    <hyperlink r:id="rId7972" location="Japanese" ref="C7973"/>
    <hyperlink r:id="rId7973" location="Japanese" ref="C7974"/>
    <hyperlink r:id="rId7974" location="Japanese" ref="C7975"/>
    <hyperlink r:id="rId7975" location="Japanese" ref="C7976"/>
    <hyperlink r:id="rId7976" location="Japanese" ref="C7977"/>
    <hyperlink r:id="rId7977" location="Japanese" ref="C7978"/>
    <hyperlink r:id="rId7978" location="Japanese" ref="C7979"/>
    <hyperlink r:id="rId7979" ref="C7980"/>
    <hyperlink r:id="rId7980" location="Japanese" ref="C7981"/>
    <hyperlink r:id="rId7981" location="Japanese" ref="C7982"/>
    <hyperlink r:id="rId7982" ref="C7983"/>
    <hyperlink r:id="rId7983" location="Japanese" ref="C7984"/>
    <hyperlink r:id="rId7984" location="Japanese" ref="C7985"/>
    <hyperlink r:id="rId7985" location="Japanese" ref="C7986"/>
    <hyperlink r:id="rId7986" location="Japanese" ref="C7987"/>
    <hyperlink r:id="rId7987" location="Japanese" ref="C7988"/>
    <hyperlink r:id="rId7988" location="Japanese" ref="C7989"/>
    <hyperlink r:id="rId7989" location="Japanese" ref="C7990"/>
    <hyperlink r:id="rId7990" location="Japanese" ref="C7991"/>
    <hyperlink r:id="rId7991" location="Japanese" ref="C7992"/>
    <hyperlink r:id="rId7992" location="Japanese" ref="C7993"/>
    <hyperlink r:id="rId7993" location="Japanese" ref="C7994"/>
    <hyperlink r:id="rId7994" location="Japanese" ref="C7995"/>
    <hyperlink r:id="rId7995" location="Japanese" ref="C7996"/>
    <hyperlink r:id="rId7996" location="Japanese" ref="C7997"/>
    <hyperlink r:id="rId7997" location="Japanese" ref="C7998"/>
    <hyperlink r:id="rId7998" location="Japanese" ref="C7999"/>
    <hyperlink r:id="rId7999" location="Japanese" ref="C8000"/>
    <hyperlink r:id="rId8000" location="Japanese" ref="C8001"/>
    <hyperlink r:id="rId8001" location="Japanese" ref="C8002"/>
    <hyperlink r:id="rId8002" location="Japanese" ref="C8003"/>
    <hyperlink r:id="rId8003" location="Japanese" ref="C8004"/>
    <hyperlink r:id="rId8004" location="Japanese" ref="C8005"/>
    <hyperlink r:id="rId8005" location="Japanese" ref="C8006"/>
    <hyperlink r:id="rId8006" location="Japanese" ref="C8007"/>
    <hyperlink r:id="rId8007" location="Japanese" ref="C8008"/>
    <hyperlink r:id="rId8008" location="Japanese" ref="C8009"/>
    <hyperlink r:id="rId8009" ref="C8010"/>
    <hyperlink r:id="rId8010" location="Japanese" ref="C8011"/>
    <hyperlink r:id="rId8011" location="Japanese" ref="C8012"/>
    <hyperlink r:id="rId8012" location="Japanese" ref="C8013"/>
    <hyperlink r:id="rId8013" location="Japanese" ref="C8014"/>
    <hyperlink r:id="rId8014" location="Japanese" ref="C8015"/>
    <hyperlink r:id="rId8015" location="Japanese" ref="C8016"/>
    <hyperlink r:id="rId8016" location="Japanese" ref="C8017"/>
    <hyperlink r:id="rId8017" location="Japanese" ref="C8018"/>
    <hyperlink r:id="rId8018" location="Japanese" ref="C8019"/>
    <hyperlink r:id="rId8019" ref="C8020"/>
    <hyperlink r:id="rId8020" location="Japanese" ref="C8021"/>
    <hyperlink r:id="rId8021" location="Japanese" ref="C8022"/>
    <hyperlink r:id="rId8022" location="Japanese" ref="C8023"/>
    <hyperlink r:id="rId8023" location="Japanese" ref="C8024"/>
    <hyperlink r:id="rId8024" location="Japanese" ref="C8025"/>
    <hyperlink r:id="rId8025" location="Japanese" ref="C8026"/>
    <hyperlink r:id="rId8026" location="Japanese" ref="C8027"/>
    <hyperlink r:id="rId8027" location="Japanese" ref="C8028"/>
    <hyperlink r:id="rId8028" ref="C8029"/>
    <hyperlink r:id="rId8029" location="Japanese" ref="C8030"/>
    <hyperlink r:id="rId8030" location="Japanese" ref="C8031"/>
    <hyperlink r:id="rId8031" ref="C8032"/>
    <hyperlink r:id="rId8032" location="Japanese" ref="C8033"/>
    <hyperlink r:id="rId8033" location="Japanese" ref="C8034"/>
    <hyperlink r:id="rId8034" location="Japanese" ref="C8035"/>
    <hyperlink r:id="rId8035" ref="C8036"/>
    <hyperlink r:id="rId8036" location="Japanese" ref="C8037"/>
    <hyperlink r:id="rId8037" ref="C8038"/>
    <hyperlink r:id="rId8038" location="Japanese" ref="C8039"/>
    <hyperlink r:id="rId8039" location="Japanese" ref="C8040"/>
    <hyperlink r:id="rId8040" location="Japanese" ref="C8041"/>
    <hyperlink r:id="rId8041" location="Japanese" ref="C8042"/>
    <hyperlink r:id="rId8042" ref="C8043"/>
    <hyperlink r:id="rId8043" location="Japanese" ref="C8044"/>
    <hyperlink r:id="rId8044" location="Japanese" ref="C8045"/>
    <hyperlink r:id="rId8045" location="Japanese" ref="C8046"/>
    <hyperlink r:id="rId8046" location="Japanese" ref="C8047"/>
    <hyperlink r:id="rId8047" ref="C8048"/>
    <hyperlink r:id="rId8048" location="Japanese" ref="C8049"/>
    <hyperlink r:id="rId8049" location="Japanese" ref="C8050"/>
    <hyperlink r:id="rId8050" location="Japanese" ref="C8051"/>
    <hyperlink r:id="rId8051" location="Japanese" ref="C8052"/>
    <hyperlink r:id="rId8052" location="Japanese" ref="C8053"/>
    <hyperlink r:id="rId8053" location="Japanese" ref="C8054"/>
    <hyperlink r:id="rId8054" location="Japanese" ref="C8055"/>
    <hyperlink r:id="rId8055" location="Japanese" ref="C8056"/>
    <hyperlink r:id="rId8056" location="Japanese" ref="C8057"/>
    <hyperlink r:id="rId8057" location="Japanese" ref="C8058"/>
    <hyperlink r:id="rId8058" location="Japanese" ref="C8059"/>
    <hyperlink r:id="rId8059" location="Japanese" ref="C8060"/>
    <hyperlink r:id="rId8060" location="Japanese" ref="C8061"/>
    <hyperlink r:id="rId8061" ref="C8062"/>
    <hyperlink r:id="rId8062" location="Japanese" ref="C8063"/>
    <hyperlink r:id="rId8063" ref="C8064"/>
    <hyperlink r:id="rId8064" location="Japanese" ref="C8065"/>
    <hyperlink r:id="rId8065" location="Japanese" ref="C8066"/>
    <hyperlink r:id="rId8066" location="Japanese" ref="C8067"/>
    <hyperlink r:id="rId8067" location="Japanese" ref="C8068"/>
    <hyperlink r:id="rId8068" ref="C8069"/>
    <hyperlink r:id="rId8069" ref="C8070"/>
    <hyperlink r:id="rId8070" location="Japanese" ref="C8071"/>
    <hyperlink r:id="rId8071" ref="C8072"/>
    <hyperlink r:id="rId8072" location="Japanese" ref="C8073"/>
    <hyperlink r:id="rId8073" ref="C8074"/>
    <hyperlink r:id="rId8074" location="Japanese" ref="C8075"/>
    <hyperlink r:id="rId8075" location="Japanese" ref="C8076"/>
    <hyperlink r:id="rId8076" location="Japanese" ref="C8077"/>
    <hyperlink r:id="rId8077" location="Japanese" ref="C8078"/>
    <hyperlink r:id="rId8078" location="Japanese" ref="C8079"/>
    <hyperlink r:id="rId8079" location="Japanese" ref="C8080"/>
    <hyperlink r:id="rId8080" location="Japanese" ref="C8081"/>
    <hyperlink r:id="rId8081" location="Japanese" ref="C8082"/>
    <hyperlink r:id="rId8082" ref="C8083"/>
    <hyperlink r:id="rId8083" location="Japanese" ref="C8084"/>
    <hyperlink r:id="rId8084" location="Japanese" ref="C8085"/>
    <hyperlink r:id="rId8085" location="Japanese" ref="C8086"/>
    <hyperlink r:id="rId8086" location="Japanese" ref="C8087"/>
    <hyperlink r:id="rId8087" ref="C8088"/>
    <hyperlink r:id="rId8088" location="Japanese" ref="C8089"/>
    <hyperlink r:id="rId8089" location="Japanese" ref="C8090"/>
    <hyperlink r:id="rId8090" location="Japanese" ref="C8091"/>
    <hyperlink r:id="rId8091" location="Japanese" ref="C8092"/>
    <hyperlink r:id="rId8092" location="Japanese" ref="C8093"/>
    <hyperlink r:id="rId8093" location="Japanese" ref="C8094"/>
    <hyperlink r:id="rId8094" location="Japanese" ref="C8095"/>
    <hyperlink r:id="rId8095" location="Japanese" ref="C8096"/>
    <hyperlink r:id="rId8096" location="Japanese" ref="C8097"/>
    <hyperlink r:id="rId8097" location="Japanese" ref="C8098"/>
    <hyperlink r:id="rId8098" location="Japanese" ref="C8099"/>
    <hyperlink r:id="rId8099" location="Japanese" ref="C8100"/>
    <hyperlink r:id="rId8100" location="Japanese" ref="C8101"/>
    <hyperlink r:id="rId8101" ref="C8102"/>
    <hyperlink r:id="rId8102" location="Japanese" ref="C8103"/>
    <hyperlink r:id="rId8103" location="Japanese" ref="C8104"/>
    <hyperlink r:id="rId8104" ref="C8105"/>
    <hyperlink r:id="rId8105" location="Japanese" ref="C8106"/>
    <hyperlink r:id="rId8106" location="Japanese" ref="C8107"/>
    <hyperlink r:id="rId8107" location="Japanese" ref="C8108"/>
    <hyperlink r:id="rId8108" location="Japanese" ref="C8109"/>
    <hyperlink r:id="rId8109" location="Japanese" ref="C8110"/>
    <hyperlink r:id="rId8110" location="Japanese" ref="C8111"/>
    <hyperlink r:id="rId8111" location="Japanese" ref="C8112"/>
    <hyperlink r:id="rId8112" location="Japanese" ref="C8113"/>
    <hyperlink r:id="rId8113" location="Japanese" ref="C8114"/>
    <hyperlink r:id="rId8114" ref="C8115"/>
    <hyperlink r:id="rId8115" location="Japanese" ref="C8116"/>
    <hyperlink r:id="rId8116" ref="C8117"/>
    <hyperlink r:id="rId8117" ref="C8118"/>
    <hyperlink r:id="rId8118" ref="C8119"/>
    <hyperlink r:id="rId8119" location="Japanese" ref="C8120"/>
    <hyperlink r:id="rId8120" location="Japanese" ref="C8121"/>
    <hyperlink r:id="rId8121" location="Japanese" ref="C8122"/>
    <hyperlink r:id="rId8122" location="Japanese" ref="C8123"/>
    <hyperlink r:id="rId8123" ref="C8124"/>
    <hyperlink r:id="rId8124" ref="C8125"/>
    <hyperlink r:id="rId8125" location="Japanese" ref="C8126"/>
    <hyperlink r:id="rId8126" ref="C8127"/>
    <hyperlink r:id="rId8127" location="Japanese" ref="C8128"/>
    <hyperlink r:id="rId8128" ref="C8129"/>
    <hyperlink r:id="rId8129" location="Japanese" ref="C8130"/>
    <hyperlink r:id="rId8130" ref="C8131"/>
    <hyperlink r:id="rId8131" location="Japanese" ref="C8132"/>
    <hyperlink r:id="rId8132" location="Japanese" ref="C8133"/>
    <hyperlink r:id="rId8133" location="Japanese" ref="C8134"/>
    <hyperlink r:id="rId8134" location="Japanese" ref="C8135"/>
    <hyperlink r:id="rId8135" location="Japanese" ref="C8136"/>
    <hyperlink r:id="rId8136" location="Japanese" ref="C8137"/>
    <hyperlink r:id="rId8137" location="Japanese" ref="C8138"/>
    <hyperlink r:id="rId8138" ref="C8139"/>
    <hyperlink r:id="rId8139" location="Japanese" ref="C8140"/>
    <hyperlink r:id="rId8140" location="Japanese" ref="C8141"/>
    <hyperlink r:id="rId8141" location="Japanese" ref="C8142"/>
    <hyperlink r:id="rId8142" location="Japanese" ref="C8143"/>
    <hyperlink r:id="rId8143" ref="C8144"/>
    <hyperlink r:id="rId8144" location="Japanese" ref="C8145"/>
    <hyperlink r:id="rId8145" location="Japanese" ref="C8146"/>
    <hyperlink r:id="rId8146" location="Japanese" ref="C8147"/>
    <hyperlink r:id="rId8147" location="Japanese" ref="C8148"/>
    <hyperlink r:id="rId8148" location="Japanese" ref="C8149"/>
    <hyperlink r:id="rId8149" location="Japanese" ref="C8150"/>
    <hyperlink r:id="rId8150" location="Japanese" ref="C8151"/>
    <hyperlink r:id="rId8151" location="Japanese" ref="C8152"/>
    <hyperlink r:id="rId8152" location="Japanese" ref="C8153"/>
    <hyperlink r:id="rId8153" location="Japanese" ref="C8154"/>
    <hyperlink r:id="rId8154" location="Japanese" ref="C8155"/>
    <hyperlink r:id="rId8155" ref="C8156"/>
    <hyperlink r:id="rId8156" ref="C8157"/>
    <hyperlink r:id="rId8157" location="Japanese" ref="C8158"/>
    <hyperlink r:id="rId8158" location="Japanese" ref="C8159"/>
    <hyperlink r:id="rId8159" location="Japanese" ref="C8160"/>
    <hyperlink r:id="rId8160" location="Japanese" ref="C8161"/>
    <hyperlink r:id="rId8161" location="Japanese" ref="C8162"/>
    <hyperlink r:id="rId8162" location="Japanese" ref="C8163"/>
    <hyperlink r:id="rId8163" location="Japanese" ref="C8164"/>
    <hyperlink r:id="rId8164" location="Japanese" ref="C8165"/>
    <hyperlink r:id="rId8165" location="Japanese" ref="C8166"/>
    <hyperlink r:id="rId8166" ref="C8167"/>
    <hyperlink r:id="rId8167" location="Japanese" ref="C8168"/>
    <hyperlink r:id="rId8168" location="Japanese" ref="C8169"/>
    <hyperlink r:id="rId8169" location="Japanese" ref="C8170"/>
    <hyperlink r:id="rId8170" location="Japanese" ref="C8171"/>
    <hyperlink r:id="rId8171" location="Japanese" ref="C8172"/>
    <hyperlink r:id="rId8172" location="Japanese" ref="C8173"/>
    <hyperlink r:id="rId8173" location="Japanese" ref="C8174"/>
    <hyperlink r:id="rId8174" ref="C8175"/>
    <hyperlink r:id="rId8175" location="Japanese" ref="C8176"/>
    <hyperlink r:id="rId8176" location="Japanese" ref="C8177"/>
    <hyperlink r:id="rId8177" location="Japanese" ref="C8178"/>
    <hyperlink r:id="rId8178" location="Japanese" ref="C8179"/>
    <hyperlink r:id="rId8179" location="Japanese" ref="C8180"/>
    <hyperlink r:id="rId8180" location="Japanese" ref="C8181"/>
    <hyperlink r:id="rId8181" location="Japanese" ref="C8182"/>
    <hyperlink r:id="rId8182" ref="C8183"/>
    <hyperlink r:id="rId8183" location="Japanese" ref="C8184"/>
    <hyperlink r:id="rId8184" ref="C8185"/>
    <hyperlink r:id="rId8185" location="Japanese" ref="C8186"/>
    <hyperlink r:id="rId8186" location="Japanese" ref="C8187"/>
    <hyperlink r:id="rId8187" location="Japanese" ref="C8188"/>
    <hyperlink r:id="rId8188" location="Japanese" ref="C8189"/>
    <hyperlink r:id="rId8189" location="Japanese" ref="C8190"/>
    <hyperlink r:id="rId8190" location="Japanese" ref="C8191"/>
    <hyperlink r:id="rId8191" location="Japanese" ref="C8192"/>
    <hyperlink r:id="rId8192" ref="C8193"/>
    <hyperlink r:id="rId8193" location="Japanese" ref="C8194"/>
    <hyperlink r:id="rId8194" location="Japanese" ref="C8195"/>
    <hyperlink r:id="rId8195" location="Japanese" ref="C8196"/>
    <hyperlink r:id="rId8196" location="Japanese" ref="C8197"/>
    <hyperlink r:id="rId8197" location="Japanese" ref="C8198"/>
    <hyperlink r:id="rId8198" location="Japanese" ref="C8199"/>
    <hyperlink r:id="rId8199" location="Japanese" ref="C8200"/>
    <hyperlink r:id="rId8200" location="Japanese" ref="C8201"/>
    <hyperlink r:id="rId8201" ref="C8202"/>
    <hyperlink r:id="rId8202" ref="C8203"/>
    <hyperlink r:id="rId8203" location="Japanese" ref="C8204"/>
    <hyperlink r:id="rId8204" location="Japanese" ref="C8205"/>
    <hyperlink r:id="rId8205" location="Japanese" ref="C8206"/>
    <hyperlink r:id="rId8206" location="Japanese" ref="C8207"/>
    <hyperlink r:id="rId8207" ref="C8208"/>
    <hyperlink r:id="rId8208" location="Japanese" ref="C8209"/>
    <hyperlink r:id="rId8209" location="Japanese" ref="C8210"/>
    <hyperlink r:id="rId8210" location="Japanese" ref="C8211"/>
    <hyperlink r:id="rId8211" location="Japanese" ref="C8212"/>
    <hyperlink r:id="rId8212" location="Japanese" ref="C8213"/>
    <hyperlink r:id="rId8213" location="Japanese" ref="C8214"/>
    <hyperlink r:id="rId8214" location="Japanese" ref="C8215"/>
    <hyperlink r:id="rId8215" location="Japanese" ref="C8216"/>
    <hyperlink r:id="rId8216" location="Japanese" ref="C8217"/>
    <hyperlink r:id="rId8217" location="Japanese" ref="C8218"/>
    <hyperlink r:id="rId8218" location="Japanese" ref="C8219"/>
    <hyperlink r:id="rId8219" ref="C8220"/>
    <hyperlink r:id="rId8220" location="Japanese" ref="C8221"/>
    <hyperlink r:id="rId8221" location="Japanese" ref="C8222"/>
    <hyperlink r:id="rId8222" location="Japanese" ref="C8223"/>
    <hyperlink r:id="rId8223" ref="C8224"/>
    <hyperlink r:id="rId8224" location="Japanese" ref="C8225"/>
    <hyperlink r:id="rId8225" location="Japanese" ref="C8226"/>
    <hyperlink r:id="rId8226" location="Japanese" ref="C8227"/>
    <hyperlink r:id="rId8227" ref="C8228"/>
    <hyperlink r:id="rId8228" location="Japanese" ref="C8229"/>
    <hyperlink r:id="rId8229" location="Japanese" ref="C8230"/>
    <hyperlink r:id="rId8230" ref="C8231"/>
    <hyperlink r:id="rId8231" location="Japanese" ref="C8232"/>
    <hyperlink r:id="rId8232" location="Japanese" ref="C8233"/>
    <hyperlink r:id="rId8233" ref="C8234"/>
    <hyperlink r:id="rId8234" location="Japanese" ref="C8235"/>
    <hyperlink r:id="rId8235" location="Japanese" ref="C8236"/>
    <hyperlink r:id="rId8236" location="Japanese" ref="C8237"/>
    <hyperlink r:id="rId8237" location="Japanese" ref="C8238"/>
    <hyperlink r:id="rId8238" location="Japanese" ref="C8239"/>
    <hyperlink r:id="rId8239" location="Japanese" ref="C8240"/>
    <hyperlink r:id="rId8240" location="Japanese" ref="C8241"/>
    <hyperlink r:id="rId8241" location="Japanese" ref="C8242"/>
    <hyperlink r:id="rId8242" location="Japanese" ref="C8243"/>
    <hyperlink r:id="rId8243" location="Japanese" ref="C8244"/>
    <hyperlink r:id="rId8244" location="Japanese" ref="C8245"/>
    <hyperlink r:id="rId8245" location="Japanese" ref="C8246"/>
    <hyperlink r:id="rId8246" location="Japanese" ref="C8247"/>
    <hyperlink r:id="rId8247" ref="C8248"/>
    <hyperlink r:id="rId8248" location="Japanese" ref="C8249"/>
    <hyperlink r:id="rId8249" location="Japanese" ref="C8250"/>
    <hyperlink r:id="rId8250" location="Japanese" ref="C8251"/>
    <hyperlink r:id="rId8251" ref="C8252"/>
    <hyperlink r:id="rId8252" ref="C8253"/>
    <hyperlink r:id="rId8253" location="Japanese" ref="C8254"/>
    <hyperlink r:id="rId8254" location="Japanese" ref="C8255"/>
    <hyperlink r:id="rId8255" ref="C8256"/>
    <hyperlink r:id="rId8256" location="Japanese" ref="C8257"/>
    <hyperlink r:id="rId8257" ref="C8258"/>
    <hyperlink r:id="rId8258" location="Japanese" ref="C8259"/>
    <hyperlink r:id="rId8259" location="Japanese" ref="C8260"/>
    <hyperlink r:id="rId8260" location="Japanese" ref="C8261"/>
    <hyperlink r:id="rId8261" location="Japanese" ref="C8262"/>
    <hyperlink r:id="rId8262" location="Japanese" ref="C8263"/>
    <hyperlink r:id="rId8263" location="Japanese" ref="C8264"/>
    <hyperlink r:id="rId8264" ref="C8265"/>
    <hyperlink r:id="rId8265" location="Japanese" ref="C8266"/>
    <hyperlink r:id="rId8266" ref="C8267"/>
    <hyperlink r:id="rId8267" location="Japanese" ref="C8268"/>
    <hyperlink r:id="rId8268" location="Japanese" ref="C8269"/>
    <hyperlink r:id="rId8269" location="Japanese" ref="C8270"/>
    <hyperlink r:id="rId8270" location="Japanese" ref="C8271"/>
    <hyperlink r:id="rId8271" location="Japanese" ref="C8272"/>
    <hyperlink r:id="rId8272" location="Japanese" ref="C8273"/>
    <hyperlink r:id="rId8273" location="Japanese" ref="C8274"/>
    <hyperlink r:id="rId8274" location="Japanese" ref="C8275"/>
    <hyperlink r:id="rId8275" location="Japanese" ref="C8276"/>
    <hyperlink r:id="rId8276" location="Japanese" ref="C8277"/>
    <hyperlink r:id="rId8277" location="Japanese" ref="C8278"/>
    <hyperlink r:id="rId8278" location="Japanese" ref="C8279"/>
    <hyperlink r:id="rId8279" location="Japanese" ref="C8280"/>
    <hyperlink r:id="rId8280" location="Japanese" ref="C8281"/>
    <hyperlink r:id="rId8281" location="Japanese" ref="C8282"/>
    <hyperlink r:id="rId8282" location="Japanese" ref="C8283"/>
    <hyperlink r:id="rId8283" location="Japanese" ref="C8284"/>
    <hyperlink r:id="rId8284" location="Japanese" ref="C8285"/>
    <hyperlink r:id="rId8285" ref="C8286"/>
    <hyperlink r:id="rId8286" location="Japanese" ref="C8287"/>
    <hyperlink r:id="rId8287" location="Japanese" ref="C8288"/>
    <hyperlink r:id="rId8288" location="Japanese" ref="C8289"/>
    <hyperlink r:id="rId8289" location="Japanese" ref="C8290"/>
    <hyperlink r:id="rId8290" location="Japanese" ref="C8291"/>
    <hyperlink r:id="rId8291" ref="C8292"/>
    <hyperlink r:id="rId8292" location="Japanese" ref="C8293"/>
    <hyperlink r:id="rId8293" location="Japanese" ref="C8294"/>
    <hyperlink r:id="rId8294" ref="C8295"/>
    <hyperlink r:id="rId8295" location="Japanese" ref="C8296"/>
    <hyperlink r:id="rId8296" location="Japanese" ref="C8297"/>
    <hyperlink r:id="rId8297" location="Japanese" ref="C8298"/>
    <hyperlink r:id="rId8298" location="Japanese" ref="C8299"/>
    <hyperlink r:id="rId8299" location="Japanese" ref="C8300"/>
    <hyperlink r:id="rId8300" location="Japanese" ref="C8301"/>
    <hyperlink r:id="rId8301" location="Japanese" ref="C8302"/>
    <hyperlink r:id="rId8302" location="Japanese" ref="C8303"/>
    <hyperlink r:id="rId8303" location="Japanese" ref="C8304"/>
    <hyperlink r:id="rId8304" ref="C8305"/>
    <hyperlink r:id="rId8305" location="Japanese" ref="C8306"/>
    <hyperlink r:id="rId8306" ref="C8307"/>
    <hyperlink r:id="rId8307" location="Japanese" ref="C8308"/>
    <hyperlink r:id="rId8308" location="Japanese" ref="C8309"/>
    <hyperlink r:id="rId8309" location="Japanese" ref="C8310"/>
    <hyperlink r:id="rId8310" ref="C8311"/>
    <hyperlink r:id="rId8311" location="Japanese" ref="C8312"/>
    <hyperlink r:id="rId8312" location="Japanese" ref="C8313"/>
    <hyperlink r:id="rId8313" location="Japanese" ref="C8314"/>
    <hyperlink r:id="rId8314" location="Japanese" ref="C8315"/>
    <hyperlink r:id="rId8315" ref="C8316"/>
    <hyperlink r:id="rId8316" location="Japanese" ref="C8317"/>
    <hyperlink r:id="rId8317" ref="C8318"/>
    <hyperlink r:id="rId8318" location="Japanese" ref="C8319"/>
    <hyperlink r:id="rId8319" location="Japanese" ref="C8320"/>
    <hyperlink r:id="rId8320" location="Japanese" ref="C8321"/>
    <hyperlink r:id="rId8321" location="Japanese" ref="C8322"/>
    <hyperlink r:id="rId8322" location="Japanese" ref="C8323"/>
    <hyperlink r:id="rId8323" location="Japanese" ref="C8324"/>
    <hyperlink r:id="rId8324" location="Japanese" ref="C8325"/>
    <hyperlink r:id="rId8325" location="Japanese" ref="C8326"/>
    <hyperlink r:id="rId8326" location="Japanese" ref="C8327"/>
    <hyperlink r:id="rId8327" location="Japanese" ref="C8328"/>
    <hyperlink r:id="rId8328" location="Japanese" ref="C8329"/>
    <hyperlink r:id="rId8329" location="Japanese" ref="C8330"/>
    <hyperlink r:id="rId8330" location="Japanese" ref="C8331"/>
    <hyperlink r:id="rId8331" ref="C8332"/>
    <hyperlink r:id="rId8332" ref="C8333"/>
    <hyperlink r:id="rId8333" location="Japanese" ref="C8334"/>
    <hyperlink r:id="rId8334" location="Japanese" ref="C8335"/>
    <hyperlink r:id="rId8335" location="Japanese" ref="C8336"/>
    <hyperlink r:id="rId8336" location="Japanese" ref="C8337"/>
    <hyperlink r:id="rId8337" ref="C8338"/>
    <hyperlink r:id="rId8338" location="Japanese" ref="C8339"/>
    <hyperlink r:id="rId8339" location="Japanese" ref="C8340"/>
    <hyperlink r:id="rId8340" location="Japanese" ref="C8341"/>
    <hyperlink r:id="rId8341" location="Japanese" ref="C8342"/>
    <hyperlink r:id="rId8342" location="Japanese" ref="C8343"/>
    <hyperlink r:id="rId8343" location="Japanese" ref="C8344"/>
    <hyperlink r:id="rId8344" location="Japanese" ref="C8345"/>
    <hyperlink r:id="rId8345" location="Japanese" ref="C8346"/>
    <hyperlink r:id="rId8346" location="Japanese" ref="C8347"/>
    <hyperlink r:id="rId8347" location="Japanese" ref="C8348"/>
    <hyperlink r:id="rId8348" location="Japanese" ref="C8349"/>
    <hyperlink r:id="rId8349" location="Japanese" ref="C8350"/>
    <hyperlink r:id="rId8350" location="Japanese" ref="C8351"/>
    <hyperlink r:id="rId8351" location="Japanese" ref="C8352"/>
    <hyperlink r:id="rId8352" location="Japanese" ref="C8353"/>
    <hyperlink r:id="rId8353" ref="C8354"/>
    <hyperlink r:id="rId8354" ref="C8355"/>
    <hyperlink r:id="rId8355" location="Japanese" ref="C8356"/>
    <hyperlink r:id="rId8356" location="Japanese" ref="C8357"/>
    <hyperlink r:id="rId8357" location="Japanese" ref="C8358"/>
    <hyperlink r:id="rId8358" location="Japanese" ref="C8359"/>
    <hyperlink r:id="rId8359" location="Japanese" ref="C8360"/>
    <hyperlink r:id="rId8360" location="Japanese" ref="C8361"/>
    <hyperlink r:id="rId8361" location="Japanese" ref="C8362"/>
    <hyperlink r:id="rId8362" location="Japanese" ref="C8363"/>
    <hyperlink r:id="rId8363" location="Japanese" ref="C8364"/>
    <hyperlink r:id="rId8364" location="Japanese" ref="C8365"/>
    <hyperlink r:id="rId8365" location="Japanese" ref="C8366"/>
    <hyperlink r:id="rId8366" ref="C8367"/>
    <hyperlink r:id="rId8367" location="Japanese" ref="C8368"/>
    <hyperlink r:id="rId8368" location="Japanese" ref="C8369"/>
    <hyperlink r:id="rId8369" location="Japanese" ref="C8370"/>
    <hyperlink r:id="rId8370" ref="C8371"/>
    <hyperlink r:id="rId8371" location="Japanese" ref="C8372"/>
    <hyperlink r:id="rId8372" location="Japanese" ref="C8373"/>
    <hyperlink r:id="rId8373" location="Japanese" ref="C8374"/>
    <hyperlink r:id="rId8374" location="Japanese" ref="C8375"/>
    <hyperlink r:id="rId8375" ref="C8376"/>
    <hyperlink r:id="rId8376" location="Japanese" ref="C8377"/>
    <hyperlink r:id="rId8377" location="Japanese" ref="C8378"/>
    <hyperlink r:id="rId8378" location="Japanese" ref="C8379"/>
    <hyperlink r:id="rId8379" location="Japanese" ref="C8380"/>
    <hyperlink r:id="rId8380" location="Japanese" ref="C8381"/>
    <hyperlink r:id="rId8381" location="Japanese" ref="C8382"/>
    <hyperlink r:id="rId8382" location="Japanese" ref="C8383"/>
    <hyperlink r:id="rId8383" location="Japanese" ref="C8384"/>
    <hyperlink r:id="rId8384" location="Japanese" ref="C8385"/>
    <hyperlink r:id="rId8385" location="Japanese" ref="C8386"/>
    <hyperlink r:id="rId8386" location="Japanese" ref="C8387"/>
    <hyperlink r:id="rId8387" location="Japanese" ref="C8388"/>
    <hyperlink r:id="rId8388" location="Japanese" ref="C8389"/>
    <hyperlink r:id="rId8389" location="Japanese" ref="C8390"/>
    <hyperlink r:id="rId8390" location="Japanese" ref="C8391"/>
    <hyperlink r:id="rId8391" location="Japanese" ref="C8392"/>
    <hyperlink r:id="rId8392" location="Japanese" ref="C8393"/>
    <hyperlink r:id="rId8393" location="Japanese" ref="C8394"/>
    <hyperlink r:id="rId8394" location="Japanese" ref="C8395"/>
    <hyperlink r:id="rId8395" location="Japanese" ref="C8396"/>
    <hyperlink r:id="rId8396" location="Japanese" ref="C8397"/>
    <hyperlink r:id="rId8397" ref="C8398"/>
    <hyperlink r:id="rId8398" location="Japanese" ref="C8399"/>
    <hyperlink r:id="rId8399" location="Japanese" ref="C8400"/>
    <hyperlink r:id="rId8400" location="Japanese" ref="C8401"/>
    <hyperlink r:id="rId8401" location="Japanese" ref="C8402"/>
    <hyperlink r:id="rId8402" location="Japanese" ref="C8403"/>
    <hyperlink r:id="rId8403" location="Japanese" ref="C8404"/>
    <hyperlink r:id="rId8404" location="Japanese" ref="C8405"/>
    <hyperlink r:id="rId8405" location="Japanese" ref="C8406"/>
    <hyperlink r:id="rId8406" location="Japanese" ref="C8407"/>
    <hyperlink r:id="rId8407" location="Japanese" ref="C8408"/>
    <hyperlink r:id="rId8408" location="Japanese" ref="C8409"/>
    <hyperlink r:id="rId8409" location="Japanese" ref="C8410"/>
    <hyperlink r:id="rId8410" location="Japanese" ref="C8411"/>
    <hyperlink r:id="rId8411" location="Japanese" ref="C8412"/>
    <hyperlink r:id="rId8412" location="Japanese" ref="C8413"/>
    <hyperlink r:id="rId8413" location="Japanese" ref="C8414"/>
    <hyperlink r:id="rId8414" location="Japanese" ref="C8415"/>
    <hyperlink r:id="rId8415" location="Japanese" ref="C8416"/>
    <hyperlink r:id="rId8416" location="Japanese" ref="C8417"/>
    <hyperlink r:id="rId8417" location="Japanese" ref="C8418"/>
    <hyperlink r:id="rId8418" location="Japanese" ref="C8419"/>
    <hyperlink r:id="rId8419" location="Japanese" ref="C8420"/>
    <hyperlink r:id="rId8420" location="Japanese" ref="C8421"/>
    <hyperlink r:id="rId8421" ref="C8422"/>
    <hyperlink r:id="rId8422" location="Japanese" ref="C8423"/>
    <hyperlink r:id="rId8423" ref="C8424"/>
    <hyperlink r:id="rId8424" location="Japanese" ref="C8425"/>
    <hyperlink r:id="rId8425" location="Japanese" ref="C8426"/>
    <hyperlink r:id="rId8426" location="Japanese" ref="C8427"/>
    <hyperlink r:id="rId8427" ref="C8428"/>
    <hyperlink r:id="rId8428" location="Japanese" ref="C8429"/>
    <hyperlink r:id="rId8429" location="Japanese" ref="C8430"/>
    <hyperlink r:id="rId8430" location="Japanese" ref="C8431"/>
    <hyperlink r:id="rId8431" location="Japanese" ref="C8432"/>
    <hyperlink r:id="rId8432" location="Japanese" ref="C8433"/>
    <hyperlink r:id="rId8433" location="Japanese" ref="C8434"/>
    <hyperlink r:id="rId8434" location="Japanese" ref="C8435"/>
    <hyperlink r:id="rId8435" location="Japanese" ref="C8436"/>
    <hyperlink r:id="rId8436" location="Japanese" ref="C8437"/>
    <hyperlink r:id="rId8437" location="Japanese" ref="C8438"/>
    <hyperlink r:id="rId8438" location="Japanese" ref="C8439"/>
    <hyperlink r:id="rId8439" location="Japanese" ref="C8440"/>
    <hyperlink r:id="rId8440" location="Japanese" ref="C8441"/>
    <hyperlink r:id="rId8441" location="Japanese" ref="C8442"/>
    <hyperlink r:id="rId8442" location="Japanese" ref="C8443"/>
    <hyperlink r:id="rId8443" ref="C8444"/>
    <hyperlink r:id="rId8444" location="Japanese" ref="C8445"/>
    <hyperlink r:id="rId8445" location="Japanese" ref="C8446"/>
    <hyperlink r:id="rId8446" location="Japanese" ref="C8447"/>
    <hyperlink r:id="rId8447" location="Japanese" ref="C8448"/>
    <hyperlink r:id="rId8448" location="Japanese" ref="C8449"/>
    <hyperlink r:id="rId8449" location="Japanese" ref="C8450"/>
    <hyperlink r:id="rId8450" ref="C8451"/>
    <hyperlink r:id="rId8451" location="Japanese" ref="C8452"/>
    <hyperlink r:id="rId8452" location="Japanese" ref="C8453"/>
    <hyperlink r:id="rId8453" location="Japanese" ref="C8454"/>
    <hyperlink r:id="rId8454" location="Japanese" ref="C8455"/>
    <hyperlink r:id="rId8455" location="Japanese" ref="C8456"/>
    <hyperlink r:id="rId8456" location="Japanese" ref="C8457"/>
    <hyperlink r:id="rId8457" location="Japanese" ref="C8458"/>
    <hyperlink r:id="rId8458" location="Japanese" ref="C8459"/>
    <hyperlink r:id="rId8459" location="Japanese" ref="C8460"/>
    <hyperlink r:id="rId8460" location="Japanese" ref="C8461"/>
    <hyperlink r:id="rId8461" location="Japanese" ref="C8462"/>
    <hyperlink r:id="rId8462" location="Japanese" ref="C8463"/>
    <hyperlink r:id="rId8463" location="Japanese" ref="C8464"/>
    <hyperlink r:id="rId8464" location="Japanese" ref="C8465"/>
    <hyperlink r:id="rId8465" location="Japanese" ref="C8466"/>
    <hyperlink r:id="rId8466" ref="C8467"/>
    <hyperlink r:id="rId8467" location="Japanese" ref="C8468"/>
    <hyperlink r:id="rId8468" location="Japanese" ref="C8469"/>
    <hyperlink r:id="rId8469" location="Japanese" ref="C8470"/>
    <hyperlink r:id="rId8470" location="Japanese" ref="C8471"/>
    <hyperlink r:id="rId8471" location="Japanese" ref="C8472"/>
    <hyperlink r:id="rId8472" ref="C8473"/>
    <hyperlink r:id="rId8473" location="Japanese" ref="C8474"/>
    <hyperlink r:id="rId8474" ref="C8475"/>
    <hyperlink r:id="rId8475" location="Japanese" ref="C8476"/>
    <hyperlink r:id="rId8476" location="Japanese" ref="C8477"/>
    <hyperlink r:id="rId8477" location="Japanese" ref="C8478"/>
    <hyperlink r:id="rId8478" location="Japanese" ref="C8479"/>
    <hyperlink r:id="rId8479" location="Japanese" ref="C8480"/>
    <hyperlink r:id="rId8480" location="Japanese" ref="C8481"/>
    <hyperlink r:id="rId8481" ref="C8482"/>
    <hyperlink r:id="rId8482" location="Japanese" ref="C8483"/>
    <hyperlink r:id="rId8483" ref="C8484"/>
    <hyperlink r:id="rId8484" location="Japanese" ref="C8485"/>
    <hyperlink r:id="rId8485" location="Japanese" ref="C8486"/>
    <hyperlink r:id="rId8486" ref="C8487"/>
    <hyperlink r:id="rId8487" location="Japanese" ref="C8488"/>
    <hyperlink r:id="rId8488" location="Japanese" ref="C8489"/>
    <hyperlink r:id="rId8489" location="Japanese" ref="C8490"/>
    <hyperlink r:id="rId8490" location="Japanese" ref="C8491"/>
    <hyperlink r:id="rId8491" ref="C8492"/>
    <hyperlink r:id="rId8492" location="Japanese" ref="C8493"/>
    <hyperlink r:id="rId8493" ref="C8494"/>
    <hyperlink r:id="rId8494" location="Japanese" ref="C8495"/>
    <hyperlink r:id="rId8495" ref="C8496"/>
    <hyperlink r:id="rId8496" location="Japanese" ref="C8497"/>
    <hyperlink r:id="rId8497" location="Japanese" ref="C8498"/>
    <hyperlink r:id="rId8498" ref="C8499"/>
    <hyperlink r:id="rId8499" location="Japanese" ref="C8500"/>
    <hyperlink r:id="rId8500" location="Japanese" ref="C8501"/>
    <hyperlink r:id="rId8501" location="Japanese" ref="C8502"/>
    <hyperlink r:id="rId8502" location="Japanese" ref="C8503"/>
    <hyperlink r:id="rId8503" location="Japanese" ref="C8504"/>
    <hyperlink r:id="rId8504" location="Japanese" ref="C8505"/>
    <hyperlink r:id="rId8505" ref="C8506"/>
    <hyperlink r:id="rId8506" location="Japanese" ref="C8507"/>
    <hyperlink r:id="rId8507" location="Japanese" ref="C8508"/>
    <hyperlink r:id="rId8508" location="Japanese" ref="C8509"/>
    <hyperlink r:id="rId8509" location="Japanese" ref="C8510"/>
    <hyperlink r:id="rId8510" location="Japanese" ref="C8511"/>
    <hyperlink r:id="rId8511" location="Japanese" ref="C8512"/>
    <hyperlink r:id="rId8512" location="Japanese" ref="C8513"/>
    <hyperlink r:id="rId8513" ref="C8514"/>
    <hyperlink r:id="rId8514" ref="C8515"/>
    <hyperlink r:id="rId8515" location="Japanese" ref="C8516"/>
    <hyperlink r:id="rId8516" location="Japanese" ref="C8517"/>
    <hyperlink r:id="rId8517" location="Japanese" ref="C8518"/>
    <hyperlink r:id="rId8518" location="Japanese" ref="C8519"/>
    <hyperlink r:id="rId8519" location="Japanese" ref="C8520"/>
    <hyperlink r:id="rId8520" location="Japanese" ref="C8521"/>
    <hyperlink r:id="rId8521" location="Japanese" ref="C8522"/>
    <hyperlink r:id="rId8522" location="Japanese" ref="C8523"/>
    <hyperlink r:id="rId8523" location="Japanese" ref="C8524"/>
    <hyperlink r:id="rId8524" location="Japanese" ref="C8525"/>
    <hyperlink r:id="rId8525" ref="C8526"/>
    <hyperlink r:id="rId8526" location="Japanese" ref="C8527"/>
    <hyperlink r:id="rId8527" location="Japanese" ref="C8528"/>
    <hyperlink r:id="rId8528" location="Japanese" ref="C8529"/>
    <hyperlink r:id="rId8529" location="Japanese" ref="C8530"/>
    <hyperlink r:id="rId8530" location="Japanese" ref="C8531"/>
    <hyperlink r:id="rId8531" location="Japanese" ref="C8532"/>
    <hyperlink r:id="rId8532" location="Japanese" ref="C8533"/>
    <hyperlink r:id="rId8533" location="Japanese" ref="C8534"/>
    <hyperlink r:id="rId8534" location="Japanese" ref="C8535"/>
    <hyperlink r:id="rId8535" location="Japanese" ref="C8536"/>
    <hyperlink r:id="rId8536" location="Japanese" ref="C8537"/>
    <hyperlink r:id="rId8537" ref="C8538"/>
    <hyperlink r:id="rId8538" location="Japanese" ref="C8539"/>
    <hyperlink r:id="rId8539" location="Japanese" ref="C8540"/>
    <hyperlink r:id="rId8540" ref="C8541"/>
    <hyperlink r:id="rId8541" location="Japanese" ref="C8542"/>
    <hyperlink r:id="rId8542" location="Japanese" ref="C8543"/>
    <hyperlink r:id="rId8543" location="Japanese" ref="C8544"/>
    <hyperlink r:id="rId8544" location="Japanese" ref="C8545"/>
    <hyperlink r:id="rId8545" ref="C8546"/>
    <hyperlink r:id="rId8546" location="Japanese" ref="C8547"/>
    <hyperlink r:id="rId8547" ref="C8548"/>
    <hyperlink r:id="rId8548" location="Japanese" ref="C8549"/>
    <hyperlink r:id="rId8549" location="Japanese" ref="C8550"/>
    <hyperlink r:id="rId8550" location="Japanese" ref="C8551"/>
    <hyperlink r:id="rId8551" location="Japanese" ref="C8552"/>
    <hyperlink r:id="rId8552" location="Japanese" ref="C8553"/>
    <hyperlink r:id="rId8553" location="Japanese" ref="C8554"/>
    <hyperlink r:id="rId8554" location="Japanese" ref="C8555"/>
    <hyperlink r:id="rId8555" ref="C8556"/>
    <hyperlink r:id="rId8556" location="Japanese" ref="C8557"/>
    <hyperlink r:id="rId8557" ref="C8558"/>
    <hyperlink r:id="rId8558" location="Japanese" ref="C8559"/>
    <hyperlink r:id="rId8559" location="Japanese" ref="C8560"/>
    <hyperlink r:id="rId8560" location="Japanese" ref="C8561"/>
    <hyperlink r:id="rId8561" location="Japanese" ref="C8562"/>
    <hyperlink r:id="rId8562" ref="C8563"/>
    <hyperlink r:id="rId8563" location="Japanese" ref="C8564"/>
    <hyperlink r:id="rId8564" ref="C8565"/>
    <hyperlink r:id="rId8565" location="Japanese" ref="C8566"/>
    <hyperlink r:id="rId8566" location="Japanese" ref="C8567"/>
    <hyperlink r:id="rId8567" location="Japanese" ref="C8568"/>
    <hyperlink r:id="rId8568" location="Japanese" ref="C8569"/>
    <hyperlink r:id="rId8569" ref="C8570"/>
    <hyperlink r:id="rId8570" location="Japanese" ref="C8571"/>
    <hyperlink r:id="rId8571" location="Japanese" ref="C8572"/>
    <hyperlink r:id="rId8572" location="Japanese" ref="C8573"/>
    <hyperlink r:id="rId8573" ref="C8574"/>
    <hyperlink r:id="rId8574" ref="C8575"/>
    <hyperlink r:id="rId8575" location="Japanese" ref="C8576"/>
    <hyperlink r:id="rId8576" ref="C8577"/>
    <hyperlink r:id="rId8577" location="Japanese" ref="C8578"/>
    <hyperlink r:id="rId8578" location="Japanese" ref="C8579"/>
    <hyperlink r:id="rId8579" location="Japanese" ref="C8580"/>
    <hyperlink r:id="rId8580" location="Japanese" ref="C8581"/>
    <hyperlink r:id="rId8581" location="Japanese" ref="C8582"/>
    <hyperlink r:id="rId8582" location="Japanese" ref="C8583"/>
    <hyperlink r:id="rId8583" location="Japanese" ref="C8584"/>
    <hyperlink r:id="rId8584" location="Japanese" ref="C8585"/>
    <hyperlink r:id="rId8585" location="Japanese" ref="C8586"/>
    <hyperlink r:id="rId8586" location="Japanese" ref="C8587"/>
    <hyperlink r:id="rId8587" location="Japanese" ref="C8588"/>
    <hyperlink r:id="rId8588" location="Japanese" ref="C8589"/>
    <hyperlink r:id="rId8589" location="Japanese" ref="C8590"/>
    <hyperlink r:id="rId8590" location="Japanese" ref="C8591"/>
    <hyperlink r:id="rId8591" ref="C8592"/>
    <hyperlink r:id="rId8592" location="Japanese" ref="C8593"/>
    <hyperlink r:id="rId8593" location="Japanese" ref="C8594"/>
    <hyperlink r:id="rId8594" location="Japanese" ref="C8595"/>
    <hyperlink r:id="rId8595" location="Japanese" ref="C8596"/>
    <hyperlink r:id="rId8596" ref="C8597"/>
    <hyperlink r:id="rId8597" location="Japanese" ref="C8598"/>
    <hyperlink r:id="rId8598" location="Japanese" ref="C8599"/>
    <hyperlink r:id="rId8599" location="Japanese" ref="C8600"/>
    <hyperlink r:id="rId8600" location="Japanese" ref="C8601"/>
    <hyperlink r:id="rId8601" location="Japanese" ref="C8602"/>
    <hyperlink r:id="rId8602" location="Japanese" ref="C8603"/>
    <hyperlink r:id="rId8603" location="Japanese" ref="C8604"/>
    <hyperlink r:id="rId8604" location="Japanese" ref="C8605"/>
    <hyperlink r:id="rId8605" ref="C8606"/>
    <hyperlink r:id="rId8606" location="Japanese" ref="C8607"/>
    <hyperlink r:id="rId8607" location="Japanese" ref="C8608"/>
    <hyperlink r:id="rId8608" ref="C8609"/>
    <hyperlink r:id="rId8609" ref="C8610"/>
    <hyperlink r:id="rId8610" ref="C8611"/>
    <hyperlink r:id="rId8611" location="Japanese" ref="C8612"/>
    <hyperlink r:id="rId8612" location="Japanese" ref="C8613"/>
    <hyperlink r:id="rId8613" location="Japanese" ref="C8614"/>
    <hyperlink r:id="rId8614" location="Japanese" ref="C8615"/>
    <hyperlink r:id="rId8615" location="Japanese" ref="C8616"/>
    <hyperlink r:id="rId8616" location="Japanese" ref="C8617"/>
    <hyperlink r:id="rId8617" location="Japanese" ref="C8618"/>
    <hyperlink r:id="rId8618" location="Japanese" ref="C8619"/>
    <hyperlink r:id="rId8619" location="Japanese" ref="C8620"/>
    <hyperlink r:id="rId8620" location="Japanese" ref="C8621"/>
    <hyperlink r:id="rId8621" location="Japanese" ref="C8622"/>
    <hyperlink r:id="rId8622" location="Japanese" ref="C8623"/>
    <hyperlink r:id="rId8623" location="Japanese" ref="C8624"/>
    <hyperlink r:id="rId8624" location="Japanese" ref="C8625"/>
    <hyperlink r:id="rId8625" location="Japanese" ref="C8626"/>
    <hyperlink r:id="rId8626" location="Japanese" ref="C8627"/>
    <hyperlink r:id="rId8627" location="Japanese" ref="C8628"/>
    <hyperlink r:id="rId8628" location="Japanese" ref="C8629"/>
    <hyperlink r:id="rId8629" location="Japanese" ref="C8630"/>
    <hyperlink r:id="rId8630" location="Japanese" ref="C8631"/>
    <hyperlink r:id="rId8631" location="Japanese" ref="C8632"/>
    <hyperlink r:id="rId8632" location="Japanese" ref="C8633"/>
    <hyperlink r:id="rId8633" location="Japanese" ref="C8634"/>
    <hyperlink r:id="rId8634" location="Japanese" ref="C8635"/>
    <hyperlink r:id="rId8635" location="Japanese" ref="C8636"/>
    <hyperlink r:id="rId8636" location="Japanese" ref="C8637"/>
    <hyperlink r:id="rId8637" location="Japanese" ref="C8638"/>
    <hyperlink r:id="rId8638" location="Japanese" ref="C8639"/>
    <hyperlink r:id="rId8639" location="Japanese" ref="C8640"/>
    <hyperlink r:id="rId8640" location="Japanese" ref="C8641"/>
    <hyperlink r:id="rId8641" location="Japanese" ref="C8642"/>
    <hyperlink r:id="rId8642" location="Japanese" ref="C8643"/>
    <hyperlink r:id="rId8643" location="Japanese" ref="C8644"/>
    <hyperlink r:id="rId8644" location="Japanese" ref="C8645"/>
    <hyperlink r:id="rId8645" ref="C8646"/>
    <hyperlink r:id="rId8646" location="Japanese" ref="C8647"/>
    <hyperlink r:id="rId8647" location="Japanese" ref="C8648"/>
    <hyperlink r:id="rId8648" ref="C8649"/>
    <hyperlink r:id="rId8649" location="Japanese" ref="C8650"/>
    <hyperlink r:id="rId8650" location="Japanese" ref="C8651"/>
    <hyperlink r:id="rId8651" location="Japanese" ref="C8652"/>
    <hyperlink r:id="rId8652" location="Japanese" ref="C8653"/>
    <hyperlink r:id="rId8653" location="Japanese" ref="C8654"/>
    <hyperlink r:id="rId8654" ref="C8655"/>
    <hyperlink r:id="rId8655" location="Japanese" ref="C8656"/>
    <hyperlink r:id="rId8656" location="Japanese" ref="C8657"/>
    <hyperlink r:id="rId8657" location="Japanese" ref="C8658"/>
    <hyperlink r:id="rId8658" location="Japanese" ref="C8659"/>
    <hyperlink r:id="rId8659" location="Japanese" ref="C8660"/>
    <hyperlink r:id="rId8660" location="Japanese" ref="C8661"/>
    <hyperlink r:id="rId8661" location="Japanese" ref="C8662"/>
    <hyperlink r:id="rId8662" location="Japanese" ref="C8663"/>
    <hyperlink r:id="rId8663" location="Japanese" ref="C8664"/>
    <hyperlink r:id="rId8664" location="Japanese" ref="C8665"/>
    <hyperlink r:id="rId8665" location="Japanese" ref="C8666"/>
    <hyperlink r:id="rId8666" ref="C8667"/>
    <hyperlink r:id="rId8667" location="Japanese" ref="C8668"/>
    <hyperlink r:id="rId8668" location="Japanese" ref="C8669"/>
    <hyperlink r:id="rId8669" ref="C8670"/>
    <hyperlink r:id="rId8670" location="Japanese" ref="C8671"/>
    <hyperlink r:id="rId8671" ref="C8672"/>
    <hyperlink r:id="rId8672" ref="C8673"/>
    <hyperlink r:id="rId8673" ref="C8674"/>
    <hyperlink r:id="rId8674" location="Japanese" ref="C8675"/>
    <hyperlink r:id="rId8675" location="Japanese" ref="C8676"/>
    <hyperlink r:id="rId8676" location="Japanese" ref="C8677"/>
    <hyperlink r:id="rId8677" location="Japanese" ref="C8678"/>
    <hyperlink r:id="rId8678" location="Japanese" ref="C8679"/>
    <hyperlink r:id="rId8679" location="Japanese" ref="C8680"/>
    <hyperlink r:id="rId8680" location="Japanese" ref="C8681"/>
    <hyperlink r:id="rId8681" location="Japanese" ref="C8682"/>
    <hyperlink r:id="rId8682" location="Japanese" ref="C8683"/>
    <hyperlink r:id="rId8683" location="Japanese" ref="C8684"/>
    <hyperlink r:id="rId8684" location="Japanese" ref="C8685"/>
    <hyperlink r:id="rId8685" location="Japanese" ref="C8686"/>
    <hyperlink r:id="rId8686" location="Japanese" ref="C8687"/>
    <hyperlink r:id="rId8687" location="Japanese" ref="C8688"/>
    <hyperlink r:id="rId8688" location="Japanese" ref="C8689"/>
    <hyperlink r:id="rId8689" location="Japanese" ref="C8690"/>
    <hyperlink r:id="rId8690" location="Japanese" ref="C8691"/>
    <hyperlink r:id="rId8691" ref="C8692"/>
    <hyperlink r:id="rId8692" location="Japanese" ref="C8693"/>
    <hyperlink r:id="rId8693" location="Japanese" ref="C8694"/>
    <hyperlink r:id="rId8694" location="Japanese" ref="C8695"/>
    <hyperlink r:id="rId8695" location="Japanese" ref="C8696"/>
    <hyperlink r:id="rId8696" location="Japanese" ref="C8697"/>
    <hyperlink r:id="rId8697" location="Japanese" ref="C8698"/>
    <hyperlink r:id="rId8698" location="Japanese" ref="C8699"/>
    <hyperlink r:id="rId8699" location="Japanese" ref="C8700"/>
    <hyperlink r:id="rId8700" location="Japanese" ref="C8701"/>
    <hyperlink r:id="rId8701" ref="C8702"/>
    <hyperlink r:id="rId8702" location="Japanese" ref="C8703"/>
    <hyperlink r:id="rId8703" location="Japanese" ref="C8704"/>
    <hyperlink r:id="rId8704" location="Japanese" ref="C8705"/>
    <hyperlink r:id="rId8705" location="Japanese" ref="C8706"/>
    <hyperlink r:id="rId8706" location="Japanese" ref="C8707"/>
    <hyperlink r:id="rId8707" location="Japanese" ref="C8708"/>
    <hyperlink r:id="rId8708" location="Japanese" ref="C8709"/>
    <hyperlink r:id="rId8709" location="Japanese" ref="C8710"/>
    <hyperlink r:id="rId8710" location="Japanese" ref="C8711"/>
    <hyperlink r:id="rId8711" location="Japanese" ref="C8712"/>
    <hyperlink r:id="rId8712" location="Japanese" ref="C8713"/>
    <hyperlink r:id="rId8713" location="Japanese" ref="C8714"/>
    <hyperlink r:id="rId8714" location="Japanese" ref="C8715"/>
    <hyperlink r:id="rId8715" location="Japanese" ref="C8716"/>
    <hyperlink r:id="rId8716" ref="C8717"/>
    <hyperlink r:id="rId8717" location="Japanese" ref="C8718"/>
    <hyperlink r:id="rId8718" ref="C8719"/>
    <hyperlink r:id="rId8719" location="Japanese" ref="C8720"/>
    <hyperlink r:id="rId8720" location="Japanese" ref="C8721"/>
    <hyperlink r:id="rId8721" location="Japanese" ref="C8722"/>
    <hyperlink r:id="rId8722" location="Japanese" ref="C8723"/>
    <hyperlink r:id="rId8723" location="Japanese" ref="C8724"/>
    <hyperlink r:id="rId8724" location="Japanese" ref="C8725"/>
    <hyperlink r:id="rId8725" location="Japanese" ref="C8726"/>
    <hyperlink r:id="rId8726" location="Japanese" ref="C8727"/>
    <hyperlink r:id="rId8727" location="Japanese" ref="C8728"/>
    <hyperlink r:id="rId8728" location="Japanese" ref="C8729"/>
    <hyperlink r:id="rId8729" ref="C8730"/>
    <hyperlink r:id="rId8730" location="Japanese" ref="C8731"/>
    <hyperlink r:id="rId8731" location="Japanese" ref="C8732"/>
    <hyperlink r:id="rId8732" location="Japanese" ref="C8733"/>
    <hyperlink r:id="rId8733" location="Japanese" ref="C8734"/>
    <hyperlink r:id="rId8734" location="Japanese" ref="C8735"/>
    <hyperlink r:id="rId8735" location="Japanese" ref="C8736"/>
    <hyperlink r:id="rId8736" location="Japanese" ref="C8737"/>
    <hyperlink r:id="rId8737" location="Japanese" ref="C8738"/>
    <hyperlink r:id="rId8738" location="Japanese" ref="C8739"/>
    <hyperlink r:id="rId8739" location="Japanese" ref="C8740"/>
    <hyperlink r:id="rId8740" location="Japanese" ref="C8741"/>
    <hyperlink r:id="rId8741" location="Japanese" ref="C8742"/>
    <hyperlink r:id="rId8742" location="Japanese" ref="C8743"/>
    <hyperlink r:id="rId8743" location="Japanese" ref="C8744"/>
    <hyperlink r:id="rId8744" location="Japanese" ref="C8745"/>
    <hyperlink r:id="rId8745" location="Japanese" ref="C8746"/>
    <hyperlink r:id="rId8746" location="Japanese" ref="C8747"/>
    <hyperlink r:id="rId8747" location="Japanese" ref="C8748"/>
    <hyperlink r:id="rId8748" location="Japanese" ref="C8749"/>
    <hyperlink r:id="rId8749" location="Japanese" ref="C8750"/>
    <hyperlink r:id="rId8750" location="Japanese" ref="C8751"/>
    <hyperlink r:id="rId8751" location="Japanese" ref="C8752"/>
    <hyperlink r:id="rId8752" ref="C8753"/>
    <hyperlink r:id="rId8753" location="Japanese" ref="C8754"/>
    <hyperlink r:id="rId8754" location="Japanese" ref="C8755"/>
    <hyperlink r:id="rId8755" ref="C8756"/>
    <hyperlink r:id="rId8756" location="Japanese" ref="C8757"/>
    <hyperlink r:id="rId8757" location="Japanese" ref="C8758"/>
    <hyperlink r:id="rId8758" ref="C8759"/>
    <hyperlink r:id="rId8759" location="Japanese" ref="C8760"/>
    <hyperlink r:id="rId8760" location="Japanese" ref="C8761"/>
    <hyperlink r:id="rId8761" location="Japanese" ref="C8762"/>
    <hyperlink r:id="rId8762" location="Japanese" ref="C8763"/>
    <hyperlink r:id="rId8763" location="Japanese" ref="C8764"/>
    <hyperlink r:id="rId8764" location="Japanese" ref="C8765"/>
    <hyperlink r:id="rId8765" location="Japanese" ref="C8766"/>
    <hyperlink r:id="rId8766" location="Japanese" ref="C8767"/>
    <hyperlink r:id="rId8767" location="Japanese" ref="C8768"/>
    <hyperlink r:id="rId8768" location="Japanese" ref="C8769"/>
    <hyperlink r:id="rId8769" location="Japanese" ref="C8770"/>
    <hyperlink r:id="rId8770" location="Japanese" ref="C8771"/>
    <hyperlink r:id="rId8771" location="Japanese" ref="C8772"/>
    <hyperlink r:id="rId8772" location="Japanese" ref="C8773"/>
    <hyperlink r:id="rId8773" location="Japanese" ref="C8774"/>
    <hyperlink r:id="rId8774" location="Japanese" ref="C8775"/>
    <hyperlink r:id="rId8775" location="Japanese" ref="C8776"/>
    <hyperlink r:id="rId8776" location="Japanese" ref="C8777"/>
    <hyperlink r:id="rId8777" location="Japanese" ref="C8778"/>
    <hyperlink r:id="rId8778" location="Japanese" ref="C8779"/>
    <hyperlink r:id="rId8779" location="Japanese" ref="C8780"/>
    <hyperlink r:id="rId8780" location="Japanese" ref="C8781"/>
    <hyperlink r:id="rId8781" ref="C8782"/>
    <hyperlink r:id="rId8782" location="Japanese" ref="C8783"/>
    <hyperlink r:id="rId8783" location="Japanese" ref="C8784"/>
    <hyperlink r:id="rId8784" location="Japanese" ref="C8785"/>
    <hyperlink r:id="rId8785" location="Japanese" ref="C8786"/>
    <hyperlink r:id="rId8786" ref="C8787"/>
    <hyperlink r:id="rId8787" location="Japanese" ref="C8788"/>
    <hyperlink r:id="rId8788" ref="C8789"/>
    <hyperlink r:id="rId8789" location="Japanese" ref="C8790"/>
    <hyperlink r:id="rId8790" location="Japanese" ref="C8791"/>
    <hyperlink r:id="rId8791" location="Japanese" ref="C8792"/>
    <hyperlink r:id="rId8792" location="Japanese" ref="C8793"/>
    <hyperlink r:id="rId8793" location="Japanese" ref="C8794"/>
    <hyperlink r:id="rId8794" location="Japanese" ref="C8795"/>
    <hyperlink r:id="rId8795" location="Japanese" ref="C8796"/>
    <hyperlink r:id="rId8796" location="Japanese" ref="C8797"/>
    <hyperlink r:id="rId8797" location="Japanese" ref="C8798"/>
    <hyperlink r:id="rId8798" location="Japanese" ref="C8799"/>
    <hyperlink r:id="rId8799" ref="C8800"/>
    <hyperlink r:id="rId8800" ref="C8801"/>
    <hyperlink r:id="rId8801" location="Japanese" ref="C8802"/>
    <hyperlink r:id="rId8802" ref="C8803"/>
    <hyperlink r:id="rId8803" location="Japanese" ref="C8804"/>
    <hyperlink r:id="rId8804" location="Japanese" ref="C8805"/>
    <hyperlink r:id="rId8805" location="Japanese" ref="C8806"/>
    <hyperlink r:id="rId8806" ref="C8807"/>
    <hyperlink r:id="rId8807" location="Japanese" ref="C8808"/>
    <hyperlink r:id="rId8808" location="Japanese" ref="C8809"/>
    <hyperlink r:id="rId8809" location="Japanese" ref="C8810"/>
    <hyperlink r:id="rId8810" location="Japanese" ref="C8811"/>
    <hyperlink r:id="rId8811" location="Japanese" ref="C8812"/>
    <hyperlink r:id="rId8812" location="Japanese" ref="C8813"/>
    <hyperlink r:id="rId8813" location="Japanese" ref="C8814"/>
    <hyperlink r:id="rId8814" location="Japanese" ref="C8815"/>
    <hyperlink r:id="rId8815" location="Japanese" ref="C8816"/>
    <hyperlink r:id="rId8816" location="Japanese" ref="C8817"/>
    <hyperlink r:id="rId8817" location="Japanese" ref="C8818"/>
    <hyperlink r:id="rId8818" location="Japanese" ref="C8819"/>
    <hyperlink r:id="rId8819" location="Japanese" ref="C8820"/>
    <hyperlink r:id="rId8820" location="Japanese" ref="C8821"/>
    <hyperlink r:id="rId8821" location="Japanese" ref="C8822"/>
    <hyperlink r:id="rId8822" location="Japanese" ref="C8823"/>
    <hyperlink r:id="rId8823" location="Japanese" ref="C8824"/>
    <hyperlink r:id="rId8824" location="Japanese" ref="C8825"/>
    <hyperlink r:id="rId8825" location="Japanese" ref="C8826"/>
    <hyperlink r:id="rId8826" ref="C8827"/>
    <hyperlink r:id="rId8827" location="Japanese" ref="C8828"/>
    <hyperlink r:id="rId8828" location="Japanese" ref="C8829"/>
    <hyperlink r:id="rId8829" ref="C8830"/>
    <hyperlink r:id="rId8830" location="Japanese" ref="C8831"/>
    <hyperlink r:id="rId8831" location="Japanese" ref="C8832"/>
    <hyperlink r:id="rId8832" location="Japanese" ref="C8833"/>
    <hyperlink r:id="rId8833" location="Japanese" ref="C8834"/>
    <hyperlink r:id="rId8834" location="Japanese" ref="C8835"/>
    <hyperlink r:id="rId8835" location="Japanese" ref="C8836"/>
    <hyperlink r:id="rId8836" location="Japanese" ref="C8837"/>
    <hyperlink r:id="rId8837" ref="C8838"/>
    <hyperlink r:id="rId8838" location="Japanese" ref="C8839"/>
    <hyperlink r:id="rId8839" location="Japanese" ref="C8840"/>
    <hyperlink r:id="rId8840" location="Japanese" ref="C8841"/>
    <hyperlink r:id="rId8841" location="Japanese" ref="C8842"/>
    <hyperlink r:id="rId8842" location="Japanese" ref="C8843"/>
    <hyperlink r:id="rId8843" location="Japanese" ref="C8844"/>
    <hyperlink r:id="rId8844" location="Japanese" ref="C8845"/>
    <hyperlink r:id="rId8845" location="Japanese" ref="C8846"/>
    <hyperlink r:id="rId8846" ref="C8847"/>
    <hyperlink r:id="rId8847" ref="C8848"/>
    <hyperlink r:id="rId8848" ref="C8849"/>
    <hyperlink r:id="rId8849" ref="C8850"/>
    <hyperlink r:id="rId8850" location="Japanese" ref="C8851"/>
    <hyperlink r:id="rId8851" location="Japanese" ref="C8852"/>
    <hyperlink r:id="rId8852" location="Japanese" ref="C8853"/>
    <hyperlink r:id="rId8853" location="Japanese" ref="C8854"/>
    <hyperlink r:id="rId8854" location="Japanese" ref="C8855"/>
    <hyperlink r:id="rId8855" location="Japanese" ref="C8856"/>
    <hyperlink r:id="rId8856" ref="C8857"/>
    <hyperlink r:id="rId8857" location="Japanese" ref="C8858"/>
    <hyperlink r:id="rId8858" location="Japanese" ref="C8859"/>
    <hyperlink r:id="rId8859" location="Japanese" ref="C8860"/>
    <hyperlink r:id="rId8860" location="Japanese" ref="C8861"/>
    <hyperlink r:id="rId8861" location="Japanese" ref="C8862"/>
    <hyperlink r:id="rId8862" location="Japanese" ref="C8863"/>
    <hyperlink r:id="rId8863" location="Japanese" ref="C8864"/>
    <hyperlink r:id="rId8864" location="Japanese" ref="C8865"/>
    <hyperlink r:id="rId8865" location="Japanese" ref="C8866"/>
    <hyperlink r:id="rId8866" location="Japanese" ref="C8867"/>
    <hyperlink r:id="rId8867" ref="C8868"/>
    <hyperlink r:id="rId8868" location="Japanese" ref="C8869"/>
    <hyperlink r:id="rId8869" location="Japanese" ref="C8870"/>
    <hyperlink r:id="rId8870" location="Japanese" ref="C8871"/>
    <hyperlink r:id="rId8871" location="Japanese" ref="C8872"/>
    <hyperlink r:id="rId8872" location="Japanese" ref="C8873"/>
    <hyperlink r:id="rId8873" location="Japanese" ref="C8874"/>
    <hyperlink r:id="rId8874" ref="C8875"/>
    <hyperlink r:id="rId8875" ref="C8876"/>
    <hyperlink r:id="rId8876" location="Japanese" ref="C8877"/>
    <hyperlink r:id="rId8877" location="Japanese" ref="C8878"/>
    <hyperlink r:id="rId8878" ref="C8879"/>
    <hyperlink r:id="rId8879" location="Japanese" ref="C8880"/>
    <hyperlink r:id="rId8880" location="Japanese" ref="C8881"/>
    <hyperlink r:id="rId8881" location="Japanese" ref="C8882"/>
    <hyperlink r:id="rId8882" location="Japanese" ref="C8883"/>
    <hyperlink r:id="rId8883" location="Japanese" ref="C8884"/>
    <hyperlink r:id="rId8884" ref="C8885"/>
    <hyperlink r:id="rId8885" location="Japanese" ref="C8886"/>
    <hyperlink r:id="rId8886" location="Japanese" ref="C8887"/>
    <hyperlink r:id="rId8887" location="Japanese" ref="C8888"/>
    <hyperlink r:id="rId8888" location="Japanese" ref="C8889"/>
    <hyperlink r:id="rId8889" location="Japanese" ref="C8890"/>
    <hyperlink r:id="rId8890" ref="C8891"/>
    <hyperlink r:id="rId8891" ref="C8892"/>
    <hyperlink r:id="rId8892" location="Japanese" ref="C8893"/>
    <hyperlink r:id="rId8893" location="Japanese" ref="C8894"/>
    <hyperlink r:id="rId8894" location="Japanese" ref="C8895"/>
    <hyperlink r:id="rId8895" location="Japanese" ref="C8896"/>
    <hyperlink r:id="rId8896" ref="C8897"/>
    <hyperlink r:id="rId8897" ref="C8898"/>
    <hyperlink r:id="rId8898" location="Japanese" ref="C8899"/>
    <hyperlink r:id="rId8899" location="Japanese" ref="C8900"/>
    <hyperlink r:id="rId8900" location="Japanese" ref="C8901"/>
    <hyperlink r:id="rId8901" location="Japanese" ref="C8902"/>
    <hyperlink r:id="rId8902" location="Japanese" ref="C8903"/>
    <hyperlink r:id="rId8903" location="Japanese" ref="C8904"/>
    <hyperlink r:id="rId8904" location="Japanese" ref="C8905"/>
    <hyperlink r:id="rId8905" location="Japanese" ref="C8906"/>
    <hyperlink r:id="rId8906" location="Japanese" ref="C8907"/>
    <hyperlink r:id="rId8907" location="Japanese" ref="C8908"/>
    <hyperlink r:id="rId8908" location="Japanese" ref="C8909"/>
    <hyperlink r:id="rId8909" location="Japanese" ref="C8910"/>
    <hyperlink r:id="rId8910" location="Japanese" ref="C8911"/>
    <hyperlink r:id="rId8911" location="Japanese" ref="C8912"/>
    <hyperlink r:id="rId8912" location="Japanese" ref="C8913"/>
    <hyperlink r:id="rId8913" location="Japanese" ref="C8914"/>
    <hyperlink r:id="rId8914" location="Japanese" ref="C8915"/>
    <hyperlink r:id="rId8915" location="Japanese" ref="C8916"/>
    <hyperlink r:id="rId8916" location="Japanese" ref="C8917"/>
    <hyperlink r:id="rId8917" location="Japanese" ref="C8918"/>
    <hyperlink r:id="rId8918" location="Japanese" ref="C8919"/>
    <hyperlink r:id="rId8919" location="Japanese" ref="C8920"/>
    <hyperlink r:id="rId8920" location="Japanese" ref="C8921"/>
    <hyperlink r:id="rId8921" location="Japanese" ref="C8922"/>
    <hyperlink r:id="rId8922" location="Japanese" ref="C8923"/>
    <hyperlink r:id="rId8923" location="Japanese" ref="C8924"/>
    <hyperlink r:id="rId8924" location="Japanese" ref="C8925"/>
    <hyperlink r:id="rId8925" location="Japanese" ref="C8926"/>
    <hyperlink r:id="rId8926" location="Japanese" ref="C8927"/>
    <hyperlink r:id="rId8927" location="Japanese" ref="C8928"/>
    <hyperlink r:id="rId8928" location="Japanese" ref="C8929"/>
    <hyperlink r:id="rId8929" location="Japanese" ref="C8930"/>
    <hyperlink r:id="rId8930" location="Japanese" ref="C8931"/>
    <hyperlink r:id="rId8931" location="Japanese" ref="C8932"/>
    <hyperlink r:id="rId8932" location="Japanese" ref="C8933"/>
    <hyperlink r:id="rId8933" location="Japanese" ref="C8934"/>
    <hyperlink r:id="rId8934" location="Japanese" ref="C8935"/>
    <hyperlink r:id="rId8935" location="Japanese" ref="C8936"/>
    <hyperlink r:id="rId8936" location="Japanese" ref="C8937"/>
    <hyperlink r:id="rId8937" location="Japanese" ref="C8938"/>
    <hyperlink r:id="rId8938" location="Japanese" ref="C8939"/>
    <hyperlink r:id="rId8939" location="Japanese" ref="C8940"/>
    <hyperlink r:id="rId8940" location="Japanese" ref="C8941"/>
    <hyperlink r:id="rId8941" location="Japanese" ref="C8942"/>
    <hyperlink r:id="rId8942" location="Japanese" ref="C8943"/>
    <hyperlink r:id="rId8943" location="Japanese" ref="C8944"/>
    <hyperlink r:id="rId8944" location="Japanese" ref="C8945"/>
    <hyperlink r:id="rId8945" location="Japanese" ref="C8946"/>
    <hyperlink r:id="rId8946" location="Japanese" ref="C8947"/>
    <hyperlink r:id="rId8947" location="Japanese" ref="C8948"/>
    <hyperlink r:id="rId8948" location="Japanese" ref="C8949"/>
    <hyperlink r:id="rId8949" location="Japanese" ref="C8950"/>
    <hyperlink r:id="rId8950" location="Japanese" ref="C8951"/>
    <hyperlink r:id="rId8951" ref="C8952"/>
    <hyperlink r:id="rId8952" ref="C8953"/>
    <hyperlink r:id="rId8953" location="Japanese" ref="C8954"/>
    <hyperlink r:id="rId8954" location="Japanese" ref="C8955"/>
    <hyperlink r:id="rId8955" location="Japanese" ref="C8956"/>
    <hyperlink r:id="rId8956" location="Japanese" ref="C8957"/>
    <hyperlink r:id="rId8957" location="Japanese" ref="C8958"/>
    <hyperlink r:id="rId8958" ref="C8959"/>
    <hyperlink r:id="rId8959" location="Japanese" ref="C8960"/>
    <hyperlink r:id="rId8960" location="Japanese" ref="C8961"/>
    <hyperlink r:id="rId8961" location="Japanese" ref="C8962"/>
    <hyperlink r:id="rId8962" location="Japanese" ref="C8963"/>
    <hyperlink r:id="rId8963" ref="C8964"/>
    <hyperlink r:id="rId8964" location="Japanese" ref="C8965"/>
    <hyperlink r:id="rId8965" location="Japanese" ref="C8966"/>
    <hyperlink r:id="rId8966" location="Japanese" ref="C8967"/>
    <hyperlink r:id="rId8967" location="Japanese" ref="C8968"/>
    <hyperlink r:id="rId8968" location="Japanese" ref="C8969"/>
    <hyperlink r:id="rId8969" location="Japanese" ref="C8970"/>
    <hyperlink r:id="rId8970" ref="C8971"/>
    <hyperlink r:id="rId8971" location="Japanese" ref="C8972"/>
    <hyperlink r:id="rId8972" location="Japanese" ref="C8973"/>
    <hyperlink r:id="rId8973" location="Japanese" ref="C8974"/>
    <hyperlink r:id="rId8974" location="Japanese" ref="C8975"/>
    <hyperlink r:id="rId8975" location="Japanese" ref="C8976"/>
    <hyperlink r:id="rId8976" location="Japanese" ref="C8977"/>
    <hyperlink r:id="rId8977" location="Japanese" ref="C8978"/>
    <hyperlink r:id="rId8978" ref="C8979"/>
    <hyperlink r:id="rId8979" ref="C8980"/>
    <hyperlink r:id="rId8980" location="Japanese" ref="C8981"/>
    <hyperlink r:id="rId8981" location="Japanese" ref="C8982"/>
    <hyperlink r:id="rId8982" location="Japanese" ref="C8983"/>
    <hyperlink r:id="rId8983" location="Japanese" ref="C8984"/>
    <hyperlink r:id="rId8984" location="Japanese" ref="C8985"/>
    <hyperlink r:id="rId8985" location="Japanese" ref="C8986"/>
    <hyperlink r:id="rId8986" location="Japanese" ref="C8987"/>
    <hyperlink r:id="rId8987" location="Japanese" ref="C8988"/>
    <hyperlink r:id="rId8988" location="Japanese" ref="C8989"/>
    <hyperlink r:id="rId8989" location="Japanese" ref="C8990"/>
    <hyperlink r:id="rId8990" location="Japanese" ref="C8991"/>
    <hyperlink r:id="rId8991" location="Japanese" ref="C8992"/>
    <hyperlink r:id="rId8992" location="Japanese" ref="C8993"/>
    <hyperlink r:id="rId8993" ref="C8994"/>
    <hyperlink r:id="rId8994" location="Japanese" ref="C8995"/>
    <hyperlink r:id="rId8995" location="Japanese" ref="C8996"/>
    <hyperlink r:id="rId8996" location="Japanese" ref="C8997"/>
    <hyperlink r:id="rId8997" location="Japanese" ref="C8998"/>
    <hyperlink r:id="rId8998" location="Japanese" ref="C8999"/>
    <hyperlink r:id="rId8999" location="Japanese" ref="C9000"/>
    <hyperlink r:id="rId9000" location="Japanese" ref="C9001"/>
    <hyperlink r:id="rId9001" location="Japanese" ref="C9002"/>
    <hyperlink r:id="rId9002" location="Japanese" ref="C9003"/>
    <hyperlink r:id="rId9003" location="Japanese" ref="C9004"/>
    <hyperlink r:id="rId9004" location="Japanese" ref="C9005"/>
    <hyperlink r:id="rId9005" location="Japanese" ref="C9006"/>
    <hyperlink r:id="rId9006" ref="C9007"/>
    <hyperlink r:id="rId9007" location="Japanese" ref="C9008"/>
    <hyperlink r:id="rId9008" location="Japanese" ref="C9009"/>
    <hyperlink r:id="rId9009" location="Japanese" ref="C9010"/>
    <hyperlink r:id="rId9010" location="Japanese" ref="C9011"/>
    <hyperlink r:id="rId9011" location="Japanese" ref="C9012"/>
    <hyperlink r:id="rId9012" location="Japanese" ref="C9013"/>
    <hyperlink r:id="rId9013" location="Japanese" ref="C9014"/>
    <hyperlink r:id="rId9014" location="Japanese" ref="C9015"/>
    <hyperlink r:id="rId9015" location="Japanese" ref="C9016"/>
    <hyperlink r:id="rId9016" ref="C9017"/>
    <hyperlink r:id="rId9017" location="Japanese" ref="C9018"/>
    <hyperlink r:id="rId9018" location="Japanese" ref="C9019"/>
    <hyperlink r:id="rId9019" location="Japanese" ref="C9020"/>
    <hyperlink r:id="rId9020" location="Japanese" ref="C9021"/>
    <hyperlink r:id="rId9021" ref="C9022"/>
    <hyperlink r:id="rId9022" location="Japanese" ref="C9023"/>
    <hyperlink r:id="rId9023" location="Japanese" ref="C9024"/>
    <hyperlink r:id="rId9024" location="Japanese" ref="C9025"/>
    <hyperlink r:id="rId9025" location="Japanese" ref="C9026"/>
    <hyperlink r:id="rId9026" location="Japanese" ref="C9027"/>
    <hyperlink r:id="rId9027" ref="C9028"/>
    <hyperlink r:id="rId9028" location="Japanese" ref="C9029"/>
    <hyperlink r:id="rId9029" location="Japanese" ref="C9030"/>
    <hyperlink r:id="rId9030" ref="C9031"/>
    <hyperlink r:id="rId9031" location="Japanese" ref="C9032"/>
    <hyperlink r:id="rId9032" location="Japanese" ref="C9033"/>
    <hyperlink r:id="rId9033" ref="C9034"/>
    <hyperlink r:id="rId9034" location="Japanese" ref="C9035"/>
    <hyperlink r:id="rId9035" location="Japanese" ref="C9036"/>
    <hyperlink r:id="rId9036" location="Japanese" ref="C9037"/>
    <hyperlink r:id="rId9037" location="Japanese" ref="C9038"/>
    <hyperlink r:id="rId9038" location="Japanese" ref="C9039"/>
    <hyperlink r:id="rId9039" location="Japanese" ref="C9040"/>
    <hyperlink r:id="rId9040" location="Japanese" ref="C9041"/>
    <hyperlink r:id="rId9041" ref="C9042"/>
    <hyperlink r:id="rId9042" location="Japanese" ref="C9043"/>
    <hyperlink r:id="rId9043" location="Japanese" ref="C9044"/>
    <hyperlink r:id="rId9044" ref="C9045"/>
    <hyperlink r:id="rId9045" location="Japanese" ref="C9046"/>
    <hyperlink r:id="rId9046" location="Japanese" ref="C9047"/>
    <hyperlink r:id="rId9047" ref="C9048"/>
    <hyperlink r:id="rId9048" location="Japanese" ref="C9049"/>
    <hyperlink r:id="rId9049" location="Japanese" ref="C9050"/>
    <hyperlink r:id="rId9050" ref="C9051"/>
    <hyperlink r:id="rId9051" location="Japanese" ref="C9052"/>
    <hyperlink r:id="rId9052" location="Japanese" ref="C9053"/>
    <hyperlink r:id="rId9053" location="Japanese" ref="C9054"/>
    <hyperlink r:id="rId9054" ref="C9055"/>
    <hyperlink r:id="rId9055" location="Japanese" ref="C9056"/>
    <hyperlink r:id="rId9056" location="Japanese" ref="C9057"/>
    <hyperlink r:id="rId9057" location="Japanese" ref="C9058"/>
    <hyperlink r:id="rId9058" location="Japanese" ref="C9059"/>
    <hyperlink r:id="rId9059" location="Japanese" ref="C9060"/>
    <hyperlink r:id="rId9060" location="Japanese" ref="C9061"/>
    <hyperlink r:id="rId9061" location="Japanese" ref="C9062"/>
    <hyperlink r:id="rId9062" location="Japanese" ref="C9063"/>
    <hyperlink r:id="rId9063" location="Japanese" ref="C9064"/>
    <hyperlink r:id="rId9064" location="Japanese" ref="C9065"/>
    <hyperlink r:id="rId9065" ref="C9066"/>
    <hyperlink r:id="rId9066" ref="C9067"/>
    <hyperlink r:id="rId9067" location="Japanese" ref="C9068"/>
    <hyperlink r:id="rId9068" location="Japanese" ref="C9069"/>
    <hyperlink r:id="rId9069" location="Japanese" ref="C9070"/>
    <hyperlink r:id="rId9070" location="Japanese" ref="C9071"/>
    <hyperlink r:id="rId9071" location="Japanese" ref="C9072"/>
    <hyperlink r:id="rId9072" location="Japanese" ref="C9073"/>
    <hyperlink r:id="rId9073" location="Japanese" ref="C9074"/>
    <hyperlink r:id="rId9074" ref="C9075"/>
    <hyperlink r:id="rId9075" location="Japanese" ref="C9076"/>
    <hyperlink r:id="rId9076" location="Japanese" ref="C9077"/>
    <hyperlink r:id="rId9077" location="Japanese" ref="C9078"/>
    <hyperlink r:id="rId9078" location="Japanese" ref="C9079"/>
    <hyperlink r:id="rId9079" location="Japanese" ref="C9080"/>
    <hyperlink r:id="rId9080" location="Japanese" ref="C9081"/>
    <hyperlink r:id="rId9081" location="Japanese" ref="C9082"/>
    <hyperlink r:id="rId9082" location="Japanese" ref="C9083"/>
    <hyperlink r:id="rId9083" ref="C9084"/>
    <hyperlink r:id="rId9084" location="Japanese" ref="C9085"/>
    <hyperlink r:id="rId9085" location="Japanese" ref="C9086"/>
    <hyperlink r:id="rId9086" location="Japanese" ref="C9087"/>
    <hyperlink r:id="rId9087" location="Japanese" ref="C9088"/>
    <hyperlink r:id="rId9088" location="Japanese" ref="C9089"/>
    <hyperlink r:id="rId9089" location="Japanese" ref="C9090"/>
    <hyperlink r:id="rId9090" location="Japanese" ref="C9091"/>
    <hyperlink r:id="rId9091" location="Japanese" ref="C9092"/>
    <hyperlink r:id="rId9092" location="Japanese" ref="C9093"/>
    <hyperlink r:id="rId9093" location="Japanese" ref="C9094"/>
    <hyperlink r:id="rId9094" location="Japanese" ref="C9095"/>
    <hyperlink r:id="rId9095" location="Japanese" ref="C9096"/>
    <hyperlink r:id="rId9096" location="Japanese" ref="C9097"/>
    <hyperlink r:id="rId9097" ref="C9098"/>
    <hyperlink r:id="rId9098" location="Japanese" ref="C9099"/>
    <hyperlink r:id="rId9099" location="Japanese" ref="C9100"/>
    <hyperlink r:id="rId9100" location="Japanese" ref="C9101"/>
    <hyperlink r:id="rId9101" ref="C9102"/>
    <hyperlink r:id="rId9102" ref="C9103"/>
    <hyperlink r:id="rId9103" location="Japanese" ref="C9104"/>
    <hyperlink r:id="rId9104" location="Japanese" ref="C9105"/>
    <hyperlink r:id="rId9105" location="Japanese" ref="C9106"/>
    <hyperlink r:id="rId9106" location="Japanese" ref="C9107"/>
    <hyperlink r:id="rId9107" location="Japanese" ref="C9108"/>
    <hyperlink r:id="rId9108" location="Japanese" ref="C9109"/>
    <hyperlink r:id="rId9109" location="Japanese" ref="C9110"/>
    <hyperlink r:id="rId9110" location="Japanese" ref="C9111"/>
    <hyperlink r:id="rId9111" location="Japanese" ref="C9112"/>
    <hyperlink r:id="rId9112" ref="C9113"/>
    <hyperlink r:id="rId9113" location="Japanese" ref="C9114"/>
    <hyperlink r:id="rId9114" location="Japanese" ref="C9115"/>
    <hyperlink r:id="rId9115" location="Japanese" ref="C9116"/>
    <hyperlink r:id="rId9116" location="Japanese" ref="C9117"/>
    <hyperlink r:id="rId9117" location="Japanese" ref="C9118"/>
    <hyperlink r:id="rId9118" location="Japanese" ref="C9119"/>
    <hyperlink r:id="rId9119" location="Japanese" ref="C9120"/>
    <hyperlink r:id="rId9120" location="Japanese" ref="C9121"/>
    <hyperlink r:id="rId9121" location="Japanese" ref="C9122"/>
    <hyperlink r:id="rId9122" location="Japanese" ref="C9123"/>
    <hyperlink r:id="rId9123" location="Japanese" ref="C9124"/>
    <hyperlink r:id="rId9124" location="Japanese" ref="C9125"/>
    <hyperlink r:id="rId9125" location="Japanese" ref="C9126"/>
    <hyperlink r:id="rId9126" ref="C9127"/>
    <hyperlink r:id="rId9127" location="Japanese" ref="C9128"/>
    <hyperlink r:id="rId9128" location="Japanese" ref="C9129"/>
    <hyperlink r:id="rId9129" location="Japanese" ref="C9130"/>
    <hyperlink r:id="rId9130" ref="C9131"/>
    <hyperlink r:id="rId9131" location="Japanese" ref="C9132"/>
    <hyperlink r:id="rId9132" location="Japanese" ref="C9133"/>
    <hyperlink r:id="rId9133" location="Japanese" ref="C9134"/>
    <hyperlink r:id="rId9134" location="Japanese" ref="C9135"/>
    <hyperlink r:id="rId9135" location="Japanese" ref="C9136"/>
    <hyperlink r:id="rId9136" location="Japanese" ref="C9137"/>
    <hyperlink r:id="rId9137" ref="C9138"/>
    <hyperlink r:id="rId9138" location="Japanese" ref="C9139"/>
    <hyperlink r:id="rId9139" ref="C9140"/>
    <hyperlink r:id="rId9140" ref="C9141"/>
    <hyperlink r:id="rId9141" location="Japanese" ref="C9142"/>
    <hyperlink r:id="rId9142" location="Japanese" ref="C9143"/>
    <hyperlink r:id="rId9143" location="Japanese" ref="C9144"/>
    <hyperlink r:id="rId9144" location="Japanese" ref="C9145"/>
    <hyperlink r:id="rId9145" location="Japanese" ref="C9146"/>
    <hyperlink r:id="rId9146" location="Japanese" ref="C9147"/>
    <hyperlink r:id="rId9147" location="Japanese" ref="C9148"/>
    <hyperlink r:id="rId9148" location="Japanese" ref="C9149"/>
    <hyperlink r:id="rId9149" location="Japanese" ref="C9150"/>
    <hyperlink r:id="rId9150" location="Japanese" ref="C9151"/>
    <hyperlink r:id="rId9151" location="Japanese" ref="C9152"/>
    <hyperlink r:id="rId9152" location="Japanese" ref="C9153"/>
    <hyperlink r:id="rId9153" location="Japanese" ref="C9154"/>
    <hyperlink r:id="rId9154" location="Japanese" ref="C9155"/>
    <hyperlink r:id="rId9155" location="Japanese" ref="C9156"/>
    <hyperlink r:id="rId9156" location="Japanese" ref="C9157"/>
    <hyperlink r:id="rId9157" location="Japanese" ref="C9158"/>
    <hyperlink r:id="rId9158" location="Japanese" ref="C9159"/>
    <hyperlink r:id="rId9159" ref="C9160"/>
    <hyperlink r:id="rId9160" location="Japanese" ref="C9161"/>
    <hyperlink r:id="rId9161" location="Japanese" ref="C9162"/>
    <hyperlink r:id="rId9162" location="Japanese" ref="C9163"/>
    <hyperlink r:id="rId9163" location="Japanese" ref="C9164"/>
    <hyperlink r:id="rId9164" ref="C9165"/>
    <hyperlink r:id="rId9165" location="Japanese" ref="C9166"/>
    <hyperlink r:id="rId9166" location="Japanese" ref="C9167"/>
    <hyperlink r:id="rId9167" location="Japanese" ref="C9168"/>
    <hyperlink r:id="rId9168" location="Japanese" ref="C9169"/>
    <hyperlink r:id="rId9169" location="Japanese" ref="C9170"/>
    <hyperlink r:id="rId9170" location="Japanese" ref="C9171"/>
    <hyperlink r:id="rId9171" location="Japanese" ref="C9172"/>
    <hyperlink r:id="rId9172" location="Japanese" ref="C9173"/>
    <hyperlink r:id="rId9173" location="Japanese" ref="C9174"/>
    <hyperlink r:id="rId9174" location="Japanese" ref="C9175"/>
    <hyperlink r:id="rId9175" location="Japanese" ref="C9176"/>
    <hyperlink r:id="rId9176" location="Japanese" ref="C9177"/>
    <hyperlink r:id="rId9177" location="Japanese" ref="C9178"/>
    <hyperlink r:id="rId9178" location="Japanese" ref="C9179"/>
    <hyperlink r:id="rId9179" location="Japanese" ref="C9180"/>
    <hyperlink r:id="rId9180" location="Japanese" ref="C9181"/>
    <hyperlink r:id="rId9181" location="Japanese" ref="C9182"/>
    <hyperlink r:id="rId9182" location="Japanese" ref="C9183"/>
    <hyperlink r:id="rId9183" location="Japanese" ref="C9184"/>
    <hyperlink r:id="rId9184" location="Japanese" ref="C9185"/>
    <hyperlink r:id="rId9185" location="Japanese" ref="C9186"/>
    <hyperlink r:id="rId9186" location="Japanese" ref="C9187"/>
    <hyperlink r:id="rId9187" location="Japanese" ref="C9188"/>
    <hyperlink r:id="rId9188" location="Japanese" ref="C9189"/>
    <hyperlink r:id="rId9189" location="Japanese" ref="C9190"/>
    <hyperlink r:id="rId9190" location="Japanese" ref="C9191"/>
    <hyperlink r:id="rId9191" ref="C9192"/>
    <hyperlink r:id="rId9192" ref="C9193"/>
    <hyperlink r:id="rId9193" location="Japanese" ref="C9194"/>
    <hyperlink r:id="rId9194" location="Japanese" ref="C9195"/>
    <hyperlink r:id="rId9195" location="Japanese" ref="C9196"/>
    <hyperlink r:id="rId9196" location="Japanese" ref="C9197"/>
    <hyperlink r:id="rId9197" location="Japanese" ref="C9198"/>
    <hyperlink r:id="rId9198" location="Japanese" ref="C9199"/>
    <hyperlink r:id="rId9199" location="Japanese" ref="C9200"/>
    <hyperlink r:id="rId9200" location="Japanese" ref="C9201"/>
    <hyperlink r:id="rId9201" location="Japanese" ref="C9202"/>
    <hyperlink r:id="rId9202" location="Japanese" ref="C9203"/>
    <hyperlink r:id="rId9203" location="Japanese" ref="C9204"/>
    <hyperlink r:id="rId9204" location="Japanese" ref="C9205"/>
    <hyperlink r:id="rId9205" ref="C9206"/>
    <hyperlink r:id="rId9206" location="Japanese" ref="C9207"/>
    <hyperlink r:id="rId9207" location="Japanese" ref="C9208"/>
    <hyperlink r:id="rId9208" location="Japanese" ref="C9209"/>
    <hyperlink r:id="rId9209" location="Japanese" ref="C9210"/>
    <hyperlink r:id="rId9210" location="Japanese" ref="C9211"/>
    <hyperlink r:id="rId9211" location="Japanese" ref="C9212"/>
    <hyperlink r:id="rId9212" location="Japanese" ref="C9213"/>
    <hyperlink r:id="rId9213" location="Japanese" ref="C9214"/>
    <hyperlink r:id="rId9214" location="Japanese" ref="C9215"/>
    <hyperlink r:id="rId9215" location="Japanese" ref="C9216"/>
    <hyperlink r:id="rId9216" ref="C9217"/>
    <hyperlink r:id="rId9217" location="Japanese" ref="C9218"/>
    <hyperlink r:id="rId9218" location="Japanese" ref="C9219"/>
    <hyperlink r:id="rId9219" location="Japanese" ref="C9220"/>
    <hyperlink r:id="rId9220" location="Japanese" ref="C9221"/>
    <hyperlink r:id="rId9221" location="Japanese" ref="C9222"/>
    <hyperlink r:id="rId9222" location="Japanese" ref="C9223"/>
    <hyperlink r:id="rId9223" location="Japanese" ref="C9224"/>
    <hyperlink r:id="rId9224" location="Japanese" ref="C9225"/>
    <hyperlink r:id="rId9225" location="Japanese" ref="C9226"/>
    <hyperlink r:id="rId9226" location="Japanese" ref="C9227"/>
    <hyperlink r:id="rId9227" location="Japanese" ref="C9228"/>
    <hyperlink r:id="rId9228" location="Japanese" ref="C9229"/>
    <hyperlink r:id="rId9229" location="Japanese" ref="C9230"/>
    <hyperlink r:id="rId9230" location="Japanese" ref="C9231"/>
    <hyperlink r:id="rId9231" location="Japanese" ref="C9232"/>
    <hyperlink r:id="rId9232" location="Japanese" ref="C9233"/>
    <hyperlink r:id="rId9233" location="Japanese" ref="C9234"/>
    <hyperlink r:id="rId9234" location="Japanese" ref="C9235"/>
    <hyperlink r:id="rId9235" ref="C9236"/>
    <hyperlink r:id="rId9236" location="Japanese" ref="C9237"/>
    <hyperlink r:id="rId9237" location="Japanese" ref="C9238"/>
    <hyperlink r:id="rId9238" location="Japanese" ref="C9239"/>
    <hyperlink r:id="rId9239" location="Japanese" ref="C9240"/>
    <hyperlink r:id="rId9240" location="Japanese" ref="C9241"/>
    <hyperlink r:id="rId9241" location="Japanese" ref="C9242"/>
    <hyperlink r:id="rId9242" location="Japanese" ref="C9243"/>
    <hyperlink r:id="rId9243" location="Japanese" ref="C9244"/>
    <hyperlink r:id="rId9244" location="Japanese" ref="C9245"/>
    <hyperlink r:id="rId9245" location="Japanese" ref="C9246"/>
    <hyperlink r:id="rId9246" location="Japanese" ref="C9247"/>
    <hyperlink r:id="rId9247" location="Japanese" ref="C9248"/>
    <hyperlink r:id="rId9248" ref="C9249"/>
    <hyperlink r:id="rId9249" location="Japanese" ref="C9250"/>
    <hyperlink r:id="rId9250" location="Japanese" ref="C9251"/>
    <hyperlink r:id="rId9251" ref="C9252"/>
    <hyperlink r:id="rId9252" ref="C9253"/>
    <hyperlink r:id="rId9253" location="Japanese" ref="C9254"/>
    <hyperlink r:id="rId9254" ref="C9255"/>
    <hyperlink r:id="rId9255" ref="C9256"/>
    <hyperlink r:id="rId9256" location="Japanese" ref="C9257"/>
    <hyperlink r:id="rId9257" location="Japanese" ref="C9258"/>
    <hyperlink r:id="rId9258" location="Japanese" ref="C9259"/>
    <hyperlink r:id="rId9259" location="Japanese" ref="C9260"/>
    <hyperlink r:id="rId9260" location="Japanese" ref="C9261"/>
    <hyperlink r:id="rId9261" location="Japanese" ref="C9262"/>
    <hyperlink r:id="rId9262" ref="C9263"/>
    <hyperlink r:id="rId9263" ref="C9264"/>
    <hyperlink r:id="rId9264" ref="C9265"/>
    <hyperlink r:id="rId9265" location="Japanese" ref="C9266"/>
    <hyperlink r:id="rId9266" ref="C9267"/>
    <hyperlink r:id="rId9267" location="Japanese" ref="C9268"/>
    <hyperlink r:id="rId9268" location="Japanese" ref="C9269"/>
    <hyperlink r:id="rId9269" location="Japanese" ref="C9270"/>
    <hyperlink r:id="rId9270" location="Japanese" ref="C9271"/>
    <hyperlink r:id="rId9271" location="Japanese" ref="C9272"/>
    <hyperlink r:id="rId9272" location="Japanese" ref="C9273"/>
    <hyperlink r:id="rId9273" location="Japanese" ref="C9274"/>
    <hyperlink r:id="rId9274" location="Japanese" ref="C9275"/>
    <hyperlink r:id="rId9275" location="Japanese" ref="C9276"/>
    <hyperlink r:id="rId9276" location="Japanese" ref="C9277"/>
    <hyperlink r:id="rId9277" location="Japanese" ref="C9278"/>
    <hyperlink r:id="rId9278" location="Japanese" ref="C9279"/>
    <hyperlink r:id="rId9279" location="Japanese" ref="C9280"/>
    <hyperlink r:id="rId9280" location="Japanese" ref="C9281"/>
    <hyperlink r:id="rId9281" location="Japanese" ref="C9282"/>
    <hyperlink r:id="rId9282" ref="C9283"/>
    <hyperlink r:id="rId9283" location="Japanese" ref="C9284"/>
    <hyperlink r:id="rId9284" ref="C9285"/>
    <hyperlink r:id="rId9285" location="Japanese" ref="C9286"/>
    <hyperlink r:id="rId9286" location="Japanese" ref="C9287"/>
    <hyperlink r:id="rId9287" location="Japanese" ref="C9288"/>
    <hyperlink r:id="rId9288" location="Japanese" ref="C9289"/>
    <hyperlink r:id="rId9289" location="Japanese" ref="C9290"/>
    <hyperlink r:id="rId9290" ref="C9291"/>
    <hyperlink r:id="rId9291" location="Japanese" ref="C9292"/>
    <hyperlink r:id="rId9292" location="Japanese" ref="C9293"/>
    <hyperlink r:id="rId9293" location="Japanese" ref="C9294"/>
    <hyperlink r:id="rId9294" location="Japanese" ref="C9295"/>
    <hyperlink r:id="rId9295" location="Japanese" ref="C9296"/>
    <hyperlink r:id="rId9296" location="Japanese" ref="C9297"/>
    <hyperlink r:id="rId9297" location="Japanese" ref="C9298"/>
    <hyperlink r:id="rId9298" location="Japanese" ref="C9299"/>
    <hyperlink r:id="rId9299" location="Japanese" ref="C9300"/>
    <hyperlink r:id="rId9300" location="Japanese" ref="C9301"/>
    <hyperlink r:id="rId9301" location="Japanese" ref="C9302"/>
    <hyperlink r:id="rId9302" location="Japanese" ref="C9303"/>
    <hyperlink r:id="rId9303" ref="C9304"/>
    <hyperlink r:id="rId9304" location="Japanese" ref="C9305"/>
    <hyperlink r:id="rId9305" location="Japanese" ref="C9306"/>
    <hyperlink r:id="rId9306" location="Japanese" ref="C9307"/>
    <hyperlink r:id="rId9307" location="Japanese" ref="C9308"/>
    <hyperlink r:id="rId9308" location="Japanese" ref="C9309"/>
    <hyperlink r:id="rId9309" ref="C9310"/>
    <hyperlink r:id="rId9310" location="Japanese" ref="C9311"/>
    <hyperlink r:id="rId9311" location="Japanese" ref="C9312"/>
    <hyperlink r:id="rId9312" location="Japanese" ref="C9313"/>
    <hyperlink r:id="rId9313" location="Japanese" ref="C9314"/>
    <hyperlink r:id="rId9314" location="Japanese" ref="C9315"/>
    <hyperlink r:id="rId9315" ref="C9316"/>
    <hyperlink r:id="rId9316" ref="C9317"/>
    <hyperlink r:id="rId9317" location="Japanese" ref="C9318"/>
    <hyperlink r:id="rId9318" location="Japanese" ref="C9319"/>
    <hyperlink r:id="rId9319" location="Japanese" ref="C9320"/>
    <hyperlink r:id="rId9320" location="Japanese" ref="C9321"/>
    <hyperlink r:id="rId9321" location="Japanese" ref="C9322"/>
    <hyperlink r:id="rId9322" location="Japanese" ref="C9323"/>
    <hyperlink r:id="rId9323" location="Japanese" ref="C9324"/>
    <hyperlink r:id="rId9324" location="Japanese" ref="C9325"/>
    <hyperlink r:id="rId9325" location="Japanese" ref="C9326"/>
    <hyperlink r:id="rId9326" location="Japanese" ref="C9327"/>
    <hyperlink r:id="rId9327" location="Japanese" ref="C9328"/>
    <hyperlink r:id="rId9328" ref="C9329"/>
    <hyperlink r:id="rId9329" location="Japanese" ref="C9330"/>
    <hyperlink r:id="rId9330" location="Japanese" ref="C9331"/>
    <hyperlink r:id="rId9331" location="Japanese" ref="C9332"/>
    <hyperlink r:id="rId9332" location="Japanese" ref="C9333"/>
    <hyperlink r:id="rId9333" ref="C9334"/>
    <hyperlink r:id="rId9334" ref="C9335"/>
    <hyperlink r:id="rId9335" location="Japanese" ref="C9336"/>
    <hyperlink r:id="rId9336" ref="C9337"/>
    <hyperlink r:id="rId9337" location="Japanese" ref="C9338"/>
    <hyperlink r:id="rId9338" location="Japanese" ref="C9339"/>
    <hyperlink r:id="rId9339" location="Japanese" ref="C9340"/>
    <hyperlink r:id="rId9340" location="Japanese" ref="C9341"/>
    <hyperlink r:id="rId9341" location="Japanese" ref="C9342"/>
    <hyperlink r:id="rId9342" ref="C9343"/>
    <hyperlink r:id="rId9343" location="Japanese" ref="C9344"/>
    <hyperlink r:id="rId9344" location="Japanese" ref="C9345"/>
    <hyperlink r:id="rId9345" location="Japanese" ref="C9346"/>
    <hyperlink r:id="rId9346" location="Japanese" ref="C9347"/>
    <hyperlink r:id="rId9347" location="Japanese" ref="C9348"/>
    <hyperlink r:id="rId9348" location="Japanese" ref="C9349"/>
    <hyperlink r:id="rId9349" location="Japanese" ref="C9350"/>
    <hyperlink r:id="rId9350" location="Japanese" ref="C9351"/>
    <hyperlink r:id="rId9351" location="Japanese" ref="C9352"/>
    <hyperlink r:id="rId9352" location="Japanese" ref="C9353"/>
    <hyperlink r:id="rId9353" location="Japanese" ref="C9354"/>
    <hyperlink r:id="rId9354" location="Japanese" ref="C9355"/>
    <hyperlink r:id="rId9355" location="Japanese" ref="C9356"/>
    <hyperlink r:id="rId9356" location="Japanese" ref="C9357"/>
    <hyperlink r:id="rId9357" location="Japanese" ref="C9358"/>
    <hyperlink r:id="rId9358" location="Japanese" ref="C9359"/>
    <hyperlink r:id="rId9359" location="Japanese" ref="C9360"/>
    <hyperlink r:id="rId9360" location="Japanese" ref="C9361"/>
    <hyperlink r:id="rId9361" location="Japanese" ref="C9362"/>
    <hyperlink r:id="rId9362" location="Japanese" ref="C9363"/>
    <hyperlink r:id="rId9363" location="Japanese" ref="C9364"/>
    <hyperlink r:id="rId9364" location="Japanese" ref="C9365"/>
    <hyperlink r:id="rId9365" location="Japanese" ref="C9366"/>
    <hyperlink r:id="rId9366" ref="C9367"/>
    <hyperlink r:id="rId9367" location="Japanese" ref="C9368"/>
    <hyperlink r:id="rId9368" location="Japanese" ref="C9369"/>
    <hyperlink r:id="rId9369" location="Japanese" ref="C9370"/>
    <hyperlink r:id="rId9370" ref="C9371"/>
    <hyperlink r:id="rId9371" location="Japanese" ref="C9372"/>
    <hyperlink r:id="rId9372" location="Japanese" ref="C9373"/>
    <hyperlink r:id="rId9373" location="Japanese" ref="C9374"/>
    <hyperlink r:id="rId9374" location="Japanese" ref="C9375"/>
    <hyperlink r:id="rId9375" location="Japanese" ref="C9376"/>
    <hyperlink r:id="rId9376" location="Japanese" ref="C9377"/>
    <hyperlink r:id="rId9377" location="Japanese" ref="C9378"/>
    <hyperlink r:id="rId9378" location="Japanese" ref="C9379"/>
    <hyperlink r:id="rId9379" ref="C9380"/>
    <hyperlink r:id="rId9380" location="Japanese" ref="C9381"/>
    <hyperlink r:id="rId9381" location="Japanese" ref="C9382"/>
    <hyperlink r:id="rId9382" location="Japanese" ref="C9383"/>
    <hyperlink r:id="rId9383" location="Japanese" ref="C9384"/>
    <hyperlink r:id="rId9384" location="Japanese" ref="C9385"/>
    <hyperlink r:id="rId9385" location="Japanese" ref="C9386"/>
    <hyperlink r:id="rId9386" location="Japanese" ref="C9387"/>
    <hyperlink r:id="rId9387" location="Japanese" ref="C9388"/>
    <hyperlink r:id="rId9388" location="Japanese" ref="C9389"/>
    <hyperlink r:id="rId9389" location="Japanese" ref="C9390"/>
    <hyperlink r:id="rId9390" ref="C9391"/>
    <hyperlink r:id="rId9391" location="Japanese" ref="C9392"/>
    <hyperlink r:id="rId9392" location="Japanese" ref="C9393"/>
    <hyperlink r:id="rId9393" location="Japanese" ref="C9394"/>
    <hyperlink r:id="rId9394" location="Japanese" ref="C9395"/>
    <hyperlink r:id="rId9395" location="Japanese" ref="C9396"/>
    <hyperlink r:id="rId9396" ref="C9397"/>
    <hyperlink r:id="rId9397" location="Japanese" ref="C9398"/>
    <hyperlink r:id="rId9398" location="Japanese" ref="C9399"/>
    <hyperlink r:id="rId9399" location="Japanese" ref="C9400"/>
    <hyperlink r:id="rId9400" location="Japanese" ref="C9401"/>
    <hyperlink r:id="rId9401" location="Japanese" ref="C9402"/>
    <hyperlink r:id="rId9402" location="Japanese" ref="C9403"/>
    <hyperlink r:id="rId9403" ref="C9404"/>
    <hyperlink r:id="rId9404" location="Japanese" ref="C9405"/>
    <hyperlink r:id="rId9405" ref="C9406"/>
    <hyperlink r:id="rId9406" location="Japanese" ref="C9407"/>
    <hyperlink r:id="rId9407" location="Japanese" ref="C9408"/>
    <hyperlink r:id="rId9408" location="Japanese" ref="C9409"/>
    <hyperlink r:id="rId9409" location="Japanese" ref="C9410"/>
    <hyperlink r:id="rId9410" ref="C9411"/>
    <hyperlink r:id="rId9411" location="Japanese" ref="C9412"/>
    <hyperlink r:id="rId9412" location="Japanese" ref="C9413"/>
    <hyperlink r:id="rId9413" location="Japanese" ref="C9414"/>
    <hyperlink r:id="rId9414" location="Japanese" ref="C9415"/>
    <hyperlink r:id="rId9415" location="Japanese" ref="C9416"/>
    <hyperlink r:id="rId9416" location="Japanese" ref="C9417"/>
    <hyperlink r:id="rId9417" location="Japanese" ref="C9418"/>
    <hyperlink r:id="rId9418" location="Japanese" ref="C9419"/>
    <hyperlink r:id="rId9419" location="Japanese" ref="C9420"/>
    <hyperlink r:id="rId9420" ref="C9421"/>
    <hyperlink r:id="rId9421" location="Japanese" ref="C9422"/>
    <hyperlink r:id="rId9422" location="Japanese" ref="C9423"/>
    <hyperlink r:id="rId9423" location="Japanese" ref="C9424"/>
    <hyperlink r:id="rId9424" location="Japanese" ref="C9425"/>
    <hyperlink r:id="rId9425" location="Japanese" ref="C9426"/>
    <hyperlink r:id="rId9426" location="Japanese" ref="C9427"/>
    <hyperlink r:id="rId9427" location="Japanese" ref="C9428"/>
    <hyperlink r:id="rId9428" ref="C9429"/>
    <hyperlink r:id="rId9429" location="Japanese" ref="C9430"/>
    <hyperlink r:id="rId9430" location="Japanese" ref="C9431"/>
    <hyperlink r:id="rId9431" location="Japanese" ref="C9432"/>
    <hyperlink r:id="rId9432" location="Japanese" ref="C9433"/>
    <hyperlink r:id="rId9433" location="Japanese" ref="C9434"/>
    <hyperlink r:id="rId9434" location="Japanese" ref="C9435"/>
    <hyperlink r:id="rId9435" ref="C9436"/>
    <hyperlink r:id="rId9436" ref="C9437"/>
    <hyperlink r:id="rId9437" location="Japanese" ref="C9438"/>
    <hyperlink r:id="rId9438" location="Japanese" ref="C9439"/>
    <hyperlink r:id="rId9439" ref="C9440"/>
    <hyperlink r:id="rId9440" location="Japanese" ref="C9441"/>
    <hyperlink r:id="rId9441" location="Japanese" ref="C9442"/>
    <hyperlink r:id="rId9442" location="Japanese" ref="C9443"/>
    <hyperlink r:id="rId9443" ref="C9444"/>
    <hyperlink r:id="rId9444" location="Japanese" ref="C9445"/>
    <hyperlink r:id="rId9445" location="Japanese" ref="C9446"/>
    <hyperlink r:id="rId9446" location="Japanese" ref="C9447"/>
    <hyperlink r:id="rId9447" location="Japanese" ref="C9448"/>
    <hyperlink r:id="rId9448" location="Japanese" ref="C9449"/>
    <hyperlink r:id="rId9449" location="Japanese" ref="C9450"/>
    <hyperlink r:id="rId9450" location="Japanese" ref="C9451"/>
    <hyperlink r:id="rId9451" location="Japanese" ref="C9452"/>
    <hyperlink r:id="rId9452" location="Japanese" ref="C9453"/>
    <hyperlink r:id="rId9453" location="Japanese" ref="C9454"/>
    <hyperlink r:id="rId9454" ref="C9455"/>
    <hyperlink r:id="rId9455" location="Japanese" ref="C9456"/>
    <hyperlink r:id="rId9456" location="Japanese" ref="C9457"/>
    <hyperlink r:id="rId9457" location="Japanese" ref="C9458"/>
    <hyperlink r:id="rId9458" location="Japanese" ref="C9459"/>
    <hyperlink r:id="rId9459" location="Japanese" ref="C9460"/>
    <hyperlink r:id="rId9460" ref="C9461"/>
    <hyperlink r:id="rId9461" location="Japanese" ref="C9462"/>
    <hyperlink r:id="rId9462" location="Japanese" ref="C9463"/>
    <hyperlink r:id="rId9463" location="Japanese" ref="C9464"/>
    <hyperlink r:id="rId9464" ref="C9465"/>
    <hyperlink r:id="rId9465" location="Japanese" ref="C9466"/>
    <hyperlink r:id="rId9466" location="Japanese" ref="C9467"/>
    <hyperlink r:id="rId9467" location="Japanese" ref="C9468"/>
    <hyperlink r:id="rId9468" location="Japanese" ref="C9469"/>
    <hyperlink r:id="rId9469" location="Japanese" ref="C9470"/>
    <hyperlink r:id="rId9470" location="Japanese" ref="C9471"/>
    <hyperlink r:id="rId9471" location="Japanese" ref="C9472"/>
    <hyperlink r:id="rId9472" location="Japanese" ref="C9473"/>
    <hyperlink r:id="rId9473" ref="C9474"/>
    <hyperlink r:id="rId9474" location="Japanese" ref="C9475"/>
    <hyperlink r:id="rId9475" location="Japanese" ref="C9476"/>
    <hyperlink r:id="rId9476" location="Japanese" ref="C9477"/>
    <hyperlink r:id="rId9477" location="Japanese" ref="C9478"/>
    <hyperlink r:id="rId9478" location="Japanese" ref="C9479"/>
    <hyperlink r:id="rId9479" location="Japanese" ref="C9480"/>
    <hyperlink r:id="rId9480" location="Japanese" ref="C9481"/>
    <hyperlink r:id="rId9481" location="Japanese" ref="C9482"/>
    <hyperlink r:id="rId9482" ref="C9483"/>
    <hyperlink r:id="rId9483" location="Japanese" ref="C9484"/>
    <hyperlink r:id="rId9484" ref="C9485"/>
    <hyperlink r:id="rId9485" location="Japanese" ref="C9486"/>
    <hyperlink r:id="rId9486" location="Japanese" ref="C9487"/>
    <hyperlink r:id="rId9487" ref="C9488"/>
    <hyperlink r:id="rId9488" location="Japanese" ref="C9489"/>
    <hyperlink r:id="rId9489" location="Japanese" ref="C9490"/>
    <hyperlink r:id="rId9490" location="Japanese" ref="C9491"/>
    <hyperlink r:id="rId9491" location="Japanese" ref="C9492"/>
    <hyperlink r:id="rId9492" location="Japanese" ref="C9493"/>
    <hyperlink r:id="rId9493" location="Japanese" ref="C9494"/>
    <hyperlink r:id="rId9494" location="Japanese" ref="C9495"/>
    <hyperlink r:id="rId9495" ref="C9496"/>
    <hyperlink r:id="rId9496" location="Japanese" ref="C9497"/>
    <hyperlink r:id="rId9497" location="Japanese" ref="C9498"/>
    <hyperlink r:id="rId9498" location="Japanese" ref="C9499"/>
    <hyperlink r:id="rId9499" location="Japanese" ref="C9500"/>
    <hyperlink r:id="rId9500" location="Japanese" ref="C9501"/>
    <hyperlink r:id="rId9501" location="Japanese" ref="C9502"/>
    <hyperlink r:id="rId9502" location="Japanese" ref="C9503"/>
    <hyperlink r:id="rId9503" location="Japanese" ref="C9504"/>
    <hyperlink r:id="rId9504" location="Japanese" ref="C9505"/>
    <hyperlink r:id="rId9505" ref="C9506"/>
    <hyperlink r:id="rId9506" location="Japanese" ref="C9507"/>
    <hyperlink r:id="rId9507" location="Japanese" ref="C9508"/>
    <hyperlink r:id="rId9508" ref="C9509"/>
    <hyperlink r:id="rId9509" location="Japanese" ref="C9510"/>
    <hyperlink r:id="rId9510" location="Japanese" ref="C9511"/>
    <hyperlink r:id="rId9511" location="Japanese" ref="C9512"/>
    <hyperlink r:id="rId9512" location="Japanese" ref="C9513"/>
    <hyperlink r:id="rId9513" location="Japanese" ref="C9514"/>
    <hyperlink r:id="rId9514" ref="C9515"/>
    <hyperlink r:id="rId9515" location="Japanese" ref="C9516"/>
    <hyperlink r:id="rId9516" location="Japanese" ref="C9517"/>
    <hyperlink r:id="rId9517" location="Japanese" ref="C9518"/>
    <hyperlink r:id="rId9518" location="Japanese" ref="C9519"/>
    <hyperlink r:id="rId9519" location="Japanese" ref="C9520"/>
    <hyperlink r:id="rId9520" location="Japanese" ref="C9521"/>
    <hyperlink r:id="rId9521" location="Japanese" ref="C9522"/>
    <hyperlink r:id="rId9522" location="Japanese" ref="C9523"/>
    <hyperlink r:id="rId9523" location="Japanese" ref="C9524"/>
    <hyperlink r:id="rId9524" location="Japanese" ref="C9525"/>
    <hyperlink r:id="rId9525" location="Japanese" ref="C9526"/>
    <hyperlink r:id="rId9526" location="Japanese" ref="C9527"/>
    <hyperlink r:id="rId9527" location="Japanese" ref="C9528"/>
    <hyperlink r:id="rId9528" location="Japanese" ref="C9529"/>
    <hyperlink r:id="rId9529" location="Japanese" ref="C9530"/>
    <hyperlink r:id="rId9530" location="Japanese" ref="C9531"/>
    <hyperlink r:id="rId9531" location="Japanese" ref="C9532"/>
    <hyperlink r:id="rId9532" location="Japanese" ref="C9533"/>
    <hyperlink r:id="rId9533" location="Japanese" ref="C9534"/>
    <hyperlink r:id="rId9534" location="Japanese" ref="C9535"/>
    <hyperlink r:id="rId9535" location="Japanese" ref="C9536"/>
    <hyperlink r:id="rId9536" location="Japanese" ref="C9537"/>
    <hyperlink r:id="rId9537" location="Japanese" ref="C9538"/>
    <hyperlink r:id="rId9538" location="Japanese" ref="C9539"/>
    <hyperlink r:id="rId9539" location="Japanese" ref="C9540"/>
    <hyperlink r:id="rId9540" location="Japanese" ref="C9541"/>
    <hyperlink r:id="rId9541" location="Japanese" ref="C9542"/>
    <hyperlink r:id="rId9542" location="Japanese" ref="C9543"/>
    <hyperlink r:id="rId9543" ref="C9544"/>
    <hyperlink r:id="rId9544" location="Japanese" ref="C9545"/>
    <hyperlink r:id="rId9545" ref="C9546"/>
    <hyperlink r:id="rId9546" ref="C9547"/>
    <hyperlink r:id="rId9547" ref="C9548"/>
    <hyperlink r:id="rId9548" location="Japanese" ref="C9549"/>
    <hyperlink r:id="rId9549" location="Japanese" ref="C9550"/>
    <hyperlink r:id="rId9550" location="Japanese" ref="C9551"/>
    <hyperlink r:id="rId9551" location="Japanese" ref="C9552"/>
    <hyperlink r:id="rId9552" location="Japanese" ref="C9553"/>
    <hyperlink r:id="rId9553" location="Japanese" ref="C9554"/>
    <hyperlink r:id="rId9554" location="Japanese" ref="C9555"/>
    <hyperlink r:id="rId9555" location="Japanese" ref="C9556"/>
    <hyperlink r:id="rId9556" location="Japanese" ref="C9557"/>
    <hyperlink r:id="rId9557" location="Japanese" ref="C9558"/>
    <hyperlink r:id="rId9558" location="Japanese" ref="C9559"/>
    <hyperlink r:id="rId9559" location="Japanese" ref="C9560"/>
    <hyperlink r:id="rId9560" location="Japanese" ref="C9561"/>
    <hyperlink r:id="rId9561" location="Japanese" ref="C9562"/>
    <hyperlink r:id="rId9562" location="Japanese" ref="C9563"/>
    <hyperlink r:id="rId9563" location="Japanese" ref="C9564"/>
    <hyperlink r:id="rId9564" ref="C9565"/>
    <hyperlink r:id="rId9565" location="Japanese" ref="C9566"/>
    <hyperlink r:id="rId9566" ref="C9567"/>
    <hyperlink r:id="rId9567" location="Japanese" ref="C9568"/>
    <hyperlink r:id="rId9568" location="Japanese" ref="C9569"/>
    <hyperlink r:id="rId9569" ref="C9570"/>
    <hyperlink r:id="rId9570" location="Japanese" ref="C9571"/>
    <hyperlink r:id="rId9571" location="Japanese" ref="C9572"/>
    <hyperlink r:id="rId9572" location="Japanese" ref="C9573"/>
    <hyperlink r:id="rId9573" location="Japanese" ref="C9574"/>
    <hyperlink r:id="rId9574" location="Japanese" ref="C9575"/>
    <hyperlink r:id="rId9575" location="Japanese" ref="C9576"/>
    <hyperlink r:id="rId9576" location="Japanese" ref="C9577"/>
    <hyperlink r:id="rId9577" ref="C9578"/>
    <hyperlink r:id="rId9578" location="Japanese" ref="C9579"/>
    <hyperlink r:id="rId9579" location="Japanese" ref="C9580"/>
    <hyperlink r:id="rId9580" location="Japanese" ref="C9581"/>
    <hyperlink r:id="rId9581" location="Japanese" ref="C9582"/>
    <hyperlink r:id="rId9582" location="Japanese" ref="C9583"/>
    <hyperlink r:id="rId9583" location="Japanese" ref="C9584"/>
    <hyperlink r:id="rId9584" location="Japanese" ref="C9585"/>
    <hyperlink r:id="rId9585" location="Japanese" ref="C9586"/>
    <hyperlink r:id="rId9586" location="Japanese" ref="C9587"/>
    <hyperlink r:id="rId9587" location="Japanese" ref="C9588"/>
    <hyperlink r:id="rId9588" location="Japanese" ref="C9589"/>
    <hyperlink r:id="rId9589" ref="C9590"/>
    <hyperlink r:id="rId9590" location="Japanese" ref="C9591"/>
    <hyperlink r:id="rId9591" location="Japanese" ref="C9592"/>
    <hyperlink r:id="rId9592" location="Japanese" ref="C9593"/>
    <hyperlink r:id="rId9593" location="Japanese" ref="C9594"/>
    <hyperlink r:id="rId9594" location="Japanese" ref="C9595"/>
    <hyperlink r:id="rId9595" ref="C9596"/>
    <hyperlink r:id="rId9596" location="Japanese" ref="C9597"/>
    <hyperlink r:id="rId9597" location="Japanese" ref="C9598"/>
    <hyperlink r:id="rId9598" location="Japanese" ref="C9599"/>
    <hyperlink r:id="rId9599" location="Japanese" ref="C9600"/>
    <hyperlink r:id="rId9600" location="Japanese" ref="C9601"/>
    <hyperlink r:id="rId9601" location="Japanese" ref="C9602"/>
    <hyperlink r:id="rId9602" location="Japanese" ref="C9603"/>
    <hyperlink r:id="rId9603" location="Japanese" ref="C9604"/>
    <hyperlink r:id="rId9604" location="Japanese" ref="C9605"/>
    <hyperlink r:id="rId9605" location="Japanese" ref="C9606"/>
    <hyperlink r:id="rId9606" location="Japanese" ref="C9607"/>
    <hyperlink r:id="rId9607" location="Japanese" ref="C9608"/>
    <hyperlink r:id="rId9608" location="Japanese" ref="C9609"/>
    <hyperlink r:id="rId9609" location="Japanese" ref="C9610"/>
    <hyperlink r:id="rId9610" location="Japanese" ref="C9611"/>
    <hyperlink r:id="rId9611" location="Japanese" ref="C9612"/>
    <hyperlink r:id="rId9612" location="Japanese" ref="C9613"/>
    <hyperlink r:id="rId9613" location="Japanese" ref="C9614"/>
    <hyperlink r:id="rId9614" location="Japanese" ref="C9615"/>
    <hyperlink r:id="rId9615" ref="C9616"/>
    <hyperlink r:id="rId9616" location="Japanese" ref="C9617"/>
    <hyperlink r:id="rId9617" ref="C9618"/>
    <hyperlink r:id="rId9618" ref="C9619"/>
    <hyperlink r:id="rId9619" ref="C9620"/>
    <hyperlink r:id="rId9620" location="Japanese" ref="C9621"/>
    <hyperlink r:id="rId9621" ref="C9622"/>
    <hyperlink r:id="rId9622" location="Japanese" ref="C9623"/>
    <hyperlink r:id="rId9623" location="Japanese" ref="C9624"/>
    <hyperlink r:id="rId9624" ref="C9625"/>
    <hyperlink r:id="rId9625" location="Japanese" ref="C9626"/>
    <hyperlink r:id="rId9626" location="Japanese" ref="C9627"/>
    <hyperlink r:id="rId9627" location="Japanese" ref="C9628"/>
    <hyperlink r:id="rId9628" ref="C9629"/>
    <hyperlink r:id="rId9629" location="Japanese" ref="C9630"/>
    <hyperlink r:id="rId9630" location="Japanese" ref="C9631"/>
    <hyperlink r:id="rId9631" location="Japanese" ref="C9632"/>
    <hyperlink r:id="rId9632" location="Japanese" ref="C9633"/>
    <hyperlink r:id="rId9633" location="Japanese" ref="C9634"/>
    <hyperlink r:id="rId9634" location="Japanese" ref="C9635"/>
    <hyperlink r:id="rId9635" location="Japanese" ref="C9636"/>
    <hyperlink r:id="rId9636" location="Japanese" ref="C9637"/>
    <hyperlink r:id="rId9637" location="Japanese" ref="C9638"/>
    <hyperlink r:id="rId9638" location="Japanese" ref="C9639"/>
    <hyperlink r:id="rId9639" ref="C9640"/>
    <hyperlink r:id="rId9640" location="Japanese" ref="C9641"/>
    <hyperlink r:id="rId9641" location="Japanese" ref="C9642"/>
    <hyperlink r:id="rId9642" location="Japanese" ref="C9643"/>
    <hyperlink r:id="rId9643" location="Japanese" ref="C9644"/>
    <hyperlink r:id="rId9644" location="Japanese" ref="C9645"/>
    <hyperlink r:id="rId9645" ref="C9646"/>
    <hyperlink r:id="rId9646" ref="C9647"/>
    <hyperlink r:id="rId9647" location="Japanese" ref="C9648"/>
    <hyperlink r:id="rId9648" location="Japanese" ref="C9649"/>
    <hyperlink r:id="rId9649" location="Japanese" ref="C9650"/>
    <hyperlink r:id="rId9650" location="Japanese" ref="C9651"/>
    <hyperlink r:id="rId9651" location="Japanese" ref="C9652"/>
    <hyperlink r:id="rId9652" location="Japanese" ref="C9653"/>
    <hyperlink r:id="rId9653" location="Japanese" ref="C9654"/>
    <hyperlink r:id="rId9654" location="Japanese" ref="C9655"/>
    <hyperlink r:id="rId9655" location="Japanese" ref="C9656"/>
    <hyperlink r:id="rId9656" location="Japanese" ref="C9657"/>
    <hyperlink r:id="rId9657" location="Japanese" ref="C9658"/>
    <hyperlink r:id="rId9658" location="Japanese" ref="C9659"/>
    <hyperlink r:id="rId9659" location="Japanese" ref="C9660"/>
    <hyperlink r:id="rId9660" location="Japanese" ref="C9661"/>
    <hyperlink r:id="rId9661" ref="C9662"/>
    <hyperlink r:id="rId9662" ref="C9663"/>
    <hyperlink r:id="rId9663" location="Japanese" ref="C9664"/>
    <hyperlink r:id="rId9664" location="Japanese" ref="C9665"/>
    <hyperlink r:id="rId9665" ref="C9666"/>
    <hyperlink r:id="rId9666" location="Japanese" ref="C9667"/>
    <hyperlink r:id="rId9667" ref="C9668"/>
    <hyperlink r:id="rId9668" location="Japanese" ref="C9669"/>
    <hyperlink r:id="rId9669" location="Japanese" ref="C9670"/>
    <hyperlink r:id="rId9670" location="Japanese" ref="C9671"/>
    <hyperlink r:id="rId9671" location="Japanese" ref="C9672"/>
    <hyperlink r:id="rId9672" location="Japanese" ref="C9673"/>
    <hyperlink r:id="rId9673" location="Japanese" ref="C9674"/>
    <hyperlink r:id="rId9674" location="Japanese" ref="C9675"/>
    <hyperlink r:id="rId9675" location="Japanese" ref="C9676"/>
    <hyperlink r:id="rId9676" location="Japanese" ref="C9677"/>
    <hyperlink r:id="rId9677" location="Japanese" ref="C9678"/>
    <hyperlink r:id="rId9678" location="Japanese" ref="C9679"/>
    <hyperlink r:id="rId9679" location="Japanese" ref="C9680"/>
    <hyperlink r:id="rId9680" location="Japanese" ref="C9681"/>
    <hyperlink r:id="rId9681" location="Japanese" ref="C9682"/>
    <hyperlink r:id="rId9682" location="Japanese" ref="C9683"/>
    <hyperlink r:id="rId9683" ref="C9684"/>
    <hyperlink r:id="rId9684" location="Japanese" ref="C9685"/>
    <hyperlink r:id="rId9685" location="Japanese" ref="C9686"/>
    <hyperlink r:id="rId9686" location="Japanese" ref="C9687"/>
    <hyperlink r:id="rId9687" ref="C9688"/>
    <hyperlink r:id="rId9688" location="Japanese" ref="C9689"/>
    <hyperlink r:id="rId9689" location="Japanese" ref="C9690"/>
    <hyperlink r:id="rId9690" location="Japanese" ref="C9691"/>
    <hyperlink r:id="rId9691" location="Japanese" ref="C9692"/>
    <hyperlink r:id="rId9692" location="Japanese" ref="C9693"/>
    <hyperlink r:id="rId9693" location="Japanese" ref="C9694"/>
    <hyperlink r:id="rId9694" location="Japanese" ref="C9695"/>
    <hyperlink r:id="rId9695" location="Japanese" ref="C9696"/>
    <hyperlink r:id="rId9696" location="Japanese" ref="C9697"/>
    <hyperlink r:id="rId9697" location="Japanese" ref="C9698"/>
    <hyperlink r:id="rId9698" location="Japanese" ref="C9699"/>
    <hyperlink r:id="rId9699" ref="C9700"/>
    <hyperlink r:id="rId9700" location="Japanese" ref="C9701"/>
    <hyperlink r:id="rId9701" location="Japanese" ref="C9702"/>
    <hyperlink r:id="rId9702" location="Japanese" ref="C9703"/>
    <hyperlink r:id="rId9703" location="Japanese" ref="C9704"/>
    <hyperlink r:id="rId9704" location="Japanese" ref="C9705"/>
    <hyperlink r:id="rId9705" ref="C9706"/>
    <hyperlink r:id="rId9706" location="Japanese" ref="C9707"/>
    <hyperlink r:id="rId9707" location="Japanese" ref="C9708"/>
    <hyperlink r:id="rId9708" location="Japanese" ref="C9709"/>
    <hyperlink r:id="rId9709" location="Japanese" ref="C9710"/>
    <hyperlink r:id="rId9710" location="Japanese" ref="C9711"/>
    <hyperlink r:id="rId9711" location="Japanese" ref="C9712"/>
    <hyperlink r:id="rId9712" location="Japanese" ref="C9713"/>
    <hyperlink r:id="rId9713" location="Japanese" ref="C9714"/>
    <hyperlink r:id="rId9714" location="Japanese" ref="C9715"/>
    <hyperlink r:id="rId9715" location="Japanese" ref="C9716"/>
    <hyperlink r:id="rId9716" location="Japanese" ref="C9717"/>
    <hyperlink r:id="rId9717" location="Japanese" ref="C9718"/>
    <hyperlink r:id="rId9718" location="Japanese" ref="C9719"/>
    <hyperlink r:id="rId9719" location="Japanese" ref="C9720"/>
    <hyperlink r:id="rId9720" location="Japanese" ref="C9721"/>
    <hyperlink r:id="rId9721" location="Japanese" ref="C9722"/>
    <hyperlink r:id="rId9722" location="Japanese" ref="C9723"/>
    <hyperlink r:id="rId9723" location="Japanese" ref="C9724"/>
    <hyperlink r:id="rId9724" location="Japanese" ref="C9725"/>
    <hyperlink r:id="rId9725" location="Japanese" ref="C9726"/>
    <hyperlink r:id="rId9726" location="Japanese" ref="C9727"/>
    <hyperlink r:id="rId9727" location="Japanese" ref="C9728"/>
    <hyperlink r:id="rId9728" location="Japanese" ref="C9729"/>
    <hyperlink r:id="rId9729" location="Japanese" ref="C9730"/>
    <hyperlink r:id="rId9730" location="Japanese" ref="C9731"/>
    <hyperlink r:id="rId9731" location="Japanese" ref="C9732"/>
    <hyperlink r:id="rId9732" location="Japanese" ref="C9733"/>
    <hyperlink r:id="rId9733" ref="C9734"/>
    <hyperlink r:id="rId9734" location="Japanese" ref="C9735"/>
    <hyperlink r:id="rId9735" location="Japanese" ref="C9736"/>
    <hyperlink r:id="rId9736" location="Japanese" ref="C9737"/>
    <hyperlink r:id="rId9737" location="Japanese" ref="C9738"/>
    <hyperlink r:id="rId9738" location="Japanese" ref="C9739"/>
    <hyperlink r:id="rId9739" ref="C9740"/>
    <hyperlink r:id="rId9740" location="Japanese" ref="C9741"/>
    <hyperlink r:id="rId9741" location="Japanese" ref="C9742"/>
    <hyperlink r:id="rId9742" location="Japanese" ref="C9743"/>
    <hyperlink r:id="rId9743" ref="C9744"/>
    <hyperlink r:id="rId9744" location="Japanese" ref="C9745"/>
    <hyperlink r:id="rId9745" ref="C9746"/>
    <hyperlink r:id="rId9746" location="Japanese" ref="C9747"/>
    <hyperlink r:id="rId9747" location="Japanese" ref="C9748"/>
    <hyperlink r:id="rId9748" location="Japanese" ref="C9749"/>
    <hyperlink r:id="rId9749" ref="C9750"/>
    <hyperlink r:id="rId9750" location="Japanese" ref="C9751"/>
    <hyperlink r:id="rId9751" ref="C9752"/>
    <hyperlink r:id="rId9752" location="Japanese" ref="C9753"/>
    <hyperlink r:id="rId9753" ref="C9754"/>
    <hyperlink r:id="rId9754" location="Japanese" ref="C9755"/>
    <hyperlink r:id="rId9755" ref="C9756"/>
    <hyperlink r:id="rId9756" location="Japanese" ref="C9757"/>
    <hyperlink r:id="rId9757" ref="C9758"/>
    <hyperlink r:id="rId9758" location="Japanese" ref="C9759"/>
    <hyperlink r:id="rId9759" location="Japanese" ref="C9760"/>
    <hyperlink r:id="rId9760" location="Japanese" ref="C9761"/>
    <hyperlink r:id="rId9761" location="Japanese" ref="C9762"/>
    <hyperlink r:id="rId9762" location="Japanese" ref="C9763"/>
    <hyperlink r:id="rId9763" location="Japanese" ref="C9764"/>
    <hyperlink r:id="rId9764" location="Japanese" ref="C9765"/>
    <hyperlink r:id="rId9765" location="Japanese" ref="C9766"/>
    <hyperlink r:id="rId9766" location="Japanese" ref="C9767"/>
    <hyperlink r:id="rId9767" ref="C9768"/>
    <hyperlink r:id="rId9768" location="Japanese" ref="C9769"/>
    <hyperlink r:id="rId9769" ref="C9770"/>
    <hyperlink r:id="rId9770" location="Japanese" ref="C9771"/>
    <hyperlink r:id="rId9771" location="Japanese" ref="C9772"/>
    <hyperlink r:id="rId9772" location="Japanese" ref="C9773"/>
    <hyperlink r:id="rId9773" location="Japanese" ref="C9774"/>
    <hyperlink r:id="rId9774" ref="C9775"/>
    <hyperlink r:id="rId9775" location="Japanese" ref="C9776"/>
    <hyperlink r:id="rId9776" ref="C9777"/>
    <hyperlink r:id="rId9777" location="Japanese" ref="C9778"/>
    <hyperlink r:id="rId9778" location="Japanese" ref="C9779"/>
    <hyperlink r:id="rId9779" location="Japanese" ref="C9780"/>
    <hyperlink r:id="rId9780" location="Japanese" ref="C9781"/>
    <hyperlink r:id="rId9781" ref="C9782"/>
    <hyperlink r:id="rId9782" location="Japanese" ref="C9783"/>
    <hyperlink r:id="rId9783" ref="C9784"/>
    <hyperlink r:id="rId9784" location="Japanese" ref="C9785"/>
    <hyperlink r:id="rId9785" location="Japanese" ref="C9786"/>
    <hyperlink r:id="rId9786" location="Japanese" ref="C9787"/>
    <hyperlink r:id="rId9787" location="Japanese" ref="C9788"/>
    <hyperlink r:id="rId9788" location="Japanese" ref="C9789"/>
    <hyperlink r:id="rId9789" location="Japanese" ref="C9790"/>
    <hyperlink r:id="rId9790" location="Japanese" ref="C9791"/>
    <hyperlink r:id="rId9791" location="Japanese" ref="C9792"/>
    <hyperlink r:id="rId9792" location="Japanese" ref="C9793"/>
    <hyperlink r:id="rId9793" location="Japanese" ref="C9794"/>
    <hyperlink r:id="rId9794" location="Japanese" ref="C9795"/>
    <hyperlink r:id="rId9795" location="Japanese" ref="C9796"/>
    <hyperlink r:id="rId9796" ref="C9797"/>
    <hyperlink r:id="rId9797" location="Japanese" ref="C9798"/>
    <hyperlink r:id="rId9798" ref="C9799"/>
    <hyperlink r:id="rId9799" location="Japanese" ref="C9800"/>
    <hyperlink r:id="rId9800" location="Japanese" ref="C9801"/>
    <hyperlink r:id="rId9801" location="Japanese" ref="C9802"/>
    <hyperlink r:id="rId9802" location="Japanese" ref="C9803"/>
    <hyperlink r:id="rId9803" location="Japanese" ref="C9804"/>
    <hyperlink r:id="rId9804" location="Japanese" ref="C9805"/>
    <hyperlink r:id="rId9805" location="Japanese" ref="C9806"/>
    <hyperlink r:id="rId9806" location="Japanese" ref="C9807"/>
    <hyperlink r:id="rId9807" location="Japanese" ref="C9808"/>
    <hyperlink r:id="rId9808" ref="C9809"/>
    <hyperlink r:id="rId9809" ref="C9810"/>
    <hyperlink r:id="rId9810" location="Japanese" ref="C9811"/>
    <hyperlink r:id="rId9811" location="Japanese" ref="C9812"/>
    <hyperlink r:id="rId9812" location="Japanese" ref="C9813"/>
    <hyperlink r:id="rId9813" location="Japanese" ref="C9814"/>
    <hyperlink r:id="rId9814" location="Japanese" ref="C9815"/>
    <hyperlink r:id="rId9815" location="Japanese" ref="C9816"/>
    <hyperlink r:id="rId9816" location="Japanese" ref="C9817"/>
    <hyperlink r:id="rId9817" location="Japanese" ref="C9818"/>
    <hyperlink r:id="rId9818" location="Japanese" ref="C9819"/>
    <hyperlink r:id="rId9819" ref="C9820"/>
    <hyperlink r:id="rId9820" ref="C9821"/>
    <hyperlink r:id="rId9821" location="Japanese" ref="C9822"/>
    <hyperlink r:id="rId9822" ref="C9823"/>
    <hyperlink r:id="rId9823" location="Japanese" ref="C9824"/>
    <hyperlink r:id="rId9824" location="Japanese" ref="C9825"/>
    <hyperlink r:id="rId9825" location="Japanese" ref="C9826"/>
    <hyperlink r:id="rId9826" location="Japanese" ref="C9827"/>
    <hyperlink r:id="rId9827" location="Japanese" ref="C9828"/>
    <hyperlink r:id="rId9828" location="Japanese" ref="C9829"/>
    <hyperlink r:id="rId9829" location="Japanese" ref="C9830"/>
    <hyperlink r:id="rId9830" location="Japanese" ref="C9831"/>
    <hyperlink r:id="rId9831" location="Japanese" ref="C9832"/>
    <hyperlink r:id="rId9832" location="Japanese" ref="C9833"/>
    <hyperlink r:id="rId9833" location="Japanese" ref="C9834"/>
    <hyperlink r:id="rId9834" location="Japanese" ref="C9835"/>
    <hyperlink r:id="rId9835" location="Japanese" ref="C9836"/>
    <hyperlink r:id="rId9836" location="Japanese" ref="C9837"/>
    <hyperlink r:id="rId9837" location="Japanese" ref="C9838"/>
    <hyperlink r:id="rId9838" location="Japanese" ref="C9839"/>
    <hyperlink r:id="rId9839" location="Japanese" ref="C9840"/>
    <hyperlink r:id="rId9840" location="Japanese" ref="C9841"/>
    <hyperlink r:id="rId9841" location="Japanese" ref="C9842"/>
    <hyperlink r:id="rId9842" location="Japanese" ref="C9843"/>
    <hyperlink r:id="rId9843" ref="C9844"/>
    <hyperlink r:id="rId9844" location="Japanese" ref="C9845"/>
    <hyperlink r:id="rId9845" location="Japanese" ref="C9846"/>
    <hyperlink r:id="rId9846" location="Japanese" ref="C9847"/>
    <hyperlink r:id="rId9847" location="Japanese" ref="C9848"/>
    <hyperlink r:id="rId9848" location="Japanese" ref="C9849"/>
    <hyperlink r:id="rId9849" location="Japanese" ref="C9850"/>
    <hyperlink r:id="rId9850" location="Japanese" ref="C9851"/>
    <hyperlink r:id="rId9851" location="Japanese" ref="C9852"/>
    <hyperlink r:id="rId9852" location="Japanese" ref="C9853"/>
    <hyperlink r:id="rId9853" location="Japanese" ref="C9854"/>
    <hyperlink r:id="rId9854" location="Japanese" ref="C9855"/>
    <hyperlink r:id="rId9855" location="Japanese" ref="C9856"/>
    <hyperlink r:id="rId9856" location="Japanese" ref="C9857"/>
    <hyperlink r:id="rId9857" location="Japanese" ref="C9858"/>
    <hyperlink r:id="rId9858" location="Japanese" ref="C9859"/>
    <hyperlink r:id="rId9859" location="Japanese" ref="C9860"/>
    <hyperlink r:id="rId9860" location="Japanese" ref="C9861"/>
    <hyperlink r:id="rId9861" location="Japanese" ref="C9862"/>
    <hyperlink r:id="rId9862" ref="C9863"/>
    <hyperlink r:id="rId9863" location="Japanese" ref="C9864"/>
    <hyperlink r:id="rId9864" location="Japanese" ref="C9865"/>
    <hyperlink r:id="rId9865" location="Japanese" ref="C9866"/>
    <hyperlink r:id="rId9866" location="Japanese" ref="C9867"/>
    <hyperlink r:id="rId9867" location="Japanese" ref="C9868"/>
    <hyperlink r:id="rId9868" ref="C9869"/>
    <hyperlink r:id="rId9869" location="Japanese" ref="C9870"/>
    <hyperlink r:id="rId9870" location="Japanese" ref="C9871"/>
    <hyperlink r:id="rId9871" location="Japanese" ref="C9872"/>
    <hyperlink r:id="rId9872" location="Japanese" ref="C9873"/>
    <hyperlink r:id="rId9873" location="Japanese" ref="C9874"/>
    <hyperlink r:id="rId9874" location="Japanese" ref="C9875"/>
    <hyperlink r:id="rId9875" location="Japanese" ref="C9876"/>
    <hyperlink r:id="rId9876" location="Japanese" ref="C9877"/>
    <hyperlink r:id="rId9877" location="Japanese" ref="C9878"/>
    <hyperlink r:id="rId9878" location="Japanese" ref="C9879"/>
    <hyperlink r:id="rId9879" ref="C9880"/>
    <hyperlink r:id="rId9880" location="Japanese" ref="C9881"/>
    <hyperlink r:id="rId9881" location="Japanese" ref="C9882"/>
    <hyperlink r:id="rId9882" location="Japanese" ref="C9883"/>
    <hyperlink r:id="rId9883" location="Japanese" ref="C9884"/>
    <hyperlink r:id="rId9884" location="Japanese" ref="C9885"/>
    <hyperlink r:id="rId9885" location="Japanese" ref="C9886"/>
    <hyperlink r:id="rId9886" location="Japanese" ref="C9887"/>
    <hyperlink r:id="rId9887" location="Japanese" ref="C9888"/>
    <hyperlink r:id="rId9888" location="Japanese" ref="C9889"/>
    <hyperlink r:id="rId9889" location="Japanese" ref="C9890"/>
    <hyperlink r:id="rId9890" ref="C9891"/>
    <hyperlink r:id="rId9891" location="Japanese" ref="C9892"/>
    <hyperlink r:id="rId9892" location="Japanese" ref="C9893"/>
    <hyperlink r:id="rId9893" location="Japanese" ref="C9894"/>
    <hyperlink r:id="rId9894" ref="C9895"/>
    <hyperlink r:id="rId9895" location="Japanese" ref="C9896"/>
    <hyperlink r:id="rId9896" location="Japanese" ref="C9897"/>
    <hyperlink r:id="rId9897" ref="C9898"/>
    <hyperlink r:id="rId9898" location="Japanese" ref="C9899"/>
    <hyperlink r:id="rId9899" location="Japanese" ref="C9900"/>
    <hyperlink r:id="rId9900" location="Japanese" ref="C9901"/>
    <hyperlink r:id="rId9901" location="Japanese" ref="C9902"/>
    <hyperlink r:id="rId9902" location="Japanese" ref="C9903"/>
    <hyperlink r:id="rId9903" location="Japanese" ref="C9904"/>
    <hyperlink r:id="rId9904" ref="C9905"/>
    <hyperlink r:id="rId9905" location="Japanese" ref="C9906"/>
    <hyperlink r:id="rId9906" location="Japanese" ref="C9907"/>
    <hyperlink r:id="rId9907" ref="C9908"/>
    <hyperlink r:id="rId9908" location="Japanese" ref="C9909"/>
    <hyperlink r:id="rId9909" location="Japanese" ref="C9910"/>
    <hyperlink r:id="rId9910" ref="C9911"/>
    <hyperlink r:id="rId9911" ref="C9912"/>
    <hyperlink r:id="rId9912" location="Japanese" ref="C9913"/>
    <hyperlink r:id="rId9913" location="Japanese" ref="C9914"/>
    <hyperlink r:id="rId9914" location="Japanese" ref="C9915"/>
    <hyperlink r:id="rId9915" location="Japanese" ref="C9916"/>
    <hyperlink r:id="rId9916" ref="C9917"/>
    <hyperlink r:id="rId9917" location="Japanese" ref="C9918"/>
    <hyperlink r:id="rId9918" location="Japanese" ref="C9919"/>
    <hyperlink r:id="rId9919" location="Japanese" ref="C9920"/>
    <hyperlink r:id="rId9920" location="Japanese" ref="C9921"/>
    <hyperlink r:id="rId9921" location="Japanese" ref="C9922"/>
    <hyperlink r:id="rId9922" location="Japanese" ref="C9923"/>
    <hyperlink r:id="rId9923" location="Japanese" ref="C9924"/>
    <hyperlink r:id="rId9924" ref="C9925"/>
    <hyperlink r:id="rId9925" location="Japanese" ref="C9926"/>
    <hyperlink r:id="rId9926" location="Japanese" ref="C9927"/>
    <hyperlink r:id="rId9927" location="Japanese" ref="C9928"/>
    <hyperlink r:id="rId9928" location="Japanese" ref="C9929"/>
    <hyperlink r:id="rId9929" ref="C9930"/>
    <hyperlink r:id="rId9930" location="Japanese" ref="C9931"/>
    <hyperlink r:id="rId9931" location="Japanese" ref="C9932"/>
    <hyperlink r:id="rId9932" location="Japanese" ref="C9933"/>
    <hyperlink r:id="rId9933" location="Japanese" ref="C9934"/>
    <hyperlink r:id="rId9934" location="Japanese" ref="C9935"/>
    <hyperlink r:id="rId9935" location="Japanese" ref="C9936"/>
    <hyperlink r:id="rId9936" location="Japanese" ref="C9937"/>
    <hyperlink r:id="rId9937" location="Japanese" ref="C9938"/>
    <hyperlink r:id="rId9938" location="Japanese" ref="C9939"/>
    <hyperlink r:id="rId9939" location="Japanese" ref="C9940"/>
    <hyperlink r:id="rId9940" ref="C9941"/>
    <hyperlink r:id="rId9941" location="Japanese" ref="C9942"/>
    <hyperlink r:id="rId9942" location="Japanese" ref="C9943"/>
    <hyperlink r:id="rId9943" location="Japanese" ref="C9944"/>
    <hyperlink r:id="rId9944" location="Japanese" ref="C9945"/>
    <hyperlink r:id="rId9945" location="Japanese" ref="C9946"/>
    <hyperlink r:id="rId9946" location="Japanese" ref="C9947"/>
    <hyperlink r:id="rId9947" location="Japanese" ref="C9948"/>
    <hyperlink r:id="rId9948" location="Japanese" ref="C9949"/>
    <hyperlink r:id="rId9949" location="Japanese" ref="C9950"/>
    <hyperlink r:id="rId9950" location="Japanese" ref="C9951"/>
    <hyperlink r:id="rId9951" ref="C9952"/>
    <hyperlink r:id="rId9952" location="Japanese" ref="C9953"/>
    <hyperlink r:id="rId9953" location="Japanese" ref="C9954"/>
    <hyperlink r:id="rId9954" location="Japanese" ref="C9955"/>
    <hyperlink r:id="rId9955" location="Japanese" ref="C9956"/>
    <hyperlink r:id="rId9956" location="Japanese" ref="C9957"/>
    <hyperlink r:id="rId9957" location="Japanese" ref="C9958"/>
    <hyperlink r:id="rId9958" location="Japanese" ref="C9959"/>
    <hyperlink r:id="rId9959" ref="C9960"/>
    <hyperlink r:id="rId9960" ref="C9961"/>
    <hyperlink r:id="rId9961" location="Japanese" ref="C9962"/>
    <hyperlink r:id="rId9962" location="Japanese" ref="C9963"/>
    <hyperlink r:id="rId9963" ref="C9964"/>
    <hyperlink r:id="rId9964" location="Japanese" ref="C9965"/>
    <hyperlink r:id="rId9965" location="Japanese" ref="C9966"/>
    <hyperlink r:id="rId9966" location="Japanese" ref="C9967"/>
    <hyperlink r:id="rId9967" location="Japanese" ref="C9968"/>
    <hyperlink r:id="rId9968" location="Japanese" ref="C9969"/>
    <hyperlink r:id="rId9969" ref="C9970"/>
    <hyperlink r:id="rId9970" location="Japanese" ref="C9971"/>
    <hyperlink r:id="rId9971" location="Japanese" ref="C9972"/>
    <hyperlink r:id="rId9972" location="Japanese" ref="C9973"/>
    <hyperlink r:id="rId9973" location="Japanese" ref="C9974"/>
    <hyperlink r:id="rId9974" location="Japanese" ref="C9975"/>
    <hyperlink r:id="rId9975" location="Japanese" ref="C9976"/>
    <hyperlink r:id="rId9976" location="Japanese" ref="C9977"/>
    <hyperlink r:id="rId9977" location="Japanese" ref="C9978"/>
    <hyperlink r:id="rId9978" location="Japanese" ref="C9979"/>
    <hyperlink r:id="rId9979" location="Japanese" ref="C9980"/>
    <hyperlink r:id="rId9980" location="Japanese" ref="C9981"/>
    <hyperlink r:id="rId9981" location="Japanese" ref="C9982"/>
    <hyperlink r:id="rId9982" ref="C9983"/>
    <hyperlink r:id="rId9983" location="Japanese" ref="C9984"/>
    <hyperlink r:id="rId9984" location="Japanese" ref="C9985"/>
    <hyperlink r:id="rId9985" location="Japanese" ref="C9986"/>
    <hyperlink r:id="rId9986" location="Japanese" ref="C9987"/>
    <hyperlink r:id="rId9987" ref="C9988"/>
    <hyperlink r:id="rId9988" ref="C9989"/>
    <hyperlink r:id="rId9989" location="Japanese" ref="C9990"/>
    <hyperlink r:id="rId9990" location="Japanese" ref="C9991"/>
    <hyperlink r:id="rId9991" ref="C9992"/>
    <hyperlink r:id="rId9992" ref="C9993"/>
    <hyperlink r:id="rId9993" location="Japanese" ref="C9994"/>
    <hyperlink r:id="rId9994" location="Japanese" ref="C9995"/>
    <hyperlink r:id="rId9995" location="Japanese" ref="C9996"/>
    <hyperlink r:id="rId9996" location="Japanese" ref="C9997"/>
    <hyperlink r:id="rId9997" location="Japanese" ref="C9998"/>
    <hyperlink r:id="rId9998" location="Japanese" ref="C9999"/>
    <hyperlink r:id="rId9999" location="Japanese" ref="C10000"/>
    <hyperlink r:id="rId10000" ref="C10001"/>
    <hyperlink r:id="rId10001" ref="A10004"/>
    <hyperlink r:id="rId10002" ref="A10005"/>
    <hyperlink r:id="rId10003" ref="A10006"/>
    <hyperlink r:id="rId10004" ref="A10007"/>
    <hyperlink r:id="rId10005" ref="A10008"/>
    <hyperlink r:id="rId10006" ref="A10009"/>
    <hyperlink r:id="rId10007" ref="A10010"/>
    <hyperlink r:id="rId10008" ref="A10011"/>
    <hyperlink r:id="rId10009" ref="A10012"/>
    <hyperlink r:id="rId10010" ref="A10013"/>
    <hyperlink r:id="rId10011" ref="A10015"/>
    <hyperlink r:id="rId10012" ref="A10016"/>
    <hyperlink r:id="rId10013" ref="A10017"/>
    <hyperlink r:id="rId10014" ref="A10018"/>
    <hyperlink r:id="rId10015" ref="A10019"/>
    <hyperlink r:id="rId10016" ref="A10020"/>
    <hyperlink r:id="rId10017" ref="A10021"/>
    <hyperlink r:id="rId10018" ref="A10022"/>
    <hyperlink r:id="rId10019" ref="A10023"/>
    <hyperlink r:id="rId10020" ref="A10025"/>
    <hyperlink r:id="rId10021" ref="A10026"/>
    <hyperlink r:id="rId10022" ref="A10027"/>
    <hyperlink r:id="rId10023" ref="A10028"/>
    <hyperlink r:id="rId10024" ref="A10029"/>
    <hyperlink r:id="rId10025" ref="A10030"/>
    <hyperlink r:id="rId10026" ref="A10031"/>
    <hyperlink r:id="rId10027" ref="A10032"/>
    <hyperlink r:id="rId10028" ref="A10034"/>
    <hyperlink r:id="rId10029" ref="A10035"/>
    <hyperlink r:id="rId10030" ref="A10036"/>
    <hyperlink r:id="rId10031" ref="A10038"/>
    <hyperlink r:id="rId10032" ref="A10040"/>
    <hyperlink r:id="rId10033" ref="A10042"/>
  </hyperlinks>
  <drawing r:id="rId10034"/>
</worksheet>
</file>