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Murali\Personal\"/>
    </mc:Choice>
  </mc:AlternateContent>
  <bookViews>
    <workbookView xWindow="240" yWindow="105" windowWidth="11235" windowHeight="10485"/>
  </bookViews>
  <sheets>
    <sheet name="Budget" sheetId="1" r:id="rId1"/>
    <sheet name="Help" sheetId="2" r:id="rId2"/>
    <sheet name="©" sheetId="4" r:id="rId3"/>
  </sheets>
  <definedNames>
    <definedName name="_xlnm.Print_Area" localSheetId="0">Budget!$A$1:$I$92</definedName>
    <definedName name="valuevx">42.314159</definedName>
  </definedNames>
  <calcPr calcId="152511"/>
</workbook>
</file>

<file path=xl/calcChain.xml><?xml version="1.0" encoding="utf-8"?>
<calcChain xmlns="http://schemas.openxmlformats.org/spreadsheetml/2006/main">
  <c r="H91" i="1" l="1"/>
  <c r="G91" i="1"/>
  <c r="C91" i="1"/>
  <c r="B91" i="1"/>
  <c r="C84" i="1"/>
  <c r="B84" i="1"/>
  <c r="H82" i="1"/>
  <c r="G82" i="1"/>
  <c r="C78" i="1"/>
  <c r="B78" i="1"/>
  <c r="H73" i="1"/>
  <c r="G73" i="1"/>
  <c r="C70" i="1"/>
  <c r="B70" i="1"/>
  <c r="H65" i="1"/>
  <c r="G65" i="1"/>
  <c r="C62" i="1"/>
  <c r="B62" i="1"/>
  <c r="H58" i="1"/>
  <c r="G58" i="1"/>
  <c r="C53" i="1"/>
  <c r="B53" i="1"/>
  <c r="H42" i="1"/>
  <c r="G42" i="1"/>
  <c r="C42" i="1"/>
  <c r="B42" i="1"/>
  <c r="H35" i="1"/>
  <c r="G35" i="1"/>
  <c r="C29" i="1"/>
  <c r="B29" i="1"/>
  <c r="H22" i="1"/>
  <c r="G22" i="1"/>
  <c r="C13" i="1"/>
  <c r="B13" i="1"/>
  <c r="F22" i="1" l="1"/>
  <c r="F35" i="1"/>
  <c r="F42" i="1"/>
  <c r="F58" i="1"/>
  <c r="F65" i="1"/>
  <c r="F73" i="1"/>
  <c r="F82" i="1"/>
  <c r="F91" i="1"/>
  <c r="A91" i="1"/>
  <c r="A84" i="1"/>
  <c r="A78" i="1"/>
  <c r="A70" i="1"/>
  <c r="A62" i="1"/>
  <c r="A53" i="1"/>
  <c r="A42" i="1"/>
  <c r="A29" i="1"/>
  <c r="A13" i="1"/>
  <c r="H5" i="1"/>
  <c r="G5" i="1"/>
  <c r="I5" i="1" l="1"/>
  <c r="G6" i="1"/>
  <c r="H6" i="1"/>
  <c r="I88" i="1"/>
  <c r="I87" i="1"/>
  <c r="I89" i="1"/>
  <c r="I40" i="1"/>
  <c r="D12" i="1"/>
  <c r="D11" i="1"/>
  <c r="D10" i="1"/>
  <c r="D9" i="1"/>
  <c r="D8" i="1"/>
  <c r="D7" i="1"/>
  <c r="D6" i="1"/>
  <c r="D5" i="1"/>
  <c r="D13" i="1" s="1"/>
  <c r="I33" i="1"/>
  <c r="D25" i="1"/>
  <c r="I41" i="1"/>
  <c r="I39" i="1"/>
  <c r="I38" i="1"/>
  <c r="I42" i="1" s="1"/>
  <c r="D51" i="1"/>
  <c r="D49" i="1"/>
  <c r="D40" i="1"/>
  <c r="D39" i="1"/>
  <c r="D48" i="1"/>
  <c r="D47" i="1"/>
  <c r="D50" i="1"/>
  <c r="D46" i="1"/>
  <c r="D52" i="1"/>
  <c r="D45" i="1"/>
  <c r="I80" i="1"/>
  <c r="I79" i="1"/>
  <c r="I78" i="1"/>
  <c r="I81" i="1"/>
  <c r="I77" i="1"/>
  <c r="I76" i="1"/>
  <c r="I47" i="1"/>
  <c r="D83" i="1"/>
  <c r="D82" i="1"/>
  <c r="D81" i="1"/>
  <c r="D84" i="1" s="1"/>
  <c r="I20" i="1"/>
  <c r="I26" i="1"/>
  <c r="I31" i="1"/>
  <c r="I29" i="1"/>
  <c r="I28" i="1"/>
  <c r="I34" i="1"/>
  <c r="I25" i="1"/>
  <c r="I32" i="1"/>
  <c r="I27" i="1"/>
  <c r="I30" i="1"/>
  <c r="I18" i="1"/>
  <c r="I21" i="1"/>
  <c r="I19" i="1"/>
  <c r="I17" i="1"/>
  <c r="I16" i="1"/>
  <c r="I90" i="1"/>
  <c r="I86" i="1"/>
  <c r="I85" i="1"/>
  <c r="I56" i="1"/>
  <c r="D90" i="1"/>
  <c r="D89" i="1"/>
  <c r="D88" i="1"/>
  <c r="D87" i="1"/>
  <c r="I53" i="1"/>
  <c r="D41" i="1"/>
  <c r="D38" i="1"/>
  <c r="D34" i="1"/>
  <c r="D37" i="1"/>
  <c r="D36" i="1"/>
  <c r="D35" i="1"/>
  <c r="D33" i="1"/>
  <c r="D32" i="1"/>
  <c r="D42" i="1" s="1"/>
  <c r="I54" i="1"/>
  <c r="I45" i="1"/>
  <c r="I52" i="1"/>
  <c r="I55" i="1"/>
  <c r="I72" i="1"/>
  <c r="I71" i="1"/>
  <c r="I70" i="1"/>
  <c r="I69" i="1"/>
  <c r="I68" i="1"/>
  <c r="I48" i="1"/>
  <c r="I51" i="1"/>
  <c r="I57" i="1"/>
  <c r="I50" i="1"/>
  <c r="I49" i="1"/>
  <c r="I46" i="1"/>
  <c r="I64" i="1"/>
  <c r="I63" i="1"/>
  <c r="I62" i="1"/>
  <c r="I61" i="1"/>
  <c r="D69" i="1"/>
  <c r="D68" i="1"/>
  <c r="D67" i="1"/>
  <c r="D66" i="1"/>
  <c r="D65" i="1"/>
  <c r="D70" i="1" s="1"/>
  <c r="D57" i="1"/>
  <c r="D58" i="1"/>
  <c r="D59" i="1"/>
  <c r="D60" i="1"/>
  <c r="D61" i="1"/>
  <c r="D74" i="1"/>
  <c r="D76" i="1"/>
  <c r="D73" i="1"/>
  <c r="D78" i="1" s="1"/>
  <c r="D77" i="1"/>
  <c r="D56" i="1"/>
  <c r="D75" i="1"/>
  <c r="D28" i="1"/>
  <c r="D17" i="1"/>
  <c r="D18" i="1"/>
  <c r="D19" i="1"/>
  <c r="D20" i="1"/>
  <c r="D21" i="1"/>
  <c r="D22" i="1"/>
  <c r="D23" i="1"/>
  <c r="D24" i="1"/>
  <c r="D26" i="1"/>
  <c r="D27" i="1"/>
  <c r="D16" i="1"/>
  <c r="D29" i="1" l="1"/>
  <c r="I65" i="1"/>
  <c r="I22" i="1"/>
  <c r="I35" i="1"/>
  <c r="I82" i="1"/>
  <c r="D91" i="1"/>
  <c r="D53" i="1"/>
  <c r="D62" i="1"/>
  <c r="I58" i="1"/>
  <c r="I91" i="1"/>
  <c r="I73" i="1"/>
  <c r="H7" i="1"/>
  <c r="I6" i="1" l="1"/>
  <c r="G7" i="1"/>
  <c r="I7" i="1" s="1"/>
</calcChain>
</file>

<file path=xl/sharedStrings.xml><?xml version="1.0" encoding="utf-8"?>
<sst xmlns="http://schemas.openxmlformats.org/spreadsheetml/2006/main" count="238" uniqueCount="157">
  <si>
    <t>Music</t>
  </si>
  <si>
    <t>Food</t>
  </si>
  <si>
    <t>Entertainment</t>
  </si>
  <si>
    <t>Rental Car</t>
  </si>
  <si>
    <t>Postage</t>
  </si>
  <si>
    <t>Actual</t>
  </si>
  <si>
    <t>INCOME</t>
  </si>
  <si>
    <t>Total Income</t>
  </si>
  <si>
    <t>Total Expenses</t>
  </si>
  <si>
    <t>NET</t>
  </si>
  <si>
    <t>Interest Income</t>
  </si>
  <si>
    <t>Dividends</t>
  </si>
  <si>
    <t>Clothing</t>
  </si>
  <si>
    <t>Groceries</t>
  </si>
  <si>
    <t>Gifts Given</t>
  </si>
  <si>
    <t>Gifts Received</t>
  </si>
  <si>
    <t>Wages &amp; Tips</t>
  </si>
  <si>
    <t>MISCELLANEOUS</t>
  </si>
  <si>
    <t>HOME EXPENSES</t>
  </si>
  <si>
    <t>Electricity</t>
  </si>
  <si>
    <t>Internet</t>
  </si>
  <si>
    <t>Other</t>
  </si>
  <si>
    <t>INSURANCE</t>
  </si>
  <si>
    <t>Health</t>
  </si>
  <si>
    <t>Medical</t>
  </si>
  <si>
    <t>Life</t>
  </si>
  <si>
    <t>Improvements</t>
  </si>
  <si>
    <t>Phone</t>
  </si>
  <si>
    <t>TRANSPORTATION</t>
  </si>
  <si>
    <t>Vehicle Payments</t>
  </si>
  <si>
    <t>Fuel</t>
  </si>
  <si>
    <t>Repairs</t>
  </si>
  <si>
    <t>Auto</t>
  </si>
  <si>
    <t>HEALTH</t>
  </si>
  <si>
    <t>Doctor/Dentist</t>
  </si>
  <si>
    <t>Medicine/Drugs</t>
  </si>
  <si>
    <t>Health Club Dues</t>
  </si>
  <si>
    <t>PETS</t>
  </si>
  <si>
    <t>Emergency</t>
  </si>
  <si>
    <t>ENTERTAINMENT</t>
  </si>
  <si>
    <t>Books</t>
  </si>
  <si>
    <t>Newspaper</t>
  </si>
  <si>
    <t>Magazines</t>
  </si>
  <si>
    <t>Rentals</t>
  </si>
  <si>
    <t>Outdoor Recreation</t>
  </si>
  <si>
    <t>Hobbies</t>
  </si>
  <si>
    <t>Sports</t>
  </si>
  <si>
    <t>SUBSCRIPTIONS</t>
  </si>
  <si>
    <t>Dues</t>
  </si>
  <si>
    <t>DAILY LIVING</t>
  </si>
  <si>
    <t>Personal Supplies</t>
  </si>
  <si>
    <t>Cleaning Services</t>
  </si>
  <si>
    <t>Club Memberships</t>
  </si>
  <si>
    <t>Dry Cleaning</t>
  </si>
  <si>
    <t>Charitable Donations</t>
  </si>
  <si>
    <t>Religious Donations</t>
  </si>
  <si>
    <t>Bank Fees</t>
  </si>
  <si>
    <t>Emergency Fund</t>
  </si>
  <si>
    <t>Transfer to Savings</t>
  </si>
  <si>
    <t>Investments</t>
  </si>
  <si>
    <t>SAVINGS</t>
  </si>
  <si>
    <t>Retirement (401k, IRA)</t>
  </si>
  <si>
    <t>OBLIGATIONS</t>
  </si>
  <si>
    <t>Credit Card #1</t>
  </si>
  <si>
    <t>Credit Card #2</t>
  </si>
  <si>
    <t>Credit Card #3</t>
  </si>
  <si>
    <t>Student Loan</t>
  </si>
  <si>
    <t>Other Loan</t>
  </si>
  <si>
    <t>Federal Taxes</t>
  </si>
  <si>
    <t>State/Local Taxes</t>
  </si>
  <si>
    <t>College</t>
  </si>
  <si>
    <t>EDUCATION</t>
  </si>
  <si>
    <t>Music Lessons</t>
  </si>
  <si>
    <t>Tuition</t>
  </si>
  <si>
    <t>Bus/Taxi/Train Fare</t>
  </si>
  <si>
    <t>Registration/License</t>
  </si>
  <si>
    <t>Home/Rental</t>
  </si>
  <si>
    <t>Lawn/Garden</t>
  </si>
  <si>
    <t>Furnishings/Appliances</t>
  </si>
  <si>
    <t>Cable/Satellite</t>
  </si>
  <si>
    <t>Water/Sewer/Trash</t>
  </si>
  <si>
    <t>Gas/Oil</t>
  </si>
  <si>
    <t>Mortgage/Rent</t>
  </si>
  <si>
    <t>Toys/Supplies</t>
  </si>
  <si>
    <t>Dining/Eating Out</t>
  </si>
  <si>
    <t>Salon/Barber</t>
  </si>
  <si>
    <t>Movies/Theater</t>
  </si>
  <si>
    <t>Videos/DVDs</t>
  </si>
  <si>
    <t>Concerts/Plays</t>
  </si>
  <si>
    <t>Film/Photos</t>
  </si>
  <si>
    <t>Games</t>
  </si>
  <si>
    <t>Toys/Gadgets</t>
  </si>
  <si>
    <t>CHARITY/GIFTS</t>
  </si>
  <si>
    <t>VACATION</t>
  </si>
  <si>
    <t>Travel</t>
  </si>
  <si>
    <t>Lodging</t>
  </si>
  <si>
    <t>Difference</t>
  </si>
  <si>
    <t>CHILDREN</t>
  </si>
  <si>
    <t>School Tuition</t>
  </si>
  <si>
    <t>Discretionary [Name 1]</t>
  </si>
  <si>
    <t>Discretionary [Name 2]</t>
  </si>
  <si>
    <t>School Lunch</t>
  </si>
  <si>
    <t>School Supplies</t>
  </si>
  <si>
    <t>Toys/Games</t>
  </si>
  <si>
    <t>BUSINESS EXPENSE</t>
  </si>
  <si>
    <t>Maintenance</t>
  </si>
  <si>
    <t>Home Supplies</t>
  </si>
  <si>
    <t>Deductible Expenses</t>
  </si>
  <si>
    <t>Non-Deductible Expenses</t>
  </si>
  <si>
    <t>Legal Fees</t>
  </si>
  <si>
    <t>Transfer from Savings</t>
  </si>
  <si>
    <t>Babysitting</t>
  </si>
  <si>
    <t>Monthly Household Budget</t>
  </si>
  <si>
    <t>Alimony/Child Support</t>
  </si>
  <si>
    <t>[42]</t>
  </si>
  <si>
    <t>Budget</t>
  </si>
  <si>
    <t>http://www.vertex42.com/ExcelTemplates/monthly-household-budget.html</t>
  </si>
  <si>
    <t>{42}</t>
  </si>
  <si>
    <t>Refunds/Reimbursements</t>
  </si>
  <si>
    <t>BUDGET SUMMARY</t>
  </si>
  <si>
    <t>© 2008-2014 Vertex42 LLC</t>
  </si>
  <si>
    <t>HELP</t>
  </si>
  <si>
    <t>© 2014 Vertex42 LLC</t>
  </si>
  <si>
    <t>This spreadsheet, including all worksheets and associated content is considered a copyrighted work under the United States and other copyright laws.</t>
  </si>
  <si>
    <t>See License Agreement</t>
  </si>
  <si>
    <t>http://www.vertex42.com/licensing/EULA_privateuse.html</t>
  </si>
  <si>
    <t>TIPS</t>
  </si>
  <si>
    <t>Vertex42.com: Spreadsheet Tips Workbook</t>
  </si>
  <si>
    <t>ARTICLE</t>
  </si>
  <si>
    <t>Vertex42.com: How to Make a Budget with a Spreadsheet</t>
  </si>
  <si>
    <t>Vertex42.com: Budgeting Tips</t>
  </si>
  <si>
    <t>The purpose of this template is to help you define a monthly budget and compare your budget to your actual income and expenses.</t>
  </si>
  <si>
    <t>The cells in the Difference column use conditional formatting to make negative numbers red. If you spend more than you budgeted, the Difference between the Projected and Actual values will be negative, and if your Actual income is less than your Projected income, the Difference will be a negative number.</t>
  </si>
  <si>
    <t>The Monthly Budget Summary table totals up all your income and expenses and calculates the Net as Income minus Expenses. If your Net is negative, that means you have overspent your monthly budget.</t>
  </si>
  <si>
    <t>Intro</t>
  </si>
  <si>
    <t>Difference Column</t>
  </si>
  <si>
    <t>Budget Summary</t>
  </si>
  <si>
    <t>Step 1</t>
  </si>
  <si>
    <t>Update Budget Categories</t>
  </si>
  <si>
    <t>Step 2</t>
  </si>
  <si>
    <t>You can modify the sub-categories within each table, but if you remove an entire major category, then you will need to modify the formulas in the Budget Summary table.</t>
  </si>
  <si>
    <t>Enter Budget Amounts</t>
  </si>
  <si>
    <t>If you are not sure how to set up your budget, read the article "How to Make a Budget with a Spreadsheet" listed below.</t>
  </si>
  <si>
    <t>Enter values in the Budget column within each table.</t>
  </si>
  <si>
    <t>Step 3</t>
  </si>
  <si>
    <t>Enter Actual Amounts</t>
  </si>
  <si>
    <t>You can either update the worksheet throughout the month, or wait until the end of the month to enter the actual income and expenses.</t>
  </si>
  <si>
    <t>Taking the Next Step</t>
  </si>
  <si>
    <t>This worksheet is a simple way to create a monthly budget, but when you are ready to move on to a more advanced budgeting tool, try our Money Management Template listed below.</t>
  </si>
  <si>
    <t>REFERENCES &amp; RESOURCES</t>
  </si>
  <si>
    <t>TEMPLATE</t>
  </si>
  <si>
    <t>Vertex42.com: Money Management Template</t>
  </si>
  <si>
    <t>By Vertex42.com</t>
  </si>
  <si>
    <t>Do not submit copies or modifications of this template to any website or online template gallery.</t>
  </si>
  <si>
    <t>Please review the following license agreement to learn how you may or may not use this template. Thank you.</t>
  </si>
  <si>
    <r>
      <rPr>
        <b/>
        <sz val="11"/>
        <color theme="1"/>
        <rFont val="Trebuchet MS"/>
        <family val="2"/>
        <scheme val="minor"/>
      </rPr>
      <t>Do not delete this worksheet.</t>
    </r>
    <r>
      <rPr>
        <sz val="11"/>
        <rFont val="Arial"/>
        <family val="2"/>
      </rPr>
      <t xml:space="preserve"> If necessary, you may hide it by right-clicking on the tab and selecting Hide.</t>
    </r>
  </si>
  <si>
    <t>This worksheet uses a separate Table for each major budget category. This allows you to insert and delete sub-categories easily.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</si>
</sst>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 #,##0.00_);_(* \(#,##0.00\);_(* &quot;-&quot;??_);_(@_)"/>
  </numFmts>
  <fonts count="28" x14ac:knownFonts="1">
    <font>
      <sz val="11"/>
      <name val="Arial"/>
      <family val="2"/>
    </font>
    <font>
      <sz val="10"/>
      <name val="Arial"/>
      <family val="2"/>
    </font>
    <font>
      <u/>
      <sz val="10"/>
      <color indexed="12"/>
      <name val="Arial"/>
      <family val="2"/>
    </font>
    <font>
      <sz val="10"/>
      <name val="Trebuchet MS"/>
      <family val="2"/>
      <scheme val="minor"/>
    </font>
    <font>
      <u/>
      <sz val="8"/>
      <color indexed="12"/>
      <name val="Trebuchet MS"/>
      <family val="2"/>
      <scheme val="minor"/>
    </font>
    <font>
      <sz val="8"/>
      <name val="Trebuchet MS"/>
      <family val="2"/>
      <scheme val="minor"/>
    </font>
    <font>
      <b/>
      <sz val="8"/>
      <name val="Trebuchet MS"/>
      <family val="2"/>
      <scheme val="minor"/>
    </font>
    <font>
      <b/>
      <sz val="10"/>
      <name val="Trebuchet MS"/>
      <family val="2"/>
      <scheme val="minor"/>
    </font>
    <font>
      <b/>
      <sz val="11"/>
      <name val="Trebuchet MS"/>
      <family val="2"/>
      <scheme val="minor"/>
    </font>
    <font>
      <sz val="10"/>
      <color theme="0"/>
      <name val="Trebuchet MS"/>
      <family val="2"/>
      <scheme val="minor"/>
    </font>
    <font>
      <b/>
      <sz val="10"/>
      <name val="Arial"/>
      <family val="2"/>
      <scheme val="major"/>
    </font>
    <font>
      <sz val="9"/>
      <name val="Arial"/>
      <family val="2"/>
      <scheme val="major"/>
    </font>
    <font>
      <sz val="6"/>
      <color theme="0"/>
      <name val="Trebuchet MS"/>
      <family val="2"/>
      <scheme val="minor"/>
    </font>
    <font>
      <b/>
      <sz val="11"/>
      <color theme="1"/>
      <name val="Trebuchet MS"/>
      <family val="2"/>
      <scheme val="minor"/>
    </font>
    <font>
      <b/>
      <sz val="10"/>
      <color theme="0"/>
      <name val="Arial"/>
      <family val="2"/>
      <scheme val="major"/>
    </font>
    <font>
      <b/>
      <sz val="9"/>
      <color theme="1"/>
      <name val="Trebuchet MS"/>
      <family val="2"/>
      <scheme val="minor"/>
    </font>
    <font>
      <sz val="18"/>
      <color theme="4"/>
      <name val="Trebuchet MS"/>
      <family val="2"/>
      <scheme val="minor"/>
    </font>
    <font>
      <sz val="18"/>
      <name val="Arial"/>
      <family val="2"/>
    </font>
    <font>
      <sz val="9"/>
      <color theme="0" tint="-0.499984740745262"/>
      <name val="Arial"/>
      <family val="2"/>
    </font>
    <font>
      <sz val="11"/>
      <name val="Arial"/>
      <family val="2"/>
    </font>
    <font>
      <u/>
      <sz val="11"/>
      <color indexed="12"/>
      <name val="Arial"/>
      <family val="2"/>
    </font>
    <font>
      <b/>
      <sz val="12"/>
      <color indexed="9"/>
      <name val="Calibri"/>
      <family val="2"/>
    </font>
    <font>
      <sz val="11"/>
      <color theme="1" tint="0.34998626667073579"/>
      <name val="Calibri"/>
      <family val="2"/>
    </font>
    <font>
      <b/>
      <sz val="11"/>
      <name val="Arial"/>
      <family val="2"/>
    </font>
    <font>
      <sz val="18"/>
      <color theme="1"/>
      <name val="Arial"/>
      <family val="2"/>
    </font>
    <font>
      <sz val="12"/>
      <name val="Arial"/>
      <family val="2"/>
    </font>
    <font>
      <b/>
      <sz val="12"/>
      <name val="Arial"/>
      <family val="2"/>
    </font>
    <font>
      <u/>
      <sz val="12"/>
      <color indexed="12"/>
      <name val="Arial"/>
      <family val="2"/>
    </font>
  </fonts>
  <fills count="6">
    <fill>
      <patternFill patternType="none"/>
    </fill>
    <fill>
      <patternFill patternType="gray125"/>
    </fill>
    <fill>
      <patternFill patternType="solid">
        <fgColor theme="1"/>
        <bgColor theme="1"/>
      </patternFill>
    </fill>
    <fill>
      <patternFill patternType="solid">
        <fgColor theme="0" tint="-4.9989318521683403E-2"/>
        <bgColor indexed="64"/>
      </patternFill>
    </fill>
    <fill>
      <patternFill patternType="solid">
        <fgColor indexed="55"/>
        <bgColor indexed="64"/>
      </patternFill>
    </fill>
    <fill>
      <patternFill patternType="solid">
        <fgColor theme="0" tint="-0.14999847407452621"/>
        <bgColor indexed="64"/>
      </patternFill>
    </fill>
  </fills>
  <borders count="5">
    <border>
      <left/>
      <right/>
      <top/>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style="thin">
        <color indexed="55"/>
      </left>
      <right style="thin">
        <color indexed="55"/>
      </right>
      <top style="thin">
        <color indexed="55"/>
      </top>
      <bottom/>
      <diagonal/>
    </border>
    <border>
      <left/>
      <right/>
      <top style="double">
        <color indexed="64"/>
      </top>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59">
    <xf numFmtId="0" fontId="0" fillId="0" borderId="0" xfId="0"/>
    <xf numFmtId="0" fontId="3" fillId="0" borderId="0" xfId="0" applyFont="1"/>
    <xf numFmtId="0" fontId="5" fillId="0" borderId="0" xfId="0" applyFont="1"/>
    <xf numFmtId="0" fontId="6" fillId="0" borderId="0" xfId="0" applyFont="1" applyAlignment="1">
      <alignment horizontal="right"/>
    </xf>
    <xf numFmtId="0" fontId="3" fillId="0" borderId="0" xfId="0" applyFont="1" applyFill="1" applyBorder="1"/>
    <xf numFmtId="0" fontId="7" fillId="0" borderId="0" xfId="0" applyFont="1"/>
    <xf numFmtId="0" fontId="3" fillId="0" borderId="0" xfId="0" applyFont="1" applyAlignment="1"/>
    <xf numFmtId="0" fontId="3" fillId="0" borderId="0" xfId="0" applyFont="1" applyAlignment="1">
      <alignment horizontal="left"/>
    </xf>
    <xf numFmtId="0" fontId="3" fillId="0" borderId="0" xfId="0" applyFont="1" applyFill="1"/>
    <xf numFmtId="4" fontId="3" fillId="0" borderId="1" xfId="1" applyNumberFormat="1" applyFont="1" applyFill="1" applyBorder="1"/>
    <xf numFmtId="165" fontId="3" fillId="0" borderId="0" xfId="1" applyNumberFormat="1" applyFont="1" applyFill="1" applyBorder="1"/>
    <xf numFmtId="0" fontId="5" fillId="0" borderId="0" xfId="0" applyFont="1" applyFill="1"/>
    <xf numFmtId="4" fontId="3" fillId="0" borderId="2" xfId="1" applyNumberFormat="1" applyFont="1" applyFill="1" applyBorder="1"/>
    <xf numFmtId="165" fontId="3" fillId="0" borderId="0" xfId="0" applyNumberFormat="1" applyFont="1" applyFill="1" applyBorder="1"/>
    <xf numFmtId="4" fontId="3" fillId="0" borderId="3" xfId="1" applyNumberFormat="1" applyFont="1" applyFill="1" applyBorder="1"/>
    <xf numFmtId="0" fontId="3" fillId="0" borderId="0" xfId="0" applyFont="1" applyFill="1" applyAlignment="1"/>
    <xf numFmtId="0" fontId="3" fillId="0" borderId="0" xfId="0" applyFont="1" applyFill="1" applyAlignment="1">
      <alignment horizontal="left"/>
    </xf>
    <xf numFmtId="0" fontId="3" fillId="0" borderId="0" xfId="0" applyFont="1" applyFill="1" applyAlignment="1">
      <alignment horizontal="right"/>
    </xf>
    <xf numFmtId="0" fontId="9" fillId="0" borderId="0" xfId="0" applyFont="1" applyFill="1"/>
    <xf numFmtId="4" fontId="3" fillId="0" borderId="0" xfId="0" applyNumberFormat="1" applyFont="1" applyFill="1" applyBorder="1"/>
    <xf numFmtId="0" fontId="12" fillId="0" borderId="0" xfId="0" applyFont="1" applyFill="1" applyAlignment="1">
      <alignment horizontal="left"/>
    </xf>
    <xf numFmtId="0" fontId="10" fillId="0" borderId="0" xfId="0" applyFont="1" applyFill="1" applyBorder="1"/>
    <xf numFmtId="165" fontId="11" fillId="0" borderId="0" xfId="0" applyNumberFormat="1" applyFont="1" applyFill="1" applyBorder="1" applyAlignment="1">
      <alignment horizontal="center"/>
    </xf>
    <xf numFmtId="0" fontId="11" fillId="0" borderId="0" xfId="0" applyFont="1" applyFill="1" applyBorder="1" applyAlignment="1">
      <alignment horizontal="center"/>
    </xf>
    <xf numFmtId="0" fontId="3" fillId="0" borderId="0" xfId="0" applyFont="1" applyFill="1" applyBorder="1" applyAlignment="1">
      <alignment horizontal="right" indent="1"/>
    </xf>
    <xf numFmtId="40" fontId="15" fillId="0" borderId="0" xfId="2" applyNumberFormat="1" applyFont="1" applyBorder="1" applyAlignment="1">
      <alignment horizontal="right" vertical="center"/>
    </xf>
    <xf numFmtId="0" fontId="14" fillId="2" borderId="0" xfId="0" applyFont="1" applyFill="1" applyBorder="1"/>
    <xf numFmtId="0" fontId="14" fillId="2" borderId="0" xfId="0" applyFont="1" applyFill="1" applyBorder="1" applyAlignment="1">
      <alignment horizontal="center"/>
    </xf>
    <xf numFmtId="0" fontId="13" fillId="0" borderId="0" xfId="0" applyFont="1" applyBorder="1" applyAlignment="1">
      <alignment horizontal="right" vertical="center"/>
    </xf>
    <xf numFmtId="0" fontId="13" fillId="3" borderId="4" xfId="0" applyFont="1" applyFill="1" applyBorder="1" applyAlignment="1">
      <alignment horizontal="right" vertical="center"/>
    </xf>
    <xf numFmtId="40" fontId="15" fillId="3" borderId="4" xfId="2" applyNumberFormat="1" applyFont="1" applyFill="1" applyBorder="1" applyAlignment="1">
      <alignment horizontal="right" vertical="center"/>
    </xf>
    <xf numFmtId="0" fontId="4" fillId="0" borderId="0" xfId="3" applyFont="1" applyFill="1" applyBorder="1" applyAlignment="1" applyProtection="1">
      <alignment horizontal="left"/>
    </xf>
    <xf numFmtId="0" fontId="5" fillId="0" borderId="0" xfId="0" applyFont="1" applyFill="1" applyBorder="1"/>
    <xf numFmtId="0" fontId="4" fillId="0" borderId="0" xfId="3" applyFont="1" applyFill="1" applyBorder="1" applyAlignment="1" applyProtection="1"/>
    <xf numFmtId="0" fontId="16" fillId="0" borderId="0" xfId="0" applyFont="1" applyFill="1" applyBorder="1" applyAlignment="1">
      <alignment vertical="center"/>
    </xf>
    <xf numFmtId="0" fontId="17" fillId="3" borderId="0" xfId="0" applyFont="1" applyFill="1" applyAlignment="1">
      <alignment vertical="center"/>
    </xf>
    <xf numFmtId="0" fontId="1" fillId="3" borderId="0" xfId="0" applyFont="1" applyFill="1" applyAlignment="1">
      <alignment horizontal="right" vertical="center"/>
    </xf>
    <xf numFmtId="0" fontId="18" fillId="0" borderId="0" xfId="0" applyNumberFormat="1" applyFont="1" applyAlignment="1">
      <alignment horizontal="right" vertical="center"/>
    </xf>
    <xf numFmtId="0" fontId="0" fillId="0" borderId="0" xfId="0" applyFont="1" applyAlignment="1">
      <alignment vertical="top"/>
    </xf>
    <xf numFmtId="0" fontId="8" fillId="0" borderId="0" xfId="0" applyFont="1"/>
    <xf numFmtId="0" fontId="0" fillId="0" borderId="0" xfId="0" applyFont="1" applyAlignment="1">
      <alignment vertical="top" wrapText="1"/>
    </xf>
    <xf numFmtId="0" fontId="0" fillId="4" borderId="0" xfId="0" applyFill="1" applyAlignment="1">
      <alignment horizontal="right" vertical="top"/>
    </xf>
    <xf numFmtId="0" fontId="21" fillId="4" borderId="0" xfId="0" applyFont="1" applyFill="1" applyAlignment="1"/>
    <xf numFmtId="0" fontId="0" fillId="0" borderId="0" xfId="0" applyFont="1"/>
    <xf numFmtId="0" fontId="22" fillId="3" borderId="0" xfId="0" applyFont="1" applyFill="1" applyAlignment="1">
      <alignment horizontal="center"/>
    </xf>
    <xf numFmtId="0" fontId="20" fillId="0" borderId="0" xfId="3" applyFont="1" applyAlignment="1" applyProtection="1">
      <alignment horizontal="left" indent="1"/>
    </xf>
    <xf numFmtId="0" fontId="19" fillId="0" borderId="0" xfId="0" applyFont="1"/>
    <xf numFmtId="0" fontId="23" fillId="5" borderId="0" xfId="0" applyFont="1" applyFill="1"/>
    <xf numFmtId="0" fontId="23" fillId="5" borderId="0" xfId="0" applyFont="1" applyFill="1" applyAlignment="1">
      <alignment vertical="top" wrapText="1"/>
    </xf>
    <xf numFmtId="0" fontId="2" fillId="0" borderId="0" xfId="3" applyAlignment="1" applyProtection="1">
      <alignment horizontal="left" vertical="top"/>
    </xf>
    <xf numFmtId="0" fontId="24" fillId="3" borderId="0" xfId="0" applyFont="1" applyFill="1" applyAlignment="1">
      <alignment horizontal="left" vertical="center" indent="1"/>
    </xf>
    <xf numFmtId="0" fontId="1" fillId="0" borderId="0" xfId="0" applyFont="1"/>
    <xf numFmtId="0" fontId="25" fillId="0" borderId="0" xfId="0" applyFont="1" applyAlignment="1">
      <alignment horizontal="left" wrapText="1" indent="1"/>
    </xf>
    <xf numFmtId="0" fontId="26" fillId="0" borderId="0" xfId="0" applyFont="1" applyAlignment="1">
      <alignment horizontal="left" wrapText="1" indent="1"/>
    </xf>
    <xf numFmtId="0" fontId="27" fillId="0" borderId="0" xfId="0" applyFont="1" applyAlignment="1" applyProtection="1">
      <alignment horizontal="left" wrapText="1" indent="1"/>
    </xf>
    <xf numFmtId="0" fontId="25" fillId="0" borderId="0" xfId="0" applyFont="1" applyAlignment="1">
      <alignment horizontal="left" indent="1"/>
    </xf>
    <xf numFmtId="0" fontId="0" fillId="0" borderId="0" xfId="0" applyAlignment="1">
      <alignment horizontal="left" wrapText="1" indent="1"/>
    </xf>
    <xf numFmtId="0" fontId="2" fillId="0" borderId="0" xfId="3" applyAlignment="1" applyProtection="1">
      <alignment horizontal="left" wrapText="1" indent="1"/>
    </xf>
    <xf numFmtId="0" fontId="5" fillId="0" borderId="0" xfId="0" applyFont="1" applyFill="1" applyBorder="1" applyAlignment="1">
      <alignment horizontal="right"/>
    </xf>
  </cellXfs>
  <cellStyles count="4">
    <cellStyle name="Comma" xfId="1" builtinId="3"/>
    <cellStyle name="Currency" xfId="2" builtinId="4"/>
    <cellStyle name="Hyperlink" xfId="3" builtinId="8"/>
    <cellStyle name="Normal" xfId="0" builtinId="0" customBuiltin="1"/>
  </cellStyles>
  <dxfs count="212">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outline="0">
        <top style="thin">
          <color indexed="55"/>
        </top>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strike val="0"/>
        <outline val="0"/>
        <shadow val="0"/>
        <u val="none"/>
        <vertAlign val="baseline"/>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strike val="0"/>
        <outline val="0"/>
        <shadow val="0"/>
        <u val="none"/>
        <vertAlign val="baseline"/>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left style="thin">
          <color indexed="55"/>
        </left>
        <right style="thin">
          <color indexed="55"/>
        </right>
        <top/>
        <bottom style="thin">
          <color indexed="55"/>
        </bottom>
        <vertical/>
        <horizontal/>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left style="thin">
          <color indexed="55"/>
        </left>
        <right style="thin">
          <color indexed="55"/>
        </right>
        <top/>
        <bottom style="thin">
          <color indexed="55"/>
        </bottom>
        <vertical/>
        <horizontal/>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border outline="0">
        <bottom style="medium">
          <color indexed="23"/>
        </bottom>
      </border>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16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outline="0">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auto="1"/>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condense val="0"/>
        <extend val="0"/>
        <color indexed="10"/>
      </font>
    </dxf>
    <dxf>
      <font>
        <condense val="0"/>
        <extend val="0"/>
        <color indexed="10"/>
      </font>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6"/>
        </top>
        <bottom/>
        <vertical/>
        <horizontal/>
      </border>
    </dxf>
    <dxf>
      <font>
        <b/>
        <color theme="0"/>
      </font>
      <fill>
        <patternFill patternType="solid">
          <fgColor theme="6"/>
          <bgColor theme="6"/>
        </patternFill>
      </fill>
      <border>
        <bottom style="thin">
          <color theme="0" tint="-0.24994659260841701"/>
        </bottom>
      </border>
    </dxf>
    <dxf>
      <font>
        <color theme="1"/>
      </font>
      <border>
        <left/>
        <right/>
        <top/>
        <bottom/>
      </border>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4"/>
        </top>
        <bottom/>
        <vertical/>
        <horizontal/>
      </border>
    </dxf>
    <dxf>
      <font>
        <b/>
        <color theme="0"/>
      </font>
      <fill>
        <patternFill patternType="solid">
          <fgColor auto="1"/>
          <bgColor theme="4"/>
        </patternFill>
      </fill>
      <border>
        <bottom style="thin">
          <color theme="0" tint="-0.24994659260841701"/>
        </bottom>
      </border>
    </dxf>
    <dxf>
      <font>
        <color theme="1"/>
      </font>
      <border>
        <left/>
        <right/>
        <top/>
        <bottom/>
      </border>
    </dxf>
  </dxfs>
  <tableStyles count="2" defaultTableStyle="TableStyleMedium2" defaultPivotStyle="PivotStyleLight16">
    <tableStyle name="V42_ExpenseTable" pivot="0" count="5">
      <tableStyleElement type="wholeTable" dxfId="211"/>
      <tableStyleElement type="headerRow" dxfId="210"/>
      <tableStyleElement type="totalRow" dxfId="209"/>
      <tableStyleElement type="firstColumn" dxfId="208"/>
      <tableStyleElement type="lastColumn" dxfId="207"/>
    </tableStyle>
    <tableStyle name="V42_IncomeTable" pivot="0" count="5">
      <tableStyleElement type="wholeTable" dxfId="206"/>
      <tableStyleElement type="headerRow" dxfId="205"/>
      <tableStyleElement type="totalRow" dxfId="204"/>
      <tableStyleElement type="firstColumn" dxfId="203"/>
      <tableStyleElement type="lastColumn" dxfId="20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4191000</xdr:colOff>
      <xdr:row>0</xdr:row>
      <xdr:rowOff>0</xdr:rowOff>
    </xdr:from>
    <xdr:to>
      <xdr:col>1</xdr:col>
      <xdr:colOff>4191000</xdr:colOff>
      <xdr:row>0</xdr:row>
      <xdr:rowOff>179546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76800" y="0"/>
          <a:ext cx="1390650" cy="312896"/>
        </a:xfrm>
        <a:prstGeom prst="rect">
          <a:avLst/>
        </a:prstGeom>
      </xdr:spPr>
    </xdr:pic>
    <xdr:clientData/>
  </xdr:twoCellAnchor>
  <xdr:twoCellAnchor editAs="oneCell">
    <xdr:from>
      <xdr:col>1</xdr:col>
      <xdr:colOff>4171950</xdr:colOff>
      <xdr:row>0</xdr:row>
      <xdr:rowOff>0</xdr:rowOff>
    </xdr:from>
    <xdr:to>
      <xdr:col>3</xdr:col>
      <xdr:colOff>914400</xdr:colOff>
      <xdr:row>0</xdr:row>
      <xdr:rowOff>312896</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0" y="0"/>
          <a:ext cx="1390650" cy="312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3638550</xdr:colOff>
      <xdr:row>0</xdr:row>
      <xdr:rowOff>0</xdr:rowOff>
    </xdr:from>
    <xdr:to>
      <xdr:col>0</xdr:col>
      <xdr:colOff>5029200</xdr:colOff>
      <xdr:row>0</xdr:row>
      <xdr:rowOff>312896</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38550" y="0"/>
          <a:ext cx="1390650" cy="312896"/>
        </a:xfrm>
        <a:prstGeom prst="rect">
          <a:avLst/>
        </a:prstGeom>
      </xdr:spPr>
    </xdr:pic>
    <xdr:clientData/>
  </xdr:twoCellAnchor>
</xdr:wsDr>
</file>

<file path=xl/tables/table1.xml><?xml version="1.0" encoding="utf-8"?>
<table xmlns="http://schemas.openxmlformats.org/spreadsheetml/2006/main" id="2" name="Table2" displayName="Table2" ref="A4:D13" totalsRowCount="1" headerRowDxfId="199" dataDxfId="197" headerRowBorderDxfId="198" tableBorderDxfId="196">
  <tableColumns count="4">
    <tableColumn id="1" name="INCOME" totalsRowFunction="custom" dataDxfId="195">
      <totalsRowFormula>"Total " &amp; Table2[[#Headers],[INCOME]]</totalsRowFormula>
    </tableColumn>
    <tableColumn id="2" name="Budget" totalsRowFunction="custom" dataDxfId="194" totalsRowDxfId="193" dataCellStyle="Comma">
      <totalsRowFormula>SUBTOTAL(9,Table2[Budget])</totalsRowFormula>
    </tableColumn>
    <tableColumn id="3" name="Actual" totalsRowFunction="custom" dataDxfId="192" totalsRowDxfId="191" dataCellStyle="Comma">
      <totalsRowFormula>SUBTOTAL(9,Table2[Actual])</totalsRowFormula>
    </tableColumn>
    <tableColumn id="4" name="Difference" totalsRowFunction="custom" dataDxfId="190" totalsRowDxfId="189" dataCellStyle="Comma">
      <calculatedColumnFormula>C5-B5</calculatedColumnFormula>
      <totalsRowFormula>SUBTOTAL(9,Table2[Difference])</totalsRowFormula>
    </tableColumn>
  </tableColumns>
  <tableStyleInfo name="V42_IncomeTable" showFirstColumn="0" showLastColumn="1" showRowStripes="0" showColumnStripes="0"/>
</table>
</file>

<file path=xl/tables/table10.xml><?xml version="1.0" encoding="utf-8"?>
<table xmlns="http://schemas.openxmlformats.org/spreadsheetml/2006/main" id="14" name="Table14" displayName="Table14" ref="F84:I91" totalsRowCount="1" headerRowDxfId="95" dataDxfId="93" headerRowBorderDxfId="94" tableBorderDxfId="92">
  <tableColumns count="4">
    <tableColumn id="1" name="MISCELLANEOUS" totalsRowFunction="custom" dataDxfId="91" totalsRowDxfId="90">
      <totalsRowFormula>"Total " &amp; Table14[[#Headers],[MISCELLANEOUS]]</totalsRowFormula>
    </tableColumn>
    <tableColumn id="2" name="Budget" totalsRowFunction="custom" dataDxfId="89" totalsRowDxfId="88" dataCellStyle="Comma">
      <totalsRowFormula>SUBTOTAL(9,Table14[Budget])</totalsRowFormula>
    </tableColumn>
    <tableColumn id="3" name="Actual" totalsRowFunction="custom" dataDxfId="87" totalsRowDxfId="86" dataCellStyle="Comma">
      <totalsRowFormula>SUBTOTAL(9,Table14[Actual])</totalsRowFormula>
    </tableColumn>
    <tableColumn id="4" name="Difference" totalsRowFunction="custom" dataDxfId="85" totalsRowDxfId="84" dataCellStyle="Comma">
      <calculatedColumnFormula>G85-H85</calculatedColumnFormula>
      <totalsRowFormula>SUBTOTAL(9,Table14[Difference])</totalsRowFormula>
    </tableColumn>
  </tableColumns>
  <tableStyleInfo name="V42_ExpenseTable" showFirstColumn="0" showLastColumn="1" showRowStripes="0" showColumnStripes="0"/>
</table>
</file>

<file path=xl/tables/table11.xml><?xml version="1.0" encoding="utf-8"?>
<table xmlns="http://schemas.openxmlformats.org/spreadsheetml/2006/main" id="15" name="Table15" displayName="Table15" ref="A64:D70" totalsRowCount="1" headerRowDxfId="83" dataDxfId="81" headerRowBorderDxfId="82" tableBorderDxfId="80">
  <tableColumns count="4">
    <tableColumn id="1" name="HEALTH" totalsRowFunction="custom" dataDxfId="79" totalsRowDxfId="78">
      <totalsRowFormula>"Total " &amp; Table15[[#Headers],[HEALTH]]</totalsRowFormula>
    </tableColumn>
    <tableColumn id="2" name="Budget" totalsRowFunction="custom" dataDxfId="77" totalsRowDxfId="76" dataCellStyle="Comma">
      <totalsRowFormula>SUBTOTAL(9,Table15[Budget])</totalsRowFormula>
    </tableColumn>
    <tableColumn id="3" name="Actual" totalsRowFunction="custom" dataDxfId="75" totalsRowDxfId="74" dataCellStyle="Comma">
      <totalsRowFormula>SUBTOTAL(9,Table15[Actual])</totalsRowFormula>
    </tableColumn>
    <tableColumn id="4" name="Difference" totalsRowFunction="custom" dataDxfId="73" totalsRowDxfId="72" dataCellStyle="Comma">
      <calculatedColumnFormula>B65-C65</calculatedColumnFormula>
      <totalsRowFormula>SUBTOTAL(9,Table15[Difference])</totalsRowFormula>
    </tableColumn>
  </tableColumns>
  <tableStyleInfo name="V42_ExpenseTable" showFirstColumn="0" showLastColumn="1" showRowStripes="0" showColumnStripes="0"/>
</table>
</file>

<file path=xl/tables/table12.xml><?xml version="1.0" encoding="utf-8"?>
<table xmlns="http://schemas.openxmlformats.org/spreadsheetml/2006/main" id="16" name="Table16" displayName="Table16" ref="A72:D78" totalsRowCount="1" headerRowDxfId="71" dataDxfId="69" headerRowBorderDxfId="70" tableBorderDxfId="68">
  <tableColumns count="4">
    <tableColumn id="1" name="INSURANCE" totalsRowFunction="custom" dataDxfId="67" totalsRowDxfId="66">
      <totalsRowFormula>"Total " &amp; Table16[[#Headers],[INSURANCE]]</totalsRowFormula>
    </tableColumn>
    <tableColumn id="2" name="Budget" totalsRowFunction="custom" dataDxfId="65" totalsRowDxfId="64" dataCellStyle="Comma">
      <totalsRowFormula>SUBTOTAL(9,Table16[Budget])</totalsRowFormula>
    </tableColumn>
    <tableColumn id="3" name="Actual" totalsRowFunction="custom" dataDxfId="63" totalsRowDxfId="62" dataCellStyle="Comma">
      <totalsRowFormula>SUBTOTAL(9,Table16[Actual])</totalsRowFormula>
    </tableColumn>
    <tableColumn id="4" name="Difference" totalsRowFunction="custom" dataDxfId="61" totalsRowDxfId="60" dataCellStyle="Comma">
      <calculatedColumnFormula>B73-C73</calculatedColumnFormula>
      <totalsRowFormula>SUBTOTAL(9,Table16[Difference])</totalsRowFormula>
    </tableColumn>
  </tableColumns>
  <tableStyleInfo name="V42_ExpenseTable" showFirstColumn="0" showLastColumn="1" showRowStripes="0" showColumnStripes="0"/>
</table>
</file>

<file path=xl/tables/table13.xml><?xml version="1.0" encoding="utf-8"?>
<table xmlns="http://schemas.openxmlformats.org/spreadsheetml/2006/main" id="17" name="Table17" displayName="Table17" ref="A80:D84" totalsRowCount="1" headerRowDxfId="59" dataDxfId="57" headerRowBorderDxfId="58" tableBorderDxfId="56">
  <tableColumns count="4">
    <tableColumn id="1" name="EDUCATION" totalsRowFunction="custom" dataDxfId="55" totalsRowDxfId="54">
      <totalsRowFormula>"Total " &amp; Table17[[#Headers],[EDUCATION]]</totalsRowFormula>
    </tableColumn>
    <tableColumn id="2" name="Budget" totalsRowFunction="custom" dataDxfId="53" totalsRowDxfId="52">
      <totalsRowFormula>SUBTOTAL(9,Table17[Budget])</totalsRowFormula>
    </tableColumn>
    <tableColumn id="3" name="Actual" totalsRowFunction="custom" dataDxfId="51" totalsRowDxfId="50">
      <totalsRowFormula>SUBTOTAL(9,Table17[Actual])</totalsRowFormula>
    </tableColumn>
    <tableColumn id="4" name="Difference" totalsRowFunction="custom" dataDxfId="49" totalsRowDxfId="48">
      <calculatedColumnFormula>B81-C81</calculatedColumnFormula>
      <totalsRowFormula>SUBTOTAL(9,Table17[Difference])</totalsRowFormula>
    </tableColumn>
  </tableColumns>
  <tableStyleInfo name="V42_ExpenseTable" showFirstColumn="0" showLastColumn="1" showRowStripes="0" showColumnStripes="0"/>
</table>
</file>

<file path=xl/tables/table14.xml><?xml version="1.0" encoding="utf-8"?>
<table xmlns="http://schemas.openxmlformats.org/spreadsheetml/2006/main" id="18" name="Table18" displayName="Table18" ref="A86:D91" totalsRowCount="1" headerRowDxfId="47" dataDxfId="45" headerRowBorderDxfId="46" tableBorderDxfId="44">
  <tableColumns count="4">
    <tableColumn id="1" name="CHARITY/GIFTS" totalsRowFunction="custom" dataDxfId="43" totalsRowDxfId="42">
      <totalsRowFormula>"Total " &amp; Table18[[#Headers],[CHARITY/GIFTS]]</totalsRowFormula>
    </tableColumn>
    <tableColumn id="2" name="Budget" totalsRowFunction="custom" dataDxfId="41" totalsRowDxfId="40">
      <totalsRowFormula>SUBTOTAL(9,Table18[Budget])</totalsRowFormula>
    </tableColumn>
    <tableColumn id="3" name="Actual" totalsRowFunction="custom" dataDxfId="39" totalsRowDxfId="38">
      <totalsRowFormula>SUBTOTAL(9,Table18[Actual])</totalsRowFormula>
    </tableColumn>
    <tableColumn id="4" name="Difference" totalsRowFunction="custom" dataDxfId="37" totalsRowDxfId="36" dataCellStyle="Comma">
      <calculatedColumnFormula>B87-C87</calculatedColumnFormula>
      <totalsRowFormula>SUBTOTAL(9,Table18[Difference])</totalsRowFormula>
    </tableColumn>
  </tableColumns>
  <tableStyleInfo name="V42_ExpenseTable" showFirstColumn="0" showLastColumn="1" showRowStripes="0" showColumnStripes="0"/>
</table>
</file>

<file path=xl/tables/table15.xml><?xml version="1.0" encoding="utf-8"?>
<table xmlns="http://schemas.openxmlformats.org/spreadsheetml/2006/main" id="19" name="Table19" displayName="Table19" ref="A55:D62" totalsRowCount="1" headerRowDxfId="35" dataDxfId="33" headerRowBorderDxfId="34" tableBorderDxfId="32">
  <tableColumns count="4">
    <tableColumn id="1" name="TRANSPORTATION" totalsRowFunction="custom" dataDxfId="31" totalsRowDxfId="30">
      <totalsRowFormula>"Total " &amp; Table19[[#Headers],[TRANSPORTATION]]</totalsRowFormula>
    </tableColumn>
    <tableColumn id="2" name="Budget" totalsRowFunction="custom" dataDxfId="29" totalsRowDxfId="28" dataCellStyle="Comma">
      <totalsRowFormula>SUBTOTAL(9,Table19[Budget])</totalsRowFormula>
    </tableColumn>
    <tableColumn id="3" name="Actual" totalsRowFunction="custom" dataDxfId="27" totalsRowDxfId="26" dataCellStyle="Comma">
      <totalsRowFormula>SUBTOTAL(9,Table19[Actual])</totalsRowFormula>
    </tableColumn>
    <tableColumn id="4" name="Difference" totalsRowFunction="custom" dataDxfId="25" totalsRowDxfId="24" dataCellStyle="Comma">
      <calculatedColumnFormula>B56-C56</calculatedColumnFormula>
      <totalsRowFormula>SUBTOTAL(9,Table19[Difference])</totalsRowFormula>
    </tableColumn>
  </tableColumns>
  <tableStyleInfo name="V42_ExpenseTable" showFirstColumn="0" showLastColumn="1" showRowStripes="0" showColumnStripes="0"/>
</table>
</file>

<file path=xl/tables/table16.xml><?xml version="1.0" encoding="utf-8"?>
<table xmlns="http://schemas.openxmlformats.org/spreadsheetml/2006/main" id="20" name="Table20" displayName="Table20" ref="A31:D42" totalsRowCount="1" headerRowDxfId="23" dataDxfId="21" headerRowBorderDxfId="22" tableBorderDxfId="20">
  <tableColumns count="4">
    <tableColumn id="1" name="DAILY LIVING" totalsRowFunction="custom" dataDxfId="19" totalsRowDxfId="18">
      <totalsRowFormula>"Total " &amp; Table20[[#Headers],[DAILY LIVING]]</totalsRowFormula>
    </tableColumn>
    <tableColumn id="2" name="Budget" totalsRowFunction="custom" dataDxfId="17" totalsRowDxfId="16" dataCellStyle="Comma">
      <totalsRowFormula>SUBTOTAL(9,Table20[Budget])</totalsRowFormula>
    </tableColumn>
    <tableColumn id="3" name="Actual" totalsRowFunction="custom" dataDxfId="15" totalsRowDxfId="14" dataCellStyle="Comma">
      <totalsRowFormula>SUBTOTAL(9,Table20[Actual])</totalsRowFormula>
    </tableColumn>
    <tableColumn id="4" name="Difference" totalsRowFunction="custom" dataDxfId="13" totalsRowDxfId="12" dataCellStyle="Comma">
      <calculatedColumnFormula>B32-C32</calculatedColumnFormula>
      <totalsRowFormula>SUBTOTAL(9,Table20[Difference])</totalsRowFormula>
    </tableColumn>
  </tableColumns>
  <tableStyleInfo name="V42_ExpenseTable" showFirstColumn="0" showLastColumn="1" showRowStripes="0" showColumnStripes="0"/>
</table>
</file>

<file path=xl/tables/table17.xml><?xml version="1.0" encoding="utf-8"?>
<table xmlns="http://schemas.openxmlformats.org/spreadsheetml/2006/main" id="21" name="Table21" displayName="Table21" ref="A44:D53" totalsRowCount="1" headerRowDxfId="11" dataDxfId="9" headerRowBorderDxfId="10" tableBorderDxfId="8">
  <tableColumns count="4">
    <tableColumn id="1" name="CHILDREN" totalsRowFunction="custom" dataDxfId="7" totalsRowDxfId="6">
      <totalsRowFormula>"Total " &amp; Table21[[#Headers],[CHILDREN]]</totalsRowFormula>
    </tableColumn>
    <tableColumn id="2" name="Budget" totalsRowFunction="custom" dataDxfId="5" totalsRowDxfId="4" dataCellStyle="Comma">
      <totalsRowFormula>SUBTOTAL(9,Table21[Budget])</totalsRowFormula>
    </tableColumn>
    <tableColumn id="3" name="Actual" totalsRowFunction="custom" dataDxfId="3" totalsRowDxfId="2" dataCellStyle="Comma">
      <totalsRowFormula>SUBTOTAL(9,Table21[Actual])</totalsRowFormula>
    </tableColumn>
    <tableColumn id="4" name="Difference" totalsRowFunction="custom" dataDxfId="1" totalsRowDxfId="0" dataCellStyle="Comma">
      <calculatedColumnFormula>B45-C45</calculatedColumnFormula>
      <totalsRowFormula>SUBTOTAL(9,Table21[Difference])</totalsRowFormula>
    </tableColumn>
  </tableColumns>
  <tableStyleInfo name="V42_ExpenseTable" showFirstColumn="0" showLastColumn="1" showRowStripes="0" showColumnStripes="0"/>
</table>
</file>

<file path=xl/tables/table2.xml><?xml version="1.0" encoding="utf-8"?>
<table xmlns="http://schemas.openxmlformats.org/spreadsheetml/2006/main" id="5" name="Table5" displayName="Table5" ref="A15:D29" totalsRowCount="1" headerRowDxfId="188" dataDxfId="186" headerRowBorderDxfId="187" tableBorderDxfId="185">
  <tableColumns count="4">
    <tableColumn id="1" name="HOME EXPENSES" totalsRowFunction="custom" dataDxfId="184" totalsRowDxfId="183">
      <totalsRowFormula>"Total " &amp; Table5[[#Headers],[HOME EXPENSES]]</totalsRowFormula>
    </tableColumn>
    <tableColumn id="2" name="Budget" totalsRowFunction="custom" dataDxfId="182" totalsRowDxfId="181" dataCellStyle="Comma">
      <totalsRowFormula>SUBTOTAL(9,Table5[Budget])</totalsRowFormula>
    </tableColumn>
    <tableColumn id="3" name="Actual" totalsRowFunction="custom" dataDxfId="180" totalsRowDxfId="179" dataCellStyle="Comma">
      <totalsRowFormula>SUBTOTAL(9,Table5[Actual])</totalsRowFormula>
    </tableColumn>
    <tableColumn id="4" name="Difference" totalsRowFunction="custom" dataDxfId="178" totalsRowDxfId="177" dataCellStyle="Comma">
      <calculatedColumnFormula>B16-C16</calculatedColumnFormula>
      <totalsRowFormula>SUBTOTAL(9,Table5[Difference])</totalsRowFormula>
    </tableColumn>
  </tableColumns>
  <tableStyleInfo name="V42_ExpenseTable" showFirstColumn="0" showLastColumn="1" showRowStripes="0" showColumnStripes="0"/>
</table>
</file>

<file path=xl/tables/table3.xml><?xml version="1.0" encoding="utf-8"?>
<table xmlns="http://schemas.openxmlformats.org/spreadsheetml/2006/main" id="6" name="Table6" displayName="Table6" ref="F15:I22" totalsRowCount="1" headerRowDxfId="176" dataDxfId="174" headerRowBorderDxfId="175" tableBorderDxfId="173">
  <tableColumns count="4">
    <tableColumn id="1" name="SAVINGS" totalsRowFunction="custom" dataDxfId="172" totalsRowDxfId="171">
      <totalsRowFormula>"Total " &amp; Table6[[#Headers],[SAVINGS]]</totalsRowFormula>
    </tableColumn>
    <tableColumn id="2" name="Budget" totalsRowFunction="custom" dataDxfId="170" totalsRowDxfId="169" dataCellStyle="Comma">
      <totalsRowFormula>SUBTOTAL(9,Table6[Budget])</totalsRowFormula>
    </tableColumn>
    <tableColumn id="3" name="Actual" totalsRowFunction="custom" dataDxfId="168" totalsRowDxfId="167" dataCellStyle="Comma">
      <totalsRowFormula>SUBTOTAL(9,Table6[Actual])</totalsRowFormula>
    </tableColumn>
    <tableColumn id="4" name="Difference" totalsRowFunction="custom" dataDxfId="166" totalsRowDxfId="165" dataCellStyle="Comma">
      <calculatedColumnFormula>G16-H16</calculatedColumnFormula>
      <totalsRowFormula>SUBTOTAL(9,Table6[Difference])</totalsRowFormula>
    </tableColumn>
  </tableColumns>
  <tableStyleInfo name="V42_ExpenseTable" showFirstColumn="0" showLastColumn="1" showRowStripes="0" showColumnStripes="0"/>
</table>
</file>

<file path=xl/tables/table4.xml><?xml version="1.0" encoding="utf-8"?>
<table xmlns="http://schemas.openxmlformats.org/spreadsheetml/2006/main" id="7" name="Table7" displayName="Table7" ref="F24:I35" totalsRowCount="1" headerRowDxfId="164" dataDxfId="162" headerRowBorderDxfId="163" tableBorderDxfId="161">
  <tableColumns count="4">
    <tableColumn id="1" name="OBLIGATIONS" totalsRowFunction="custom" dataDxfId="160" totalsRowDxfId="159">
      <totalsRowFormula>"Total " &amp; Table7[[#Headers],[OBLIGATIONS]]</totalsRowFormula>
    </tableColumn>
    <tableColumn id="2" name="Budget" totalsRowFunction="custom" dataDxfId="158" totalsRowDxfId="157" dataCellStyle="Comma">
      <totalsRowFormula>SUBTOTAL(9,Table7[Budget])</totalsRowFormula>
    </tableColumn>
    <tableColumn id="3" name="Actual" totalsRowFunction="custom" dataDxfId="156" totalsRowDxfId="155" dataCellStyle="Comma">
      <totalsRowFormula>SUBTOTAL(9,Table7[Actual])</totalsRowFormula>
    </tableColumn>
    <tableColumn id="4" name="Difference" totalsRowFunction="custom" dataDxfId="154" totalsRowDxfId="153" dataCellStyle="Comma">
      <calculatedColumnFormula>G25-H25</calculatedColumnFormula>
      <totalsRowFormula>SUBTOTAL(9,Table7[Difference])</totalsRowFormula>
    </tableColumn>
  </tableColumns>
  <tableStyleInfo name="V42_ExpenseTable" showFirstColumn="0" showLastColumn="1" showRowStripes="0" showColumnStripes="0"/>
</table>
</file>

<file path=xl/tables/table5.xml><?xml version="1.0" encoding="utf-8"?>
<table xmlns="http://schemas.openxmlformats.org/spreadsheetml/2006/main" id="8" name="Table8" displayName="Table8" ref="F37:I42" totalsRowCount="1" headerRowDxfId="152" dataDxfId="150" headerRowBorderDxfId="151" tableBorderDxfId="149">
  <tableColumns count="4">
    <tableColumn id="1" name="BUSINESS EXPENSE" totalsRowFunction="custom" dataDxfId="148" totalsRowDxfId="147">
      <totalsRowFormula>"Total " &amp; Table8[[#Headers],[BUSINESS EXPENSE]]</totalsRowFormula>
    </tableColumn>
    <tableColumn id="2" name="Budget" totalsRowFunction="custom" dataDxfId="146" totalsRowDxfId="145">
      <totalsRowFormula>SUBTOTAL(9,Table8[Budget])</totalsRowFormula>
    </tableColumn>
    <tableColumn id="3" name="Actual" totalsRowFunction="custom" dataDxfId="144" totalsRowDxfId="143">
      <totalsRowFormula>SUBTOTAL(9,Table8[Actual])</totalsRowFormula>
    </tableColumn>
    <tableColumn id="4" name="Difference" totalsRowFunction="custom" dataDxfId="142" totalsRowDxfId="141" dataCellStyle="Comma">
      <calculatedColumnFormula>G38-H38</calculatedColumnFormula>
      <totalsRowFormula>SUBTOTAL(9,Table8[Difference])</totalsRowFormula>
    </tableColumn>
  </tableColumns>
  <tableStyleInfo name="V42_ExpenseTable" showFirstColumn="0" showLastColumn="1" showRowStripes="0" showColumnStripes="0"/>
</table>
</file>

<file path=xl/tables/table6.xml><?xml version="1.0" encoding="utf-8"?>
<table xmlns="http://schemas.openxmlformats.org/spreadsheetml/2006/main" id="10" name="Table10" displayName="Table10" ref="F44:I58" totalsRowCount="1" headerRowDxfId="140" dataDxfId="138" headerRowBorderDxfId="139">
  <tableColumns count="4">
    <tableColumn id="1" name="ENTERTAINMENT" totalsRowFunction="custom" dataDxfId="137" totalsRowDxfId="136">
      <totalsRowFormula>"Total " &amp; Table10[[#Headers],[ENTERTAINMENT]]</totalsRowFormula>
    </tableColumn>
    <tableColumn id="2" name="Budget" totalsRowFunction="custom" dataDxfId="135" totalsRowDxfId="134" dataCellStyle="Comma">
      <totalsRowFormula>SUBTOTAL(9,Table10[Budget])</totalsRowFormula>
    </tableColumn>
    <tableColumn id="3" name="Actual" totalsRowFunction="custom" dataDxfId="133" totalsRowDxfId="132" dataCellStyle="Comma">
      <totalsRowFormula>SUBTOTAL(9,Table10[Actual])</totalsRowFormula>
    </tableColumn>
    <tableColumn id="4" name="Difference" totalsRowFunction="custom" dataDxfId="131" totalsRowDxfId="130" dataCellStyle="Comma">
      <calculatedColumnFormula>G45-H45</calculatedColumnFormula>
      <totalsRowFormula>SUBTOTAL(9,Table10[Difference])</totalsRowFormula>
    </tableColumn>
  </tableColumns>
  <tableStyleInfo name="V42_ExpenseTable" showFirstColumn="0" showLastColumn="1" showRowStripes="0" showColumnStripes="0"/>
</table>
</file>

<file path=xl/tables/table7.xml><?xml version="1.0" encoding="utf-8"?>
<table xmlns="http://schemas.openxmlformats.org/spreadsheetml/2006/main" id="11" name="Table11" displayName="Table11" ref="F60:I65" totalsRowCount="1" headerRowDxfId="129" dataDxfId="127" headerRowBorderDxfId="128" tableBorderDxfId="126">
  <tableColumns count="4">
    <tableColumn id="1" name="PETS" totalsRowFunction="custom" dataDxfId="125" totalsRowDxfId="124">
      <totalsRowFormula>"Total " &amp; Table11[[#Headers],[PETS]]</totalsRowFormula>
    </tableColumn>
    <tableColumn id="2" name="Budget" totalsRowFunction="custom" dataDxfId="123" totalsRowDxfId="122">
      <totalsRowFormula>SUBTOTAL(9,Table11[Budget])</totalsRowFormula>
    </tableColumn>
    <tableColumn id="3" name="Actual" totalsRowFunction="custom" dataDxfId="121" totalsRowDxfId="120">
      <totalsRowFormula>SUBTOTAL(9,Table11[Actual])</totalsRowFormula>
    </tableColumn>
    <tableColumn id="4" name="Difference" totalsRowFunction="custom" dataDxfId="119" totalsRowDxfId="118" dataCellStyle="Comma">
      <calculatedColumnFormula>G61-H61</calculatedColumnFormula>
      <totalsRowFormula>SUBTOTAL(9,Table11[Difference])</totalsRowFormula>
    </tableColumn>
  </tableColumns>
  <tableStyleInfo name="V42_ExpenseTable" showFirstColumn="0" showLastColumn="1" showRowStripes="0" showColumnStripes="0"/>
</table>
</file>

<file path=xl/tables/table8.xml><?xml version="1.0" encoding="utf-8"?>
<table xmlns="http://schemas.openxmlformats.org/spreadsheetml/2006/main" id="12" name="Table12" displayName="Table12" ref="F67:I73" totalsRowCount="1" headerRowBorderDxfId="117" tableBorderDxfId="116">
  <tableColumns count="4">
    <tableColumn id="1" name="SUBSCRIPTIONS" totalsRowFunction="custom" dataDxfId="115" totalsRowDxfId="114">
      <totalsRowFormula>"Total " &amp; Table12[[#Headers],[SUBSCRIPTIONS]]</totalsRowFormula>
    </tableColumn>
    <tableColumn id="2" name="Budget" totalsRowFunction="custom" dataDxfId="113" totalsRowDxfId="112" dataCellStyle="Comma">
      <totalsRowFormula>SUBTOTAL(9,Table12[Budget])</totalsRowFormula>
    </tableColumn>
    <tableColumn id="3" name="Actual" totalsRowFunction="custom" dataDxfId="111" totalsRowDxfId="110" dataCellStyle="Comma">
      <totalsRowFormula>SUBTOTAL(9,Table12[Actual])</totalsRowFormula>
    </tableColumn>
    <tableColumn id="4" name="Difference" totalsRowFunction="custom" dataDxfId="109" totalsRowDxfId="108" dataCellStyle="Comma">
      <calculatedColumnFormula>G68-H68</calculatedColumnFormula>
      <totalsRowFormula>SUBTOTAL(9,Table12[Difference])</totalsRowFormula>
    </tableColumn>
  </tableColumns>
  <tableStyleInfo name="V42_ExpenseTable" showFirstColumn="0" showLastColumn="1" showRowStripes="0" showColumnStripes="0"/>
</table>
</file>

<file path=xl/tables/table9.xml><?xml version="1.0" encoding="utf-8"?>
<table xmlns="http://schemas.openxmlformats.org/spreadsheetml/2006/main" id="13" name="Table13" displayName="Table13" ref="F75:I82" totalsRowCount="1" headerRowDxfId="107" dataDxfId="105" headerRowBorderDxfId="106" tableBorderDxfId="104">
  <tableColumns count="4">
    <tableColumn id="1" name="VACATION" totalsRowFunction="custom" dataDxfId="103" totalsRowDxfId="102">
      <totalsRowFormula>"Total " &amp; Table13[[#Headers],[VACATION]]</totalsRowFormula>
    </tableColumn>
    <tableColumn id="2" name="Budget" totalsRowFunction="custom" dataDxfId="101" totalsRowDxfId="100" dataCellStyle="Comma">
      <totalsRowFormula>SUBTOTAL(9,Table13[Budget])</totalsRowFormula>
    </tableColumn>
    <tableColumn id="3" name="Actual" totalsRowFunction="custom" dataDxfId="99" totalsRowDxfId="98" dataCellStyle="Comma">
      <totalsRowFormula>SUBTOTAL(9,Table13[Actual])</totalsRowFormula>
    </tableColumn>
    <tableColumn id="4" name="Difference" totalsRowFunction="custom" dataDxfId="97" totalsRowDxfId="96" dataCellStyle="Comma">
      <calculatedColumnFormula>G76-H76</calculatedColumnFormula>
      <totalsRowFormula>SUBTOTAL(9,Table13[Difference])</totalsRowFormula>
    </tableColumn>
  </tableColumns>
  <tableStyleInfo name="V42_ExpenseTable" showFirstColumn="0" showLastColumn="1" showRowStripes="0" showColumnStripes="0"/>
</table>
</file>

<file path=xl/theme/theme1.xml><?xml version="1.0" encoding="utf-8"?>
<a:theme xmlns:a="http://schemas.openxmlformats.org/drawingml/2006/main" name="Vertex42">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13" Type="http://schemas.openxmlformats.org/officeDocument/2006/relationships/table" Target="../tables/table10.xml"/><Relationship Id="rId18" Type="http://schemas.openxmlformats.org/officeDocument/2006/relationships/table" Target="../tables/table15.xml"/><Relationship Id="rId3" Type="http://schemas.openxmlformats.org/officeDocument/2006/relationships/printerSettings" Target="../printerSettings/printerSettings1.bin"/><Relationship Id="rId7" Type="http://schemas.openxmlformats.org/officeDocument/2006/relationships/table" Target="../tables/table4.xml"/><Relationship Id="rId12" Type="http://schemas.openxmlformats.org/officeDocument/2006/relationships/table" Target="../tables/table9.xml"/><Relationship Id="rId17" Type="http://schemas.openxmlformats.org/officeDocument/2006/relationships/table" Target="../tables/table14.xml"/><Relationship Id="rId2" Type="http://schemas.openxmlformats.org/officeDocument/2006/relationships/hyperlink" Target="http://www.vertex42.com/ExcelTemplates/monthly-household-budget.html" TargetMode="External"/><Relationship Id="rId16" Type="http://schemas.openxmlformats.org/officeDocument/2006/relationships/table" Target="../tables/table13.xml"/><Relationship Id="rId20" Type="http://schemas.openxmlformats.org/officeDocument/2006/relationships/table" Target="../tables/table17.xml"/><Relationship Id="rId1" Type="http://schemas.openxmlformats.org/officeDocument/2006/relationships/hyperlink" Target="http://www.vertex42.com/ExcelTemplates/monthly-household-budget.html" TargetMode="External"/><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5" Type="http://schemas.openxmlformats.org/officeDocument/2006/relationships/table" Target="../tables/table12.xml"/><Relationship Id="rId10" Type="http://schemas.openxmlformats.org/officeDocument/2006/relationships/table" Target="../tables/table7.xml"/><Relationship Id="rId19" Type="http://schemas.openxmlformats.org/officeDocument/2006/relationships/table" Target="../tables/table16.xml"/><Relationship Id="rId4" Type="http://schemas.openxmlformats.org/officeDocument/2006/relationships/table" Target="../tables/table1.xml"/><Relationship Id="rId9" Type="http://schemas.openxmlformats.org/officeDocument/2006/relationships/table" Target="../tables/table6.xml"/><Relationship Id="rId1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ExcelArticles/how-to-budget.html" TargetMode="External"/><Relationship Id="rId7" Type="http://schemas.openxmlformats.org/officeDocument/2006/relationships/drawing" Target="../drawings/drawing1.xml"/><Relationship Id="rId2" Type="http://schemas.openxmlformats.org/officeDocument/2006/relationships/hyperlink" Target="http://www.vertex42.com/ExcelTips/workbook.html" TargetMode="External"/><Relationship Id="rId1" Type="http://schemas.openxmlformats.org/officeDocument/2006/relationships/hyperlink" Target="http://www.vertex42.com/ExcelTemplates/monthly-household-budget.html" TargetMode="External"/><Relationship Id="rId6" Type="http://schemas.openxmlformats.org/officeDocument/2006/relationships/printerSettings" Target="../printerSettings/printerSettings2.bin"/><Relationship Id="rId5" Type="http://schemas.openxmlformats.org/officeDocument/2006/relationships/hyperlink" Target="http://www.vertex42.com/ExcelTemplates/money-management-template.html" TargetMode="External"/><Relationship Id="rId4" Type="http://schemas.openxmlformats.org/officeDocument/2006/relationships/hyperlink" Target="http://www.vertex42.com/ExcelArticles/how-to-make-a-budget.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vertex42.com/ExcelTemplates/monthly-household-budge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65"/>
  <sheetViews>
    <sheetView showGridLines="0" tabSelected="1" workbookViewId="0">
      <selection activeCell="M14" sqref="M14"/>
    </sheetView>
  </sheetViews>
  <sheetFormatPr defaultRowHeight="15" x14ac:dyDescent="0.3"/>
  <cols>
    <col min="1" max="1" width="22.5" style="1" customWidth="1"/>
    <col min="2" max="4" width="9.625" style="1" customWidth="1"/>
    <col min="5" max="5" width="2.625" style="1" customWidth="1"/>
    <col min="6" max="6" width="22.5" style="1" customWidth="1"/>
    <col min="7" max="9" width="9.625" style="1" customWidth="1"/>
    <col min="10" max="16384" width="9" style="1"/>
  </cols>
  <sheetData>
    <row r="1" spans="1:9" ht="26.1" customHeight="1" x14ac:dyDescent="0.3">
      <c r="A1" s="34" t="s">
        <v>112</v>
      </c>
      <c r="B1" s="34"/>
      <c r="C1" s="34"/>
      <c r="D1" s="34"/>
      <c r="E1" s="34"/>
      <c r="F1" s="34"/>
      <c r="G1" s="34"/>
      <c r="H1" s="34"/>
      <c r="I1" s="34"/>
    </row>
    <row r="2" spans="1:9" s="2" customFormat="1" ht="13.5" x14ac:dyDescent="0.3">
      <c r="A2" s="33" t="s">
        <v>116</v>
      </c>
      <c r="B2" s="33"/>
      <c r="C2" s="33"/>
      <c r="D2" s="33"/>
      <c r="E2" s="31"/>
      <c r="F2" s="31"/>
      <c r="G2" s="32"/>
      <c r="H2" s="58"/>
      <c r="I2" s="58"/>
    </row>
    <row r="3" spans="1:9" s="2" customFormat="1" ht="13.5" x14ac:dyDescent="0.3">
      <c r="E3" s="3"/>
    </row>
    <row r="4" spans="1:9" x14ac:dyDescent="0.3">
      <c r="A4" s="21" t="s">
        <v>6</v>
      </c>
      <c r="B4" s="22" t="s">
        <v>115</v>
      </c>
      <c r="C4" s="23" t="s">
        <v>5</v>
      </c>
      <c r="D4" s="23" t="s">
        <v>96</v>
      </c>
      <c r="E4" s="18" t="s">
        <v>114</v>
      </c>
      <c r="F4" s="26" t="s">
        <v>119</v>
      </c>
      <c r="G4" s="27" t="s">
        <v>115</v>
      </c>
      <c r="H4" s="27" t="s">
        <v>5</v>
      </c>
      <c r="I4" s="27" t="s">
        <v>96</v>
      </c>
    </row>
    <row r="5" spans="1:9" ht="16.5" x14ac:dyDescent="0.3">
      <c r="A5" s="4" t="s">
        <v>16</v>
      </c>
      <c r="B5" s="9">
        <v>2000</v>
      </c>
      <c r="C5" s="9">
        <v>2000</v>
      </c>
      <c r="D5" s="10">
        <f t="shared" ref="D5:D11" si="0">C5-B5</f>
        <v>0</v>
      </c>
      <c r="E5" s="8"/>
      <c r="F5" s="28" t="s">
        <v>7</v>
      </c>
      <c r="G5" s="25">
        <f>Table2[[#Totals],[Budget]]</f>
        <v>2000</v>
      </c>
      <c r="H5" s="25">
        <f>Table2[[#Totals],[Actual]]</f>
        <v>2000</v>
      </c>
      <c r="I5" s="25">
        <f>G5-H5</f>
        <v>0</v>
      </c>
    </row>
    <row r="6" spans="1:9" ht="17.25" thickBot="1" x14ac:dyDescent="0.35">
      <c r="A6" s="4" t="s">
        <v>10</v>
      </c>
      <c r="B6" s="9"/>
      <c r="C6" s="9"/>
      <c r="D6" s="10">
        <f t="shared" si="0"/>
        <v>0</v>
      </c>
      <c r="E6" s="8"/>
      <c r="F6" s="28" t="s">
        <v>8</v>
      </c>
      <c r="G6" s="25">
        <f>SUM(,Table5[[#Totals],[Budget]],Table20[[#Totals],[Budget]],Table21[[#Totals],[Budget]],Table19[[#Totals],[Budget]],Table15[[#Totals],[Budget]],Table16[[#Totals],[Budget]],Table17[[#Totals],[Budget]],Table18[[#Totals],[Budget]],Table14[[#Totals],[Budget]],Table13[[#Totals],[Budget]],Table12[[#Totals],[Budget]],Table11[[#Totals],[Budget]],Table10[[#Totals],[Budget]],Table8[[#Totals],[Budget]],Table7[[#Totals],[Budget]],Table6[[#Totals],[Budget]])</f>
        <v>1345</v>
      </c>
      <c r="H6" s="25">
        <f>SUM(Table5[[#Totals],[Actual]],Table20[[#Totals],[Actual]],Table21[[#Totals],[Actual]],Table19[[#Totals],[Actual]],Table15[[#Totals],[Actual]],Table16[[#Totals],[Actual]],Table17[[#Totals],[Actual]],Table18[[#Totals],[Actual]],Table14[[#Totals],[Actual]],Table13[[#Totals],[Actual]],Table12[[#Totals],[Actual]],Table11[[#Totals],[Actual]],Table10[[#Totals],[Actual]],Table8[[#Totals],[Actual]],Table7[[#Totals],[Actual]],Table6[[#Totals],[Actual]])</f>
        <v>1486</v>
      </c>
      <c r="I6" s="25">
        <f>G6-H6</f>
        <v>-141</v>
      </c>
    </row>
    <row r="7" spans="1:9" ht="17.25" thickTop="1" x14ac:dyDescent="0.3">
      <c r="A7" s="4" t="s">
        <v>11</v>
      </c>
      <c r="B7" s="9"/>
      <c r="C7" s="9"/>
      <c r="D7" s="10">
        <f t="shared" si="0"/>
        <v>0</v>
      </c>
      <c r="E7" s="8"/>
      <c r="F7" s="29" t="s">
        <v>9</v>
      </c>
      <c r="G7" s="30">
        <f>G5-G6</f>
        <v>655</v>
      </c>
      <c r="H7" s="30">
        <f>H5-H6</f>
        <v>514</v>
      </c>
      <c r="I7" s="30">
        <f>H7-G7</f>
        <v>-141</v>
      </c>
    </row>
    <row r="8" spans="1:9" s="2" customFormat="1" x14ac:dyDescent="0.3">
      <c r="A8" s="4" t="s">
        <v>15</v>
      </c>
      <c r="B8" s="9"/>
      <c r="C8" s="9"/>
      <c r="D8" s="10">
        <f t="shared" si="0"/>
        <v>0</v>
      </c>
      <c r="E8" s="11"/>
      <c r="F8" s="11"/>
      <c r="G8" s="11"/>
      <c r="H8" s="11"/>
      <c r="I8" s="11"/>
    </row>
    <row r="9" spans="1:9" x14ac:dyDescent="0.3">
      <c r="A9" s="4" t="s">
        <v>118</v>
      </c>
      <c r="B9" s="9"/>
      <c r="C9" s="9"/>
      <c r="D9" s="10">
        <f t="shared" si="0"/>
        <v>0</v>
      </c>
      <c r="E9" s="8"/>
      <c r="F9" s="11"/>
      <c r="G9" s="11"/>
      <c r="H9" s="11"/>
      <c r="I9" s="11"/>
    </row>
    <row r="10" spans="1:9" x14ac:dyDescent="0.3">
      <c r="A10" s="4" t="s">
        <v>110</v>
      </c>
      <c r="B10" s="9"/>
      <c r="C10" s="9"/>
      <c r="D10" s="10">
        <f t="shared" si="0"/>
        <v>0</v>
      </c>
      <c r="E10" s="8"/>
      <c r="F10" s="11"/>
      <c r="G10" s="11"/>
      <c r="H10" s="11"/>
      <c r="I10" s="11"/>
    </row>
    <row r="11" spans="1:9" x14ac:dyDescent="0.3">
      <c r="A11" s="4" t="s">
        <v>21</v>
      </c>
      <c r="B11" s="9"/>
      <c r="C11" s="9"/>
      <c r="D11" s="10">
        <f t="shared" si="0"/>
        <v>0</v>
      </c>
      <c r="E11" s="8"/>
      <c r="F11" s="11"/>
      <c r="G11" s="11"/>
      <c r="H11" s="11"/>
      <c r="I11" s="11"/>
    </row>
    <row r="12" spans="1:9" x14ac:dyDescent="0.3">
      <c r="A12" s="4" t="s">
        <v>21</v>
      </c>
      <c r="B12" s="12"/>
      <c r="C12" s="12"/>
      <c r="D12" s="10">
        <f>C12-B12</f>
        <v>0</v>
      </c>
      <c r="E12" s="8"/>
      <c r="F12" s="11"/>
      <c r="G12" s="11"/>
      <c r="H12" s="11"/>
      <c r="I12" s="11"/>
    </row>
    <row r="13" spans="1:9" x14ac:dyDescent="0.3">
      <c r="A13" s="24" t="str">
        <f>"Total " &amp; Table2[[#Headers],[INCOME]]</f>
        <v>Total INCOME</v>
      </c>
      <c r="B13" s="19">
        <f>SUBTOTAL(9,Table2[Budget])</f>
        <v>2000</v>
      </c>
      <c r="C13" s="19">
        <f>SUBTOTAL(9,Table2[Actual])</f>
        <v>2000</v>
      </c>
      <c r="D13" s="13">
        <f>SUBTOTAL(9,Table2[Difference])</f>
        <v>0</v>
      </c>
      <c r="E13" s="8"/>
      <c r="F13" s="11"/>
      <c r="G13" s="11"/>
      <c r="H13" s="11"/>
      <c r="I13" s="11"/>
    </row>
    <row r="14" spans="1:9" x14ac:dyDescent="0.3">
      <c r="A14" s="8"/>
      <c r="B14" s="8"/>
      <c r="C14" s="8"/>
      <c r="D14" s="8"/>
      <c r="E14" s="8"/>
      <c r="F14" s="11"/>
      <c r="G14" s="11"/>
      <c r="H14" s="11"/>
      <c r="I14" s="11"/>
    </row>
    <row r="15" spans="1:9" x14ac:dyDescent="0.3">
      <c r="A15" s="21" t="s">
        <v>18</v>
      </c>
      <c r="B15" s="22" t="s">
        <v>115</v>
      </c>
      <c r="C15" s="23" t="s">
        <v>5</v>
      </c>
      <c r="D15" s="23" t="s">
        <v>96</v>
      </c>
      <c r="E15" s="8"/>
      <c r="F15" s="21" t="s">
        <v>60</v>
      </c>
      <c r="G15" s="22" t="s">
        <v>115</v>
      </c>
      <c r="H15" s="23" t="s">
        <v>5</v>
      </c>
      <c r="I15" s="23" t="s">
        <v>96</v>
      </c>
    </row>
    <row r="16" spans="1:9" x14ac:dyDescent="0.3">
      <c r="A16" s="4" t="s">
        <v>82</v>
      </c>
      <c r="B16" s="9">
        <v>1100</v>
      </c>
      <c r="C16" s="9">
        <v>1100</v>
      </c>
      <c r="D16" s="10">
        <f>B16-C16</f>
        <v>0</v>
      </c>
      <c r="E16" s="8"/>
      <c r="F16" s="4" t="s">
        <v>57</v>
      </c>
      <c r="G16" s="9"/>
      <c r="H16" s="9"/>
      <c r="I16" s="10">
        <f t="shared" ref="I16:I21" si="1">G16-H16</f>
        <v>0</v>
      </c>
    </row>
    <row r="17" spans="1:9" x14ac:dyDescent="0.3">
      <c r="A17" s="4" t="s">
        <v>19</v>
      </c>
      <c r="B17" s="9">
        <v>50</v>
      </c>
      <c r="C17" s="9">
        <v>67</v>
      </c>
      <c r="D17" s="10">
        <f t="shared" ref="D17:D28" si="2">B17-C17</f>
        <v>-17</v>
      </c>
      <c r="E17" s="8"/>
      <c r="F17" s="4" t="s">
        <v>58</v>
      </c>
      <c r="G17" s="9"/>
      <c r="H17" s="9"/>
      <c r="I17" s="10">
        <f t="shared" si="1"/>
        <v>0</v>
      </c>
    </row>
    <row r="18" spans="1:9" x14ac:dyDescent="0.3">
      <c r="A18" s="4" t="s">
        <v>81</v>
      </c>
      <c r="B18" s="9">
        <v>43</v>
      </c>
      <c r="C18" s="9">
        <v>52</v>
      </c>
      <c r="D18" s="10">
        <f t="shared" si="2"/>
        <v>-9</v>
      </c>
      <c r="E18" s="8"/>
      <c r="F18" s="4" t="s">
        <v>61</v>
      </c>
      <c r="G18" s="9"/>
      <c r="H18" s="9"/>
      <c r="I18" s="10">
        <f t="shared" si="1"/>
        <v>0</v>
      </c>
    </row>
    <row r="19" spans="1:9" x14ac:dyDescent="0.3">
      <c r="A19" s="4" t="s">
        <v>80</v>
      </c>
      <c r="B19" s="9">
        <v>7</v>
      </c>
      <c r="C19" s="9">
        <v>7</v>
      </c>
      <c r="D19" s="10">
        <f t="shared" si="2"/>
        <v>0</v>
      </c>
      <c r="E19" s="8"/>
      <c r="F19" s="4" t="s">
        <v>59</v>
      </c>
      <c r="G19" s="9"/>
      <c r="H19" s="9"/>
      <c r="I19" s="10">
        <f t="shared" si="1"/>
        <v>0</v>
      </c>
    </row>
    <row r="20" spans="1:9" s="5" customFormat="1" x14ac:dyDescent="0.3">
      <c r="A20" s="4" t="s">
        <v>27</v>
      </c>
      <c r="B20" s="9">
        <v>25</v>
      </c>
      <c r="C20" s="9">
        <v>25</v>
      </c>
      <c r="D20" s="10">
        <f t="shared" si="2"/>
        <v>0</v>
      </c>
      <c r="E20" s="8"/>
      <c r="F20" s="4" t="s">
        <v>70</v>
      </c>
      <c r="G20" s="9"/>
      <c r="H20" s="9"/>
      <c r="I20" s="10">
        <f t="shared" si="1"/>
        <v>0</v>
      </c>
    </row>
    <row r="21" spans="1:9" x14ac:dyDescent="0.3">
      <c r="A21" s="4" t="s">
        <v>79</v>
      </c>
      <c r="B21" s="9">
        <v>35</v>
      </c>
      <c r="C21" s="9">
        <v>35</v>
      </c>
      <c r="D21" s="10">
        <f t="shared" si="2"/>
        <v>0</v>
      </c>
      <c r="E21" s="8"/>
      <c r="F21" s="4" t="s">
        <v>21</v>
      </c>
      <c r="G21" s="14"/>
      <c r="H21" s="14"/>
      <c r="I21" s="10">
        <f t="shared" si="1"/>
        <v>0</v>
      </c>
    </row>
    <row r="22" spans="1:9" x14ac:dyDescent="0.3">
      <c r="A22" s="4" t="s">
        <v>20</v>
      </c>
      <c r="B22" s="9">
        <v>15</v>
      </c>
      <c r="C22" s="9">
        <v>15</v>
      </c>
      <c r="D22" s="10">
        <f t="shared" si="2"/>
        <v>0</v>
      </c>
      <c r="E22" s="8"/>
      <c r="F22" s="24" t="str">
        <f>"Total " &amp; Table6[[#Headers],[SAVINGS]]</f>
        <v>Total SAVINGS</v>
      </c>
      <c r="G22" s="19">
        <f>SUBTOTAL(9,Table6[Budget])</f>
        <v>0</v>
      </c>
      <c r="H22" s="19">
        <f>SUBTOTAL(9,Table6[Actual])</f>
        <v>0</v>
      </c>
      <c r="I22" s="13">
        <f>SUBTOTAL(9,Table6[Difference])</f>
        <v>0</v>
      </c>
    </row>
    <row r="23" spans="1:9" x14ac:dyDescent="0.3">
      <c r="A23" s="4" t="s">
        <v>78</v>
      </c>
      <c r="B23" s="9">
        <v>0</v>
      </c>
      <c r="C23" s="9">
        <v>150</v>
      </c>
      <c r="D23" s="10">
        <f t="shared" si="2"/>
        <v>-150</v>
      </c>
      <c r="E23" s="8"/>
      <c r="F23" s="8"/>
      <c r="G23" s="17"/>
      <c r="H23" s="17"/>
      <c r="I23" s="17"/>
    </row>
    <row r="24" spans="1:9" x14ac:dyDescent="0.3">
      <c r="A24" s="4" t="s">
        <v>77</v>
      </c>
      <c r="B24" s="9">
        <v>0</v>
      </c>
      <c r="C24" s="9">
        <v>0</v>
      </c>
      <c r="D24" s="10">
        <f t="shared" si="2"/>
        <v>0</v>
      </c>
      <c r="E24" s="8"/>
      <c r="F24" s="21" t="s">
        <v>62</v>
      </c>
      <c r="G24" s="22" t="s">
        <v>115</v>
      </c>
      <c r="H24" s="23" t="s">
        <v>5</v>
      </c>
      <c r="I24" s="23" t="s">
        <v>96</v>
      </c>
    </row>
    <row r="25" spans="1:9" x14ac:dyDescent="0.3">
      <c r="A25" s="4" t="s">
        <v>106</v>
      </c>
      <c r="B25" s="9">
        <v>20</v>
      </c>
      <c r="C25" s="9">
        <v>15</v>
      </c>
      <c r="D25" s="10">
        <f>B25-C25</f>
        <v>5</v>
      </c>
      <c r="E25" s="8"/>
      <c r="F25" s="4" t="s">
        <v>66</v>
      </c>
      <c r="G25" s="9"/>
      <c r="H25" s="9"/>
      <c r="I25" s="10">
        <f t="shared" ref="I25:I34" si="3">G25-H25</f>
        <v>0</v>
      </c>
    </row>
    <row r="26" spans="1:9" x14ac:dyDescent="0.3">
      <c r="A26" s="4" t="s">
        <v>105</v>
      </c>
      <c r="B26" s="9">
        <v>50</v>
      </c>
      <c r="C26" s="9">
        <v>20</v>
      </c>
      <c r="D26" s="10">
        <f t="shared" si="2"/>
        <v>30</v>
      </c>
      <c r="E26" s="8"/>
      <c r="F26" s="4" t="s">
        <v>67</v>
      </c>
      <c r="G26" s="9"/>
      <c r="H26" s="9"/>
      <c r="I26" s="10">
        <f t="shared" si="3"/>
        <v>0</v>
      </c>
    </row>
    <row r="27" spans="1:9" x14ac:dyDescent="0.3">
      <c r="A27" s="4" t="s">
        <v>26</v>
      </c>
      <c r="B27" s="9">
        <v>0</v>
      </c>
      <c r="C27" s="9">
        <v>0</v>
      </c>
      <c r="D27" s="10">
        <f t="shared" si="2"/>
        <v>0</v>
      </c>
      <c r="E27" s="8"/>
      <c r="F27" s="4" t="s">
        <v>63</v>
      </c>
      <c r="G27" s="9"/>
      <c r="H27" s="9"/>
      <c r="I27" s="10">
        <f t="shared" si="3"/>
        <v>0</v>
      </c>
    </row>
    <row r="28" spans="1:9" x14ac:dyDescent="0.3">
      <c r="A28" s="4" t="s">
        <v>21</v>
      </c>
      <c r="B28" s="14">
        <v>0</v>
      </c>
      <c r="C28" s="14">
        <v>0</v>
      </c>
      <c r="D28" s="10">
        <f t="shared" si="2"/>
        <v>0</v>
      </c>
      <c r="E28" s="8"/>
      <c r="F28" s="4" t="s">
        <v>64</v>
      </c>
      <c r="G28" s="9"/>
      <c r="H28" s="9"/>
      <c r="I28" s="10">
        <f t="shared" si="3"/>
        <v>0</v>
      </c>
    </row>
    <row r="29" spans="1:9" x14ac:dyDescent="0.3">
      <c r="A29" s="24" t="str">
        <f>"Total " &amp; Table5[[#Headers],[HOME EXPENSES]]</f>
        <v>Total HOME EXPENSES</v>
      </c>
      <c r="B29" s="19">
        <f>SUBTOTAL(9,Table5[Budget])</f>
        <v>1345</v>
      </c>
      <c r="C29" s="19">
        <f>SUBTOTAL(9,Table5[Actual])</f>
        <v>1486</v>
      </c>
      <c r="D29" s="13">
        <f>SUBTOTAL(9,Table5[Difference])</f>
        <v>-141</v>
      </c>
      <c r="E29" s="8"/>
      <c r="F29" s="4" t="s">
        <v>65</v>
      </c>
      <c r="G29" s="9"/>
      <c r="H29" s="9"/>
      <c r="I29" s="10">
        <f t="shared" si="3"/>
        <v>0</v>
      </c>
    </row>
    <row r="30" spans="1:9" x14ac:dyDescent="0.3">
      <c r="A30" s="8"/>
      <c r="B30" s="17"/>
      <c r="C30" s="17"/>
      <c r="D30" s="17"/>
      <c r="E30" s="8"/>
      <c r="F30" s="4" t="s">
        <v>113</v>
      </c>
      <c r="G30" s="9"/>
      <c r="H30" s="9"/>
      <c r="I30" s="10">
        <f t="shared" si="3"/>
        <v>0</v>
      </c>
    </row>
    <row r="31" spans="1:9" x14ac:dyDescent="0.3">
      <c r="A31" s="21" t="s">
        <v>49</v>
      </c>
      <c r="B31" s="22" t="s">
        <v>115</v>
      </c>
      <c r="C31" s="23" t="s">
        <v>5</v>
      </c>
      <c r="D31" s="23" t="s">
        <v>96</v>
      </c>
      <c r="E31" s="8"/>
      <c r="F31" s="4" t="s">
        <v>68</v>
      </c>
      <c r="G31" s="9"/>
      <c r="H31" s="9"/>
      <c r="I31" s="10">
        <f t="shared" si="3"/>
        <v>0</v>
      </c>
    </row>
    <row r="32" spans="1:9" x14ac:dyDescent="0.3">
      <c r="A32" s="4" t="s">
        <v>13</v>
      </c>
      <c r="B32" s="9"/>
      <c r="C32" s="9"/>
      <c r="D32" s="10">
        <f>B32-C32</f>
        <v>0</v>
      </c>
      <c r="E32" s="8"/>
      <c r="F32" s="4" t="s">
        <v>69</v>
      </c>
      <c r="G32" s="9"/>
      <c r="H32" s="9"/>
      <c r="I32" s="10">
        <f t="shared" si="3"/>
        <v>0</v>
      </c>
    </row>
    <row r="33" spans="1:9" x14ac:dyDescent="0.3">
      <c r="A33" s="4" t="s">
        <v>50</v>
      </c>
      <c r="B33" s="9"/>
      <c r="C33" s="9"/>
      <c r="D33" s="10">
        <f t="shared" ref="D33:D41" si="4">B33-C33</f>
        <v>0</v>
      </c>
      <c r="E33" s="8"/>
      <c r="F33" s="4" t="s">
        <v>109</v>
      </c>
      <c r="G33" s="9"/>
      <c r="H33" s="9"/>
      <c r="I33" s="10">
        <f t="shared" si="3"/>
        <v>0</v>
      </c>
    </row>
    <row r="34" spans="1:9" x14ac:dyDescent="0.3">
      <c r="A34" s="4" t="s">
        <v>12</v>
      </c>
      <c r="B34" s="9"/>
      <c r="C34" s="9"/>
      <c r="D34" s="10">
        <f>B34-C34</f>
        <v>0</v>
      </c>
      <c r="E34" s="8"/>
      <c r="F34" s="4" t="s">
        <v>21</v>
      </c>
      <c r="G34" s="14"/>
      <c r="H34" s="14"/>
      <c r="I34" s="10">
        <f t="shared" si="3"/>
        <v>0</v>
      </c>
    </row>
    <row r="35" spans="1:9" x14ac:dyDescent="0.3">
      <c r="A35" s="4" t="s">
        <v>51</v>
      </c>
      <c r="B35" s="9"/>
      <c r="C35" s="9"/>
      <c r="D35" s="10">
        <f t="shared" si="4"/>
        <v>0</v>
      </c>
      <c r="E35" s="8"/>
      <c r="F35" s="24" t="str">
        <f>"Total " &amp; Table7[[#Headers],[OBLIGATIONS]]</f>
        <v>Total OBLIGATIONS</v>
      </c>
      <c r="G35" s="19">
        <f>SUBTOTAL(9,Table7[Budget])</f>
        <v>0</v>
      </c>
      <c r="H35" s="19">
        <f>SUBTOTAL(9,Table7[Actual])</f>
        <v>0</v>
      </c>
      <c r="I35" s="13">
        <f>SUBTOTAL(9,Table7[Difference])</f>
        <v>0</v>
      </c>
    </row>
    <row r="36" spans="1:9" x14ac:dyDescent="0.3">
      <c r="A36" s="4" t="s">
        <v>84</v>
      </c>
      <c r="B36" s="9"/>
      <c r="C36" s="9"/>
      <c r="D36" s="10">
        <f t="shared" si="4"/>
        <v>0</v>
      </c>
      <c r="E36" s="8"/>
      <c r="F36" s="8"/>
      <c r="G36" s="17"/>
      <c r="H36" s="17"/>
      <c r="I36" s="17"/>
    </row>
    <row r="37" spans="1:9" x14ac:dyDescent="0.3">
      <c r="A37" s="4" t="s">
        <v>53</v>
      </c>
      <c r="B37" s="9"/>
      <c r="C37" s="9"/>
      <c r="D37" s="10">
        <f t="shared" si="4"/>
        <v>0</v>
      </c>
      <c r="E37" s="8"/>
      <c r="F37" s="21" t="s">
        <v>104</v>
      </c>
      <c r="G37" s="22" t="s">
        <v>115</v>
      </c>
      <c r="H37" s="23" t="s">
        <v>5</v>
      </c>
      <c r="I37" s="23" t="s">
        <v>96</v>
      </c>
    </row>
    <row r="38" spans="1:9" x14ac:dyDescent="0.3">
      <c r="A38" s="4" t="s">
        <v>85</v>
      </c>
      <c r="B38" s="9"/>
      <c r="C38" s="9"/>
      <c r="D38" s="10">
        <f t="shared" si="4"/>
        <v>0</v>
      </c>
      <c r="E38" s="8"/>
      <c r="F38" s="4" t="s">
        <v>107</v>
      </c>
      <c r="G38" s="9"/>
      <c r="H38" s="9"/>
      <c r="I38" s="10">
        <f>G38-H38</f>
        <v>0</v>
      </c>
    </row>
    <row r="39" spans="1:9" x14ac:dyDescent="0.3">
      <c r="A39" s="4" t="s">
        <v>99</v>
      </c>
      <c r="B39" s="9"/>
      <c r="C39" s="9"/>
      <c r="D39" s="10">
        <f>B39-C39</f>
        <v>0</v>
      </c>
      <c r="E39" s="8"/>
      <c r="F39" s="4" t="s">
        <v>108</v>
      </c>
      <c r="G39" s="9"/>
      <c r="H39" s="9"/>
      <c r="I39" s="10">
        <f>G39-H39</f>
        <v>0</v>
      </c>
    </row>
    <row r="40" spans="1:9" x14ac:dyDescent="0.3">
      <c r="A40" s="4" t="s">
        <v>100</v>
      </c>
      <c r="B40" s="9"/>
      <c r="C40" s="9"/>
      <c r="D40" s="10">
        <f>B40-C40</f>
        <v>0</v>
      </c>
      <c r="E40" s="8"/>
      <c r="F40" s="4" t="s">
        <v>21</v>
      </c>
      <c r="G40" s="9"/>
      <c r="H40" s="9"/>
      <c r="I40" s="10">
        <f>G40-H40</f>
        <v>0</v>
      </c>
    </row>
    <row r="41" spans="1:9" x14ac:dyDescent="0.3">
      <c r="A41" s="4" t="s">
        <v>21</v>
      </c>
      <c r="B41" s="14"/>
      <c r="C41" s="14"/>
      <c r="D41" s="10">
        <f t="shared" si="4"/>
        <v>0</v>
      </c>
      <c r="E41" s="8"/>
      <c r="F41" s="4" t="s">
        <v>21</v>
      </c>
      <c r="G41" s="14"/>
      <c r="H41" s="14"/>
      <c r="I41" s="10">
        <f>G41-H41</f>
        <v>0</v>
      </c>
    </row>
    <row r="42" spans="1:9" x14ac:dyDescent="0.3">
      <c r="A42" s="24" t="str">
        <f>"Total " &amp; Table20[[#Headers],[DAILY LIVING]]</f>
        <v>Total DAILY LIVING</v>
      </c>
      <c r="B42" s="19">
        <f>SUBTOTAL(9,Table20[Budget])</f>
        <v>0</v>
      </c>
      <c r="C42" s="19">
        <f>SUBTOTAL(9,Table20[Actual])</f>
        <v>0</v>
      </c>
      <c r="D42" s="13">
        <f>SUBTOTAL(9,Table20[Difference])</f>
        <v>0</v>
      </c>
      <c r="E42" s="8"/>
      <c r="F42" s="24" t="str">
        <f>"Total " &amp; Table8[[#Headers],[BUSINESS EXPENSE]]</f>
        <v>Total BUSINESS EXPENSE</v>
      </c>
      <c r="G42" s="19">
        <f>SUBTOTAL(9,Table8[Budget])</f>
        <v>0</v>
      </c>
      <c r="H42" s="19">
        <f>SUBTOTAL(9,Table8[Actual])</f>
        <v>0</v>
      </c>
      <c r="I42" s="13">
        <f>SUBTOTAL(9,Table8[Difference])</f>
        <v>0</v>
      </c>
    </row>
    <row r="43" spans="1:9" x14ac:dyDescent="0.3">
      <c r="A43" s="8"/>
      <c r="B43" s="17"/>
      <c r="C43" s="17"/>
      <c r="D43" s="17"/>
      <c r="E43" s="8"/>
      <c r="F43" s="8"/>
      <c r="G43" s="17"/>
      <c r="H43" s="17"/>
      <c r="I43" s="17"/>
    </row>
    <row r="44" spans="1:9" x14ac:dyDescent="0.3">
      <c r="A44" s="21" t="s">
        <v>97</v>
      </c>
      <c r="B44" s="22" t="s">
        <v>115</v>
      </c>
      <c r="C44" s="23" t="s">
        <v>5</v>
      </c>
      <c r="D44" s="23" t="s">
        <v>96</v>
      </c>
      <c r="E44" s="8"/>
      <c r="F44" s="21" t="s">
        <v>39</v>
      </c>
      <c r="G44" s="22" t="s">
        <v>115</v>
      </c>
      <c r="H44" s="23" t="s">
        <v>5</v>
      </c>
      <c r="I44" s="23" t="s">
        <v>96</v>
      </c>
    </row>
    <row r="45" spans="1:9" x14ac:dyDescent="0.3">
      <c r="A45" s="4" t="s">
        <v>24</v>
      </c>
      <c r="B45" s="9"/>
      <c r="C45" s="9"/>
      <c r="D45" s="10">
        <f t="shared" ref="D45:D52" si="5">B45-C45</f>
        <v>0</v>
      </c>
      <c r="E45" s="8"/>
      <c r="F45" s="4" t="s">
        <v>87</v>
      </c>
      <c r="G45" s="9"/>
      <c r="H45" s="9"/>
      <c r="I45" s="10">
        <f t="shared" ref="I45:I57" si="6">G45-H45</f>
        <v>0</v>
      </c>
    </row>
    <row r="46" spans="1:9" x14ac:dyDescent="0.3">
      <c r="A46" s="4" t="s">
        <v>12</v>
      </c>
      <c r="B46" s="9"/>
      <c r="C46" s="9"/>
      <c r="D46" s="10">
        <f t="shared" si="5"/>
        <v>0</v>
      </c>
      <c r="E46" s="8"/>
      <c r="F46" s="4" t="s">
        <v>0</v>
      </c>
      <c r="G46" s="9"/>
      <c r="H46" s="9"/>
      <c r="I46" s="10">
        <f t="shared" si="6"/>
        <v>0</v>
      </c>
    </row>
    <row r="47" spans="1:9" x14ac:dyDescent="0.3">
      <c r="A47" s="4" t="s">
        <v>98</v>
      </c>
      <c r="B47" s="9"/>
      <c r="C47" s="9"/>
      <c r="D47" s="10">
        <f t="shared" si="5"/>
        <v>0</v>
      </c>
      <c r="E47" s="8"/>
      <c r="F47" s="4" t="s">
        <v>90</v>
      </c>
      <c r="G47" s="9"/>
      <c r="H47" s="9"/>
      <c r="I47" s="10">
        <f t="shared" si="6"/>
        <v>0</v>
      </c>
    </row>
    <row r="48" spans="1:9" x14ac:dyDescent="0.3">
      <c r="A48" s="4" t="s">
        <v>101</v>
      </c>
      <c r="B48" s="9"/>
      <c r="C48" s="9"/>
      <c r="D48" s="10">
        <f t="shared" si="5"/>
        <v>0</v>
      </c>
      <c r="E48" s="8"/>
      <c r="F48" s="4" t="s">
        <v>43</v>
      </c>
      <c r="G48" s="9"/>
      <c r="H48" s="9"/>
      <c r="I48" s="10">
        <f t="shared" si="6"/>
        <v>0</v>
      </c>
    </row>
    <row r="49" spans="1:9" x14ac:dyDescent="0.3">
      <c r="A49" s="4" t="s">
        <v>102</v>
      </c>
      <c r="B49" s="9"/>
      <c r="C49" s="9"/>
      <c r="D49" s="10">
        <f t="shared" si="5"/>
        <v>0</v>
      </c>
      <c r="E49" s="8"/>
      <c r="F49" s="4" t="s">
        <v>86</v>
      </c>
      <c r="G49" s="9"/>
      <c r="H49" s="9"/>
      <c r="I49" s="10">
        <f t="shared" si="6"/>
        <v>0</v>
      </c>
    </row>
    <row r="50" spans="1:9" x14ac:dyDescent="0.3">
      <c r="A50" s="4" t="s">
        <v>111</v>
      </c>
      <c r="B50" s="9"/>
      <c r="C50" s="9"/>
      <c r="D50" s="10">
        <f t="shared" si="5"/>
        <v>0</v>
      </c>
      <c r="E50" s="8"/>
      <c r="F50" s="4" t="s">
        <v>88</v>
      </c>
      <c r="G50" s="9"/>
      <c r="H50" s="9"/>
      <c r="I50" s="10">
        <f t="shared" si="6"/>
        <v>0</v>
      </c>
    </row>
    <row r="51" spans="1:9" x14ac:dyDescent="0.3">
      <c r="A51" s="4" t="s">
        <v>103</v>
      </c>
      <c r="B51" s="9"/>
      <c r="C51" s="9"/>
      <c r="D51" s="10">
        <f t="shared" si="5"/>
        <v>0</v>
      </c>
      <c r="E51" s="8"/>
      <c r="F51" s="4" t="s">
        <v>40</v>
      </c>
      <c r="G51" s="9"/>
      <c r="H51" s="9"/>
      <c r="I51" s="10">
        <f t="shared" si="6"/>
        <v>0</v>
      </c>
    </row>
    <row r="52" spans="1:9" x14ac:dyDescent="0.3">
      <c r="A52" s="4" t="s">
        <v>21</v>
      </c>
      <c r="B52" s="14"/>
      <c r="C52" s="14"/>
      <c r="D52" s="10">
        <f t="shared" si="5"/>
        <v>0</v>
      </c>
      <c r="E52" s="8"/>
      <c r="F52" s="4" t="s">
        <v>45</v>
      </c>
      <c r="G52" s="9"/>
      <c r="H52" s="9"/>
      <c r="I52" s="10">
        <f t="shared" si="6"/>
        <v>0</v>
      </c>
    </row>
    <row r="53" spans="1:9" x14ac:dyDescent="0.3">
      <c r="A53" s="24" t="str">
        <f>"Total " &amp; Table21[[#Headers],[CHILDREN]]</f>
        <v>Total CHILDREN</v>
      </c>
      <c r="B53" s="19">
        <f>SUBTOTAL(9,Table21[Budget])</f>
        <v>0</v>
      </c>
      <c r="C53" s="19">
        <f>SUBTOTAL(9,Table21[Actual])</f>
        <v>0</v>
      </c>
      <c r="D53" s="13">
        <f>SUBTOTAL(9,Table21[Difference])</f>
        <v>0</v>
      </c>
      <c r="E53" s="8"/>
      <c r="F53" s="4" t="s">
        <v>89</v>
      </c>
      <c r="G53" s="9"/>
      <c r="H53" s="9"/>
      <c r="I53" s="10">
        <f t="shared" si="6"/>
        <v>0</v>
      </c>
    </row>
    <row r="54" spans="1:9" x14ac:dyDescent="0.3">
      <c r="A54" s="8"/>
      <c r="B54" s="17"/>
      <c r="C54" s="17"/>
      <c r="D54" s="17"/>
      <c r="E54" s="8"/>
      <c r="F54" s="4" t="s">
        <v>46</v>
      </c>
      <c r="G54" s="9"/>
      <c r="H54" s="9"/>
      <c r="I54" s="10">
        <f t="shared" si="6"/>
        <v>0</v>
      </c>
    </row>
    <row r="55" spans="1:9" x14ac:dyDescent="0.3">
      <c r="A55" s="21" t="s">
        <v>28</v>
      </c>
      <c r="B55" s="22" t="s">
        <v>115</v>
      </c>
      <c r="C55" s="23" t="s">
        <v>5</v>
      </c>
      <c r="D55" s="23" t="s">
        <v>96</v>
      </c>
      <c r="E55" s="8"/>
      <c r="F55" s="4" t="s">
        <v>44</v>
      </c>
      <c r="G55" s="9"/>
      <c r="H55" s="9"/>
      <c r="I55" s="10">
        <f t="shared" si="6"/>
        <v>0</v>
      </c>
    </row>
    <row r="56" spans="1:9" x14ac:dyDescent="0.3">
      <c r="A56" s="4" t="s">
        <v>29</v>
      </c>
      <c r="B56" s="9"/>
      <c r="C56" s="9"/>
      <c r="D56" s="10">
        <f t="shared" ref="D56:D61" si="7">B56-C56</f>
        <v>0</v>
      </c>
      <c r="E56" s="8"/>
      <c r="F56" s="4" t="s">
        <v>91</v>
      </c>
      <c r="G56" s="9"/>
      <c r="H56" s="9"/>
      <c r="I56" s="10">
        <f t="shared" si="6"/>
        <v>0</v>
      </c>
    </row>
    <row r="57" spans="1:9" x14ac:dyDescent="0.3">
      <c r="A57" s="4" t="s">
        <v>30</v>
      </c>
      <c r="B57" s="9"/>
      <c r="C57" s="9"/>
      <c r="D57" s="10">
        <f t="shared" si="7"/>
        <v>0</v>
      </c>
      <c r="E57" s="8"/>
      <c r="F57" s="4" t="s">
        <v>21</v>
      </c>
      <c r="G57" s="14"/>
      <c r="H57" s="14"/>
      <c r="I57" s="10">
        <f t="shared" si="6"/>
        <v>0</v>
      </c>
    </row>
    <row r="58" spans="1:9" x14ac:dyDescent="0.3">
      <c r="A58" s="4" t="s">
        <v>74</v>
      </c>
      <c r="B58" s="9"/>
      <c r="C58" s="9"/>
      <c r="D58" s="10">
        <f t="shared" si="7"/>
        <v>0</v>
      </c>
      <c r="E58" s="8"/>
      <c r="F58" s="24" t="str">
        <f>"Total " &amp; Table10[[#Headers],[ENTERTAINMENT]]</f>
        <v>Total ENTERTAINMENT</v>
      </c>
      <c r="G58" s="19">
        <f>SUBTOTAL(9,Table10[Budget])</f>
        <v>0</v>
      </c>
      <c r="H58" s="19">
        <f>SUBTOTAL(9,Table10[Actual])</f>
        <v>0</v>
      </c>
      <c r="I58" s="13">
        <f>SUBTOTAL(9,Table10[Difference])</f>
        <v>0</v>
      </c>
    </row>
    <row r="59" spans="1:9" x14ac:dyDescent="0.3">
      <c r="A59" s="4" t="s">
        <v>31</v>
      </c>
      <c r="B59" s="9"/>
      <c r="C59" s="9"/>
      <c r="D59" s="10">
        <f t="shared" si="7"/>
        <v>0</v>
      </c>
      <c r="E59" s="8"/>
      <c r="F59" s="20" t="s">
        <v>117</v>
      </c>
      <c r="G59" s="17"/>
      <c r="H59" s="17"/>
      <c r="I59" s="17"/>
    </row>
    <row r="60" spans="1:9" x14ac:dyDescent="0.3">
      <c r="A60" s="4" t="s">
        <v>75</v>
      </c>
      <c r="B60" s="9"/>
      <c r="C60" s="9"/>
      <c r="D60" s="10">
        <f t="shared" si="7"/>
        <v>0</v>
      </c>
      <c r="E60" s="8"/>
      <c r="F60" s="21" t="s">
        <v>37</v>
      </c>
      <c r="G60" s="22" t="s">
        <v>115</v>
      </c>
      <c r="H60" s="23" t="s">
        <v>5</v>
      </c>
      <c r="I60" s="23" t="s">
        <v>96</v>
      </c>
    </row>
    <row r="61" spans="1:9" x14ac:dyDescent="0.3">
      <c r="A61" s="4" t="s">
        <v>21</v>
      </c>
      <c r="B61" s="14"/>
      <c r="C61" s="14"/>
      <c r="D61" s="10">
        <f t="shared" si="7"/>
        <v>0</v>
      </c>
      <c r="E61" s="8"/>
      <c r="F61" s="4" t="s">
        <v>1</v>
      </c>
      <c r="G61" s="9"/>
      <c r="H61" s="9"/>
      <c r="I61" s="10">
        <f>G61-H61</f>
        <v>0</v>
      </c>
    </row>
    <row r="62" spans="1:9" x14ac:dyDescent="0.3">
      <c r="A62" s="24" t="str">
        <f>"Total " &amp; Table19[[#Headers],[TRANSPORTATION]]</f>
        <v>Total TRANSPORTATION</v>
      </c>
      <c r="B62" s="19">
        <f>SUBTOTAL(9,Table19[Budget])</f>
        <v>0</v>
      </c>
      <c r="C62" s="19">
        <f>SUBTOTAL(9,Table19[Actual])</f>
        <v>0</v>
      </c>
      <c r="D62" s="13">
        <f>SUBTOTAL(9,Table19[Difference])</f>
        <v>0</v>
      </c>
      <c r="E62" s="8"/>
      <c r="F62" s="4" t="s">
        <v>24</v>
      </c>
      <c r="G62" s="9"/>
      <c r="H62" s="9"/>
      <c r="I62" s="10">
        <f>G62-H62</f>
        <v>0</v>
      </c>
    </row>
    <row r="63" spans="1:9" x14ac:dyDescent="0.3">
      <c r="A63" s="8"/>
      <c r="B63" s="17"/>
      <c r="C63" s="17"/>
      <c r="D63" s="17"/>
      <c r="E63" s="8"/>
      <c r="F63" s="4" t="s">
        <v>83</v>
      </c>
      <c r="G63" s="9"/>
      <c r="H63" s="9"/>
      <c r="I63" s="10">
        <f>G63-H63</f>
        <v>0</v>
      </c>
    </row>
    <row r="64" spans="1:9" x14ac:dyDescent="0.3">
      <c r="A64" s="21" t="s">
        <v>33</v>
      </c>
      <c r="B64" s="22" t="s">
        <v>115</v>
      </c>
      <c r="C64" s="23" t="s">
        <v>5</v>
      </c>
      <c r="D64" s="23" t="s">
        <v>96</v>
      </c>
      <c r="E64" s="8"/>
      <c r="F64" s="4" t="s">
        <v>21</v>
      </c>
      <c r="G64" s="14"/>
      <c r="H64" s="14"/>
      <c r="I64" s="10">
        <f>G64-H64</f>
        <v>0</v>
      </c>
    </row>
    <row r="65" spans="1:9" x14ac:dyDescent="0.3">
      <c r="A65" s="4" t="s">
        <v>34</v>
      </c>
      <c r="B65" s="9"/>
      <c r="C65" s="9"/>
      <c r="D65" s="10">
        <f t="shared" ref="D65:D69" si="8">B65-C65</f>
        <v>0</v>
      </c>
      <c r="E65" s="8"/>
      <c r="F65" s="24" t="str">
        <f>"Total " &amp; Table11[[#Headers],[PETS]]</f>
        <v>Total PETS</v>
      </c>
      <c r="G65" s="19">
        <f>SUBTOTAL(9,Table11[Budget])</f>
        <v>0</v>
      </c>
      <c r="H65" s="19">
        <f>SUBTOTAL(9,Table11[Actual])</f>
        <v>0</v>
      </c>
      <c r="I65" s="13">
        <f>SUBTOTAL(9,Table11[Difference])</f>
        <v>0</v>
      </c>
    </row>
    <row r="66" spans="1:9" x14ac:dyDescent="0.3">
      <c r="A66" s="4" t="s">
        <v>35</v>
      </c>
      <c r="B66" s="9"/>
      <c r="C66" s="9"/>
      <c r="D66" s="10">
        <f t="shared" si="8"/>
        <v>0</v>
      </c>
      <c r="E66" s="8"/>
      <c r="F66" s="8"/>
      <c r="G66" s="17"/>
      <c r="H66" s="17"/>
      <c r="I66" s="17"/>
    </row>
    <row r="67" spans="1:9" x14ac:dyDescent="0.3">
      <c r="A67" s="4" t="s">
        <v>36</v>
      </c>
      <c r="B67" s="9"/>
      <c r="C67" s="9"/>
      <c r="D67" s="10">
        <f t="shared" si="8"/>
        <v>0</v>
      </c>
      <c r="E67" s="8"/>
      <c r="F67" s="21" t="s">
        <v>47</v>
      </c>
      <c r="G67" s="22" t="s">
        <v>115</v>
      </c>
      <c r="H67" s="23" t="s">
        <v>5</v>
      </c>
      <c r="I67" s="23" t="s">
        <v>96</v>
      </c>
    </row>
    <row r="68" spans="1:9" x14ac:dyDescent="0.3">
      <c r="A68" s="4" t="s">
        <v>38</v>
      </c>
      <c r="B68" s="9"/>
      <c r="C68" s="9"/>
      <c r="D68" s="10">
        <f t="shared" si="8"/>
        <v>0</v>
      </c>
      <c r="E68" s="8"/>
      <c r="F68" s="4" t="s">
        <v>41</v>
      </c>
      <c r="G68" s="9"/>
      <c r="H68" s="9"/>
      <c r="I68" s="10">
        <f t="shared" ref="I68:I72" si="9">G68-H68</f>
        <v>0</v>
      </c>
    </row>
    <row r="69" spans="1:9" x14ac:dyDescent="0.3">
      <c r="A69" s="4" t="s">
        <v>21</v>
      </c>
      <c r="B69" s="14"/>
      <c r="C69" s="14"/>
      <c r="D69" s="10">
        <f t="shared" si="8"/>
        <v>0</v>
      </c>
      <c r="E69" s="8"/>
      <c r="F69" s="4" t="s">
        <v>42</v>
      </c>
      <c r="G69" s="9"/>
      <c r="H69" s="9"/>
      <c r="I69" s="10">
        <f t="shared" si="9"/>
        <v>0</v>
      </c>
    </row>
    <row r="70" spans="1:9" x14ac:dyDescent="0.3">
      <c r="A70" s="24" t="str">
        <f>"Total " &amp; Table15[[#Headers],[HEALTH]]</f>
        <v>Total HEALTH</v>
      </c>
      <c r="B70" s="19">
        <f>SUBTOTAL(9,Table15[Budget])</f>
        <v>0</v>
      </c>
      <c r="C70" s="19">
        <f>SUBTOTAL(9,Table15[Actual])</f>
        <v>0</v>
      </c>
      <c r="D70" s="13">
        <f>SUBTOTAL(9,Table15[Difference])</f>
        <v>0</v>
      </c>
      <c r="E70" s="8"/>
      <c r="F70" s="4" t="s">
        <v>48</v>
      </c>
      <c r="G70" s="9"/>
      <c r="H70" s="9"/>
      <c r="I70" s="10">
        <f t="shared" si="9"/>
        <v>0</v>
      </c>
    </row>
    <row r="71" spans="1:9" x14ac:dyDescent="0.3">
      <c r="A71" s="20" t="s">
        <v>114</v>
      </c>
      <c r="B71" s="17"/>
      <c r="C71" s="17"/>
      <c r="D71" s="17"/>
      <c r="E71" s="8"/>
      <c r="F71" s="4" t="s">
        <v>52</v>
      </c>
      <c r="G71" s="9"/>
      <c r="H71" s="9"/>
      <c r="I71" s="10">
        <f t="shared" si="9"/>
        <v>0</v>
      </c>
    </row>
    <row r="72" spans="1:9" x14ac:dyDescent="0.3">
      <c r="A72" s="21" t="s">
        <v>22</v>
      </c>
      <c r="B72" s="22" t="s">
        <v>115</v>
      </c>
      <c r="C72" s="23" t="s">
        <v>5</v>
      </c>
      <c r="D72" s="23" t="s">
        <v>96</v>
      </c>
      <c r="E72" s="8"/>
      <c r="F72" s="4" t="s">
        <v>21</v>
      </c>
      <c r="G72" s="14"/>
      <c r="H72" s="14"/>
      <c r="I72" s="10">
        <f t="shared" si="9"/>
        <v>0</v>
      </c>
    </row>
    <row r="73" spans="1:9" x14ac:dyDescent="0.3">
      <c r="A73" s="4" t="s">
        <v>32</v>
      </c>
      <c r="B73" s="9"/>
      <c r="C73" s="9"/>
      <c r="D73" s="10">
        <f t="shared" ref="D73:D77" si="10">B73-C73</f>
        <v>0</v>
      </c>
      <c r="E73" s="8"/>
      <c r="F73" s="24" t="str">
        <f>"Total " &amp; Table12[[#Headers],[SUBSCRIPTIONS]]</f>
        <v>Total SUBSCRIPTIONS</v>
      </c>
      <c r="G73" s="19">
        <f>SUBTOTAL(9,Table12[Budget])</f>
        <v>0</v>
      </c>
      <c r="H73" s="19">
        <f>SUBTOTAL(9,Table12[Actual])</f>
        <v>0</v>
      </c>
      <c r="I73" s="13">
        <f>SUBTOTAL(9,Table12[Difference])</f>
        <v>0</v>
      </c>
    </row>
    <row r="74" spans="1:9" x14ac:dyDescent="0.3">
      <c r="A74" s="4" t="s">
        <v>23</v>
      </c>
      <c r="B74" s="9"/>
      <c r="C74" s="9"/>
      <c r="D74" s="10">
        <f t="shared" si="10"/>
        <v>0</v>
      </c>
      <c r="E74" s="15"/>
      <c r="F74" s="8"/>
      <c r="G74" s="17"/>
      <c r="H74" s="17"/>
      <c r="I74" s="17"/>
    </row>
    <row r="75" spans="1:9" x14ac:dyDescent="0.3">
      <c r="A75" s="4" t="s">
        <v>76</v>
      </c>
      <c r="B75" s="9"/>
      <c r="C75" s="9"/>
      <c r="D75" s="10">
        <f t="shared" si="10"/>
        <v>0</v>
      </c>
      <c r="E75" s="16"/>
      <c r="F75" s="21" t="s">
        <v>93</v>
      </c>
      <c r="G75" s="22" t="s">
        <v>115</v>
      </c>
      <c r="H75" s="23" t="s">
        <v>5</v>
      </c>
      <c r="I75" s="23" t="s">
        <v>96</v>
      </c>
    </row>
    <row r="76" spans="1:9" x14ac:dyDescent="0.3">
      <c r="A76" s="4" t="s">
        <v>25</v>
      </c>
      <c r="B76" s="9"/>
      <c r="C76" s="9"/>
      <c r="D76" s="10">
        <f t="shared" si="10"/>
        <v>0</v>
      </c>
      <c r="E76" s="16"/>
      <c r="F76" s="4" t="s">
        <v>94</v>
      </c>
      <c r="G76" s="9"/>
      <c r="H76" s="9"/>
      <c r="I76" s="10">
        <f t="shared" ref="I76:I81" si="11">G76-H76</f>
        <v>0</v>
      </c>
    </row>
    <row r="77" spans="1:9" x14ac:dyDescent="0.3">
      <c r="A77" s="4" t="s">
        <v>21</v>
      </c>
      <c r="B77" s="14"/>
      <c r="C77" s="14"/>
      <c r="D77" s="10">
        <f t="shared" si="10"/>
        <v>0</v>
      </c>
      <c r="E77" s="16"/>
      <c r="F77" s="4" t="s">
        <v>95</v>
      </c>
      <c r="G77" s="9"/>
      <c r="H77" s="9"/>
      <c r="I77" s="10">
        <f t="shared" si="11"/>
        <v>0</v>
      </c>
    </row>
    <row r="78" spans="1:9" x14ac:dyDescent="0.3">
      <c r="A78" s="24" t="str">
        <f>"Total " &amp; Table16[[#Headers],[INSURANCE]]</f>
        <v>Total INSURANCE</v>
      </c>
      <c r="B78" s="19">
        <f>SUBTOTAL(9,Table16[Budget])</f>
        <v>0</v>
      </c>
      <c r="C78" s="19">
        <f>SUBTOTAL(9,Table16[Actual])</f>
        <v>0</v>
      </c>
      <c r="D78" s="13">
        <f>SUBTOTAL(9,Table16[Difference])</f>
        <v>0</v>
      </c>
      <c r="E78" s="16"/>
      <c r="F78" s="4" t="s">
        <v>1</v>
      </c>
      <c r="G78" s="9"/>
      <c r="H78" s="9"/>
      <c r="I78" s="10">
        <f t="shared" si="11"/>
        <v>0</v>
      </c>
    </row>
    <row r="79" spans="1:9" x14ac:dyDescent="0.3">
      <c r="A79" s="8"/>
      <c r="B79" s="17"/>
      <c r="C79" s="17"/>
      <c r="D79" s="17"/>
      <c r="E79" s="8"/>
      <c r="F79" s="4" t="s">
        <v>3</v>
      </c>
      <c r="G79" s="9"/>
      <c r="H79" s="9"/>
      <c r="I79" s="10">
        <f t="shared" si="11"/>
        <v>0</v>
      </c>
    </row>
    <row r="80" spans="1:9" x14ac:dyDescent="0.3">
      <c r="A80" s="21" t="s">
        <v>71</v>
      </c>
      <c r="B80" s="22" t="s">
        <v>115</v>
      </c>
      <c r="C80" s="23" t="s">
        <v>5</v>
      </c>
      <c r="D80" s="23" t="s">
        <v>96</v>
      </c>
      <c r="E80" s="15"/>
      <c r="F80" s="4" t="s">
        <v>2</v>
      </c>
      <c r="G80" s="9"/>
      <c r="H80" s="9"/>
      <c r="I80" s="10">
        <f t="shared" si="11"/>
        <v>0</v>
      </c>
    </row>
    <row r="81" spans="1:9" x14ac:dyDescent="0.3">
      <c r="A81" s="4" t="s">
        <v>72</v>
      </c>
      <c r="B81" s="9"/>
      <c r="C81" s="9"/>
      <c r="D81" s="10">
        <f>B81-C81</f>
        <v>0</v>
      </c>
      <c r="E81" s="16"/>
      <c r="F81" s="4" t="s">
        <v>21</v>
      </c>
      <c r="G81" s="14"/>
      <c r="H81" s="14"/>
      <c r="I81" s="10">
        <f t="shared" si="11"/>
        <v>0</v>
      </c>
    </row>
    <row r="82" spans="1:9" x14ac:dyDescent="0.3">
      <c r="A82" s="4" t="s">
        <v>73</v>
      </c>
      <c r="B82" s="9"/>
      <c r="C82" s="9"/>
      <c r="D82" s="10">
        <f>B82-C82</f>
        <v>0</v>
      </c>
      <c r="E82" s="16"/>
      <c r="F82" s="24" t="str">
        <f>"Total " &amp; Table13[[#Headers],[VACATION]]</f>
        <v>Total VACATION</v>
      </c>
      <c r="G82" s="19">
        <f>SUBTOTAL(9,Table13[Budget])</f>
        <v>0</v>
      </c>
      <c r="H82" s="19">
        <f>SUBTOTAL(9,Table13[Actual])</f>
        <v>0</v>
      </c>
      <c r="I82" s="13">
        <f>SUBTOTAL(9,Table13[Difference])</f>
        <v>0</v>
      </c>
    </row>
    <row r="83" spans="1:9" x14ac:dyDescent="0.3">
      <c r="A83" s="4" t="s">
        <v>21</v>
      </c>
      <c r="B83" s="14"/>
      <c r="C83" s="14"/>
      <c r="D83" s="10">
        <f>B83-C83</f>
        <v>0</v>
      </c>
      <c r="E83" s="16"/>
      <c r="F83" s="8"/>
      <c r="G83" s="17"/>
      <c r="H83" s="17"/>
      <c r="I83" s="17"/>
    </row>
    <row r="84" spans="1:9" x14ac:dyDescent="0.3">
      <c r="A84" s="24" t="str">
        <f>"Total " &amp; Table17[[#Headers],[EDUCATION]]</f>
        <v>Total EDUCATION</v>
      </c>
      <c r="B84" s="19">
        <f>SUBTOTAL(9,Table17[Budget])</f>
        <v>0</v>
      </c>
      <c r="C84" s="19">
        <f>SUBTOTAL(9,Table17[Actual])</f>
        <v>0</v>
      </c>
      <c r="D84" s="13">
        <f>SUBTOTAL(9,Table17[Difference])</f>
        <v>0</v>
      </c>
      <c r="E84" s="20" t="s">
        <v>114</v>
      </c>
      <c r="F84" s="21" t="s">
        <v>17</v>
      </c>
      <c r="G84" s="22" t="s">
        <v>115</v>
      </c>
      <c r="H84" s="23" t="s">
        <v>5</v>
      </c>
      <c r="I84" s="23" t="s">
        <v>96</v>
      </c>
    </row>
    <row r="85" spans="1:9" x14ac:dyDescent="0.3">
      <c r="A85" s="8"/>
      <c r="B85" s="17"/>
      <c r="C85" s="17"/>
      <c r="D85" s="17"/>
      <c r="E85" s="16"/>
      <c r="F85" s="4" t="s">
        <v>56</v>
      </c>
      <c r="G85" s="9"/>
      <c r="H85" s="9"/>
      <c r="I85" s="10">
        <f t="shared" ref="I85:I90" si="12">G85-H85</f>
        <v>0</v>
      </c>
    </row>
    <row r="86" spans="1:9" x14ac:dyDescent="0.3">
      <c r="A86" s="21" t="s">
        <v>92</v>
      </c>
      <c r="B86" s="22" t="s">
        <v>115</v>
      </c>
      <c r="C86" s="23" t="s">
        <v>5</v>
      </c>
      <c r="D86" s="23" t="s">
        <v>96</v>
      </c>
      <c r="E86" s="16"/>
      <c r="F86" s="4" t="s">
        <v>4</v>
      </c>
      <c r="G86" s="9"/>
      <c r="H86" s="9"/>
      <c r="I86" s="10">
        <f t="shared" si="12"/>
        <v>0</v>
      </c>
    </row>
    <row r="87" spans="1:9" x14ac:dyDescent="0.3">
      <c r="A87" s="4" t="s">
        <v>14</v>
      </c>
      <c r="B87" s="9"/>
      <c r="C87" s="9"/>
      <c r="D87" s="10">
        <f>B87-C87</f>
        <v>0</v>
      </c>
      <c r="E87" s="16"/>
      <c r="F87" s="4" t="s">
        <v>21</v>
      </c>
      <c r="G87" s="9"/>
      <c r="H87" s="9"/>
      <c r="I87" s="10">
        <f t="shared" si="12"/>
        <v>0</v>
      </c>
    </row>
    <row r="88" spans="1:9" x14ac:dyDescent="0.3">
      <c r="A88" s="4" t="s">
        <v>54</v>
      </c>
      <c r="B88" s="9"/>
      <c r="C88" s="9"/>
      <c r="D88" s="10">
        <f>B88-C88</f>
        <v>0</v>
      </c>
      <c r="E88" s="16"/>
      <c r="F88" s="4" t="s">
        <v>21</v>
      </c>
      <c r="G88" s="9"/>
      <c r="H88" s="9"/>
      <c r="I88" s="10">
        <f t="shared" si="12"/>
        <v>0</v>
      </c>
    </row>
    <row r="89" spans="1:9" x14ac:dyDescent="0.3">
      <c r="A89" s="4" t="s">
        <v>55</v>
      </c>
      <c r="B89" s="9"/>
      <c r="C89" s="9"/>
      <c r="D89" s="10">
        <f>B89-C89</f>
        <v>0</v>
      </c>
      <c r="E89" s="16"/>
      <c r="F89" s="4" t="s">
        <v>21</v>
      </c>
      <c r="G89" s="9"/>
      <c r="H89" s="9"/>
      <c r="I89" s="10">
        <f t="shared" si="12"/>
        <v>0</v>
      </c>
    </row>
    <row r="90" spans="1:9" x14ac:dyDescent="0.3">
      <c r="A90" s="4" t="s">
        <v>21</v>
      </c>
      <c r="B90" s="14"/>
      <c r="C90" s="14"/>
      <c r="D90" s="10">
        <f>B90-C90</f>
        <v>0</v>
      </c>
      <c r="E90" s="8"/>
      <c r="F90" s="4" t="s">
        <v>21</v>
      </c>
      <c r="G90" s="14"/>
      <c r="H90" s="14"/>
      <c r="I90" s="10">
        <f t="shared" si="12"/>
        <v>0</v>
      </c>
    </row>
    <row r="91" spans="1:9" x14ac:dyDescent="0.3">
      <c r="A91" s="24" t="str">
        <f>"Total " &amp; Table18[[#Headers],[CHARITY/GIFTS]]</f>
        <v>Total CHARITY/GIFTS</v>
      </c>
      <c r="B91" s="19">
        <f>SUBTOTAL(9,Table18[Budget])</f>
        <v>0</v>
      </c>
      <c r="C91" s="19">
        <f>SUBTOTAL(9,Table18[Actual])</f>
        <v>0</v>
      </c>
      <c r="D91" s="13">
        <f>SUBTOTAL(9,Table18[Difference])</f>
        <v>0</v>
      </c>
      <c r="E91" s="15"/>
      <c r="F91" s="24" t="str">
        <f>"Total " &amp; Table14[[#Headers],[MISCELLANEOUS]]</f>
        <v>Total MISCELLANEOUS</v>
      </c>
      <c r="G91" s="19">
        <f>SUBTOTAL(9,Table14[Budget])</f>
        <v>0</v>
      </c>
      <c r="H91" s="19">
        <f>SUBTOTAL(9,Table14[Actual])</f>
        <v>0</v>
      </c>
      <c r="I91" s="13">
        <f>SUBTOTAL(9,Table14[Difference])</f>
        <v>0</v>
      </c>
    </row>
    <row r="92" spans="1:9" x14ac:dyDescent="0.3">
      <c r="E92" s="7"/>
      <c r="F92" s="7"/>
    </row>
    <row r="93" spans="1:9" x14ac:dyDescent="0.3">
      <c r="E93" s="7"/>
      <c r="F93" s="7"/>
    </row>
    <row r="94" spans="1:9" x14ac:dyDescent="0.3">
      <c r="E94" s="7"/>
      <c r="F94" s="7"/>
    </row>
    <row r="95" spans="1:9" x14ac:dyDescent="0.3">
      <c r="E95" s="7"/>
      <c r="F95" s="7"/>
    </row>
    <row r="96" spans="1:9" x14ac:dyDescent="0.3">
      <c r="E96" s="7"/>
      <c r="F96" s="7"/>
    </row>
    <row r="97" spans="5:6" x14ac:dyDescent="0.3">
      <c r="E97" s="7"/>
      <c r="F97" s="7"/>
    </row>
    <row r="98" spans="5:6" x14ac:dyDescent="0.3">
      <c r="E98" s="7"/>
    </row>
    <row r="99" spans="5:6" x14ac:dyDescent="0.3">
      <c r="E99" s="7"/>
    </row>
    <row r="100" spans="5:6" x14ac:dyDescent="0.3">
      <c r="E100" s="7"/>
      <c r="F100" s="7"/>
    </row>
    <row r="101" spans="5:6" x14ac:dyDescent="0.3">
      <c r="E101" s="7"/>
      <c r="F101" s="7"/>
    </row>
    <row r="102" spans="5:6" x14ac:dyDescent="0.3">
      <c r="F102" s="7"/>
    </row>
    <row r="103" spans="5:6" x14ac:dyDescent="0.3">
      <c r="F103" s="7"/>
    </row>
    <row r="104" spans="5:6" x14ac:dyDescent="0.3">
      <c r="F104" s="7"/>
    </row>
    <row r="105" spans="5:6" x14ac:dyDescent="0.3">
      <c r="F105" s="7"/>
    </row>
    <row r="106" spans="5:6" x14ac:dyDescent="0.3">
      <c r="F106" s="7"/>
    </row>
    <row r="107" spans="5:6" x14ac:dyDescent="0.3">
      <c r="F107" s="7"/>
    </row>
    <row r="108" spans="5:6" x14ac:dyDescent="0.3">
      <c r="F108" s="7"/>
    </row>
    <row r="109" spans="5:6" x14ac:dyDescent="0.3">
      <c r="F109" s="7"/>
    </row>
    <row r="141" spans="5:5" x14ac:dyDescent="0.3">
      <c r="E141" s="6"/>
    </row>
    <row r="142" spans="5:5" x14ac:dyDescent="0.3">
      <c r="E142" s="7"/>
    </row>
    <row r="143" spans="5:5" x14ac:dyDescent="0.3">
      <c r="E143" s="7"/>
    </row>
    <row r="144" spans="5:5" x14ac:dyDescent="0.3">
      <c r="E144" s="7"/>
    </row>
    <row r="145" spans="5:6" x14ac:dyDescent="0.3">
      <c r="E145" s="7"/>
    </row>
    <row r="146" spans="5:6" x14ac:dyDescent="0.3">
      <c r="E146" s="7"/>
    </row>
    <row r="147" spans="5:6" x14ac:dyDescent="0.3">
      <c r="E147" s="7"/>
    </row>
    <row r="148" spans="5:6" x14ac:dyDescent="0.3">
      <c r="E148" s="7"/>
    </row>
    <row r="150" spans="5:6" x14ac:dyDescent="0.3">
      <c r="E150" s="6"/>
      <c r="F150" s="7"/>
    </row>
    <row r="151" spans="5:6" x14ac:dyDescent="0.3">
      <c r="E151" s="7"/>
      <c r="F151" s="7"/>
    </row>
    <row r="152" spans="5:6" x14ac:dyDescent="0.3">
      <c r="E152" s="7"/>
      <c r="F152" s="7"/>
    </row>
    <row r="153" spans="5:6" x14ac:dyDescent="0.3">
      <c r="E153" s="7"/>
      <c r="F153" s="7"/>
    </row>
    <row r="154" spans="5:6" x14ac:dyDescent="0.3">
      <c r="E154" s="7"/>
      <c r="F154" s="7"/>
    </row>
    <row r="155" spans="5:6" x14ac:dyDescent="0.3">
      <c r="E155" s="7"/>
      <c r="F155" s="7"/>
    </row>
    <row r="156" spans="5:6" x14ac:dyDescent="0.3">
      <c r="E156" s="7"/>
      <c r="F156" s="7"/>
    </row>
    <row r="157" spans="5:6" x14ac:dyDescent="0.3">
      <c r="E157" s="7"/>
    </row>
    <row r="159" spans="5:6" x14ac:dyDescent="0.3">
      <c r="F159" s="7"/>
    </row>
    <row r="160" spans="5:6" x14ac:dyDescent="0.3">
      <c r="F160" s="7"/>
    </row>
    <row r="161" spans="6:6" x14ac:dyDescent="0.3">
      <c r="F161" s="7"/>
    </row>
    <row r="162" spans="6:6" x14ac:dyDescent="0.3">
      <c r="F162" s="7"/>
    </row>
    <row r="163" spans="6:6" x14ac:dyDescent="0.3">
      <c r="F163" s="7"/>
    </row>
    <row r="164" spans="6:6" x14ac:dyDescent="0.3">
      <c r="F164" s="7"/>
    </row>
    <row r="165" spans="6:6" x14ac:dyDescent="0.3">
      <c r="F165" s="7"/>
    </row>
  </sheetData>
  <mergeCells count="1">
    <mergeCell ref="H2:I2"/>
  </mergeCells>
  <phoneticPr fontId="0" type="noConversion"/>
  <conditionalFormatting sqref="D32:D41 D45:D52 D56:D61 D65:D69 D73:D77 D81:D83 D87:D90 D16:D28 I16:I21 I25:I34 I38:I41 I45:I57 I61:I64 I76:I81 I85:I90 D5:D13">
    <cfRule type="cellIs" dxfId="201" priority="2" stopIfTrue="1" operator="lessThan">
      <formula>0</formula>
    </cfRule>
  </conditionalFormatting>
  <conditionalFormatting sqref="I68:I72">
    <cfRule type="cellIs" dxfId="200" priority="1" stopIfTrue="1" operator="lessThan">
      <formula>0</formula>
    </cfRule>
  </conditionalFormatting>
  <hyperlinks>
    <hyperlink ref="A2" r:id="rId1"/>
    <hyperlink ref="A2:D2" r:id="rId2" display="http://www.vertex42.com/ExcelTemplates/monthly-household-budget.html"/>
  </hyperlinks>
  <pageMargins left="0.5" right="0.5" top="0.5" bottom="0.5" header="0.5" footer="0.25"/>
  <pageSetup scale="83" fitToHeight="2" orientation="portrait" r:id="rId3"/>
  <headerFooter alignWithMargins="0"/>
  <tableParts count="17">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ColWidth="9" defaultRowHeight="14.25" customHeight="1" zeroHeight="1" x14ac:dyDescent="0.2"/>
  <cols>
    <col min="1" max="1" width="9" customWidth="1"/>
    <col min="2" max="2" width="56.375" customWidth="1"/>
    <col min="3" max="3" width="4.625" customWidth="1"/>
    <col min="4" max="4" width="12.25" customWidth="1"/>
    <col min="5" max="6" width="9" customWidth="1"/>
  </cols>
  <sheetData>
    <row r="1" spans="1:4" ht="26.1" customHeight="1" x14ac:dyDescent="0.2">
      <c r="A1" s="35" t="s">
        <v>121</v>
      </c>
      <c r="B1" s="35"/>
      <c r="C1" s="36"/>
      <c r="D1" s="36"/>
    </row>
    <row r="2" spans="1:4" x14ac:dyDescent="0.2">
      <c r="A2" s="49" t="s">
        <v>116</v>
      </c>
      <c r="D2" s="37" t="s">
        <v>122</v>
      </c>
    </row>
    <row r="3" spans="1:4" x14ac:dyDescent="0.2">
      <c r="B3" s="38"/>
      <c r="D3" s="38"/>
    </row>
    <row r="4" spans="1:4" ht="16.5" x14ac:dyDescent="0.3">
      <c r="A4" s="39" t="s">
        <v>134</v>
      </c>
      <c r="B4" s="38"/>
      <c r="D4" s="38"/>
    </row>
    <row r="5" spans="1:4" ht="28.5" x14ac:dyDescent="0.2">
      <c r="B5" s="40" t="s">
        <v>131</v>
      </c>
      <c r="D5" s="38"/>
    </row>
    <row r="6" spans="1:4" x14ac:dyDescent="0.2">
      <c r="B6" s="40"/>
      <c r="D6" s="38"/>
    </row>
    <row r="7" spans="1:4" ht="42.75" x14ac:dyDescent="0.2">
      <c r="B7" s="40" t="s">
        <v>156</v>
      </c>
      <c r="D7" s="38"/>
    </row>
    <row r="8" spans="1:4" x14ac:dyDescent="0.2">
      <c r="B8" s="40"/>
      <c r="D8" s="38"/>
    </row>
    <row r="9" spans="1:4" ht="15" x14ac:dyDescent="0.25">
      <c r="A9" s="47" t="s">
        <v>137</v>
      </c>
      <c r="B9" s="48" t="s">
        <v>138</v>
      </c>
      <c r="D9" s="38"/>
    </row>
    <row r="10" spans="1:4" x14ac:dyDescent="0.2">
      <c r="B10" s="40"/>
      <c r="D10" s="38"/>
    </row>
    <row r="11" spans="1:4" ht="42.75" x14ac:dyDescent="0.2">
      <c r="B11" s="40" t="s">
        <v>140</v>
      </c>
      <c r="D11" s="38"/>
    </row>
    <row r="12" spans="1:4" x14ac:dyDescent="0.2">
      <c r="B12" s="40"/>
      <c r="D12" s="38"/>
    </row>
    <row r="13" spans="1:4" ht="15" x14ac:dyDescent="0.25">
      <c r="A13" s="47" t="s">
        <v>139</v>
      </c>
      <c r="B13" s="48" t="s">
        <v>141</v>
      </c>
      <c r="D13" s="38"/>
    </row>
    <row r="14" spans="1:4" x14ac:dyDescent="0.2">
      <c r="B14" s="40"/>
      <c r="D14" s="38"/>
    </row>
    <row r="15" spans="1:4" x14ac:dyDescent="0.2">
      <c r="B15" s="40" t="s">
        <v>143</v>
      </c>
      <c r="D15" s="38"/>
    </row>
    <row r="16" spans="1:4" x14ac:dyDescent="0.2">
      <c r="B16" s="40"/>
      <c r="D16" s="38"/>
    </row>
    <row r="17" spans="1:4" ht="28.5" x14ac:dyDescent="0.2">
      <c r="B17" s="40" t="s">
        <v>142</v>
      </c>
      <c r="D17" s="38"/>
    </row>
    <row r="18" spans="1:4" x14ac:dyDescent="0.2">
      <c r="B18" s="40"/>
      <c r="D18" s="38"/>
    </row>
    <row r="19" spans="1:4" ht="15" x14ac:dyDescent="0.25">
      <c r="A19" s="47" t="s">
        <v>144</v>
      </c>
      <c r="B19" s="48" t="s">
        <v>145</v>
      </c>
      <c r="D19" s="38"/>
    </row>
    <row r="20" spans="1:4" x14ac:dyDescent="0.2">
      <c r="B20" s="40"/>
      <c r="D20" s="38"/>
    </row>
    <row r="21" spans="1:4" ht="42.75" x14ac:dyDescent="0.2">
      <c r="B21" s="40" t="s">
        <v>146</v>
      </c>
      <c r="D21" s="38"/>
    </row>
    <row r="22" spans="1:4" x14ac:dyDescent="0.2">
      <c r="B22" s="40"/>
      <c r="D22" s="38"/>
    </row>
    <row r="23" spans="1:4" ht="16.5" x14ac:dyDescent="0.3">
      <c r="A23" s="39" t="s">
        <v>135</v>
      </c>
      <c r="B23" s="38"/>
      <c r="D23" s="38"/>
    </row>
    <row r="24" spans="1:4" ht="71.25" x14ac:dyDescent="0.2">
      <c r="B24" s="40" t="s">
        <v>132</v>
      </c>
      <c r="D24" s="38"/>
    </row>
    <row r="25" spans="1:4" x14ac:dyDescent="0.2">
      <c r="B25" s="38"/>
      <c r="D25" s="38"/>
    </row>
    <row r="26" spans="1:4" ht="16.5" x14ac:dyDescent="0.3">
      <c r="A26" s="39" t="s">
        <v>136</v>
      </c>
      <c r="B26" s="38"/>
      <c r="D26" s="38"/>
    </row>
    <row r="27" spans="1:4" ht="57" x14ac:dyDescent="0.2">
      <c r="B27" s="40" t="s">
        <v>133</v>
      </c>
      <c r="D27" s="38"/>
    </row>
    <row r="28" spans="1:4" x14ac:dyDescent="0.2">
      <c r="B28" s="38"/>
      <c r="D28" s="38"/>
    </row>
    <row r="29" spans="1:4" ht="16.5" x14ac:dyDescent="0.3">
      <c r="A29" s="39" t="s">
        <v>147</v>
      </c>
      <c r="B29" s="38"/>
      <c r="D29" s="38"/>
    </row>
    <row r="30" spans="1:4" ht="42.75" x14ac:dyDescent="0.2">
      <c r="B30" s="40" t="s">
        <v>148</v>
      </c>
      <c r="D30" s="38"/>
    </row>
    <row r="31" spans="1:4" x14ac:dyDescent="0.2">
      <c r="B31" s="38"/>
      <c r="D31" s="38"/>
    </row>
    <row r="32" spans="1:4" x14ac:dyDescent="0.2">
      <c r="B32" s="40"/>
      <c r="D32" s="38"/>
    </row>
    <row r="33" spans="1:4" ht="15.75" x14ac:dyDescent="0.25">
      <c r="A33" s="41"/>
      <c r="B33" s="42" t="s">
        <v>149</v>
      </c>
      <c r="D33" s="43"/>
    </row>
    <row r="34" spans="1:4" x14ac:dyDescent="0.2">
      <c r="D34" s="43"/>
    </row>
    <row r="35" spans="1:4" ht="15" x14ac:dyDescent="0.25">
      <c r="A35" s="44" t="s">
        <v>150</v>
      </c>
      <c r="B35" s="45" t="s">
        <v>151</v>
      </c>
    </row>
    <row r="36" spans="1:4" x14ac:dyDescent="0.2"/>
    <row r="37" spans="1:4" ht="15" x14ac:dyDescent="0.25">
      <c r="A37" s="44" t="s">
        <v>126</v>
      </c>
      <c r="B37" s="45" t="s">
        <v>127</v>
      </c>
      <c r="D37" s="43"/>
    </row>
    <row r="38" spans="1:4" x14ac:dyDescent="0.2">
      <c r="B38" s="46"/>
    </row>
    <row r="39" spans="1:4" ht="15" x14ac:dyDescent="0.25">
      <c r="A39" s="44" t="s">
        <v>128</v>
      </c>
      <c r="B39" s="45" t="s">
        <v>129</v>
      </c>
    </row>
    <row r="40" spans="1:4" x14ac:dyDescent="0.2">
      <c r="B40" s="46"/>
    </row>
    <row r="41" spans="1:4" ht="15" x14ac:dyDescent="0.25">
      <c r="A41" s="44" t="s">
        <v>128</v>
      </c>
      <c r="B41" s="45" t="s">
        <v>130</v>
      </c>
    </row>
    <row r="42" spans="1:4" x14ac:dyDescent="0.2"/>
    <row r="43" spans="1:4" x14ac:dyDescent="0.2"/>
    <row r="44" spans="1:4" x14ac:dyDescent="0.2"/>
    <row r="45" spans="1:4" x14ac:dyDescent="0.2"/>
    <row r="46" spans="1:4" x14ac:dyDescent="0.2"/>
    <row r="47" spans="1:4" x14ac:dyDescent="0.2"/>
    <row r="48" spans="1:4" x14ac:dyDescent="0.2"/>
    <row r="49" x14ac:dyDescent="0.2"/>
    <row r="50"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sheetData>
  <hyperlinks>
    <hyperlink ref="A2" r:id="rId1"/>
    <hyperlink ref="B37" r:id="rId2" display="Spreadsheet Tips Workbook"/>
    <hyperlink ref="B41" r:id="rId3"/>
    <hyperlink ref="B39" r:id="rId4"/>
    <hyperlink ref="B35" r:id="rId5"/>
  </hyperlink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showGridLines="0" workbookViewId="0"/>
  </sheetViews>
  <sheetFormatPr defaultRowHeight="14.25" x14ac:dyDescent="0.2"/>
  <cols>
    <col min="1" max="1" width="66.5" style="51" customWidth="1"/>
  </cols>
  <sheetData>
    <row r="1" spans="1:1" ht="26.1" customHeight="1" x14ac:dyDescent="0.2">
      <c r="A1" s="50" t="s">
        <v>112</v>
      </c>
    </row>
    <row r="2" spans="1:1" ht="15" x14ac:dyDescent="0.2">
      <c r="A2" s="52" t="s">
        <v>152</v>
      </c>
    </row>
    <row r="3" spans="1:1" x14ac:dyDescent="0.2">
      <c r="A3" s="57" t="s">
        <v>116</v>
      </c>
    </row>
    <row r="4" spans="1:1" ht="15" x14ac:dyDescent="0.2">
      <c r="A4" s="52"/>
    </row>
    <row r="5" spans="1:1" ht="15.75" x14ac:dyDescent="0.25">
      <c r="A5" s="53" t="s">
        <v>120</v>
      </c>
    </row>
    <row r="6" spans="1:1" ht="15" x14ac:dyDescent="0.2">
      <c r="A6" s="52"/>
    </row>
    <row r="7" spans="1:1" ht="45" x14ac:dyDescent="0.2">
      <c r="A7" s="52" t="s">
        <v>123</v>
      </c>
    </row>
    <row r="8" spans="1:1" ht="15" x14ac:dyDescent="0.2">
      <c r="A8" s="52"/>
    </row>
    <row r="9" spans="1:1" ht="30" x14ac:dyDescent="0.2">
      <c r="A9" s="52" t="s">
        <v>153</v>
      </c>
    </row>
    <row r="10" spans="1:1" ht="15" x14ac:dyDescent="0.2">
      <c r="A10" s="52"/>
    </row>
    <row r="11" spans="1:1" ht="30" x14ac:dyDescent="0.2">
      <c r="A11" s="52" t="s">
        <v>154</v>
      </c>
    </row>
    <row r="12" spans="1:1" ht="15" x14ac:dyDescent="0.2">
      <c r="A12" s="52"/>
    </row>
    <row r="13" spans="1:1" ht="15" x14ac:dyDescent="0.2">
      <c r="A13" s="54" t="s">
        <v>124</v>
      </c>
    </row>
    <row r="14" spans="1:1" ht="15" x14ac:dyDescent="0.2">
      <c r="A14" s="52" t="s">
        <v>125</v>
      </c>
    </row>
    <row r="15" spans="1:1" ht="15" x14ac:dyDescent="0.2">
      <c r="A15" s="55"/>
    </row>
    <row r="16" spans="1:1" ht="30.75" x14ac:dyDescent="0.2">
      <c r="A16" s="56" t="s">
        <v>155</v>
      </c>
    </row>
  </sheetData>
  <hyperlinks>
    <hyperlink ref="A13" r:id="rId1" display="http://www.vertex42.com/licensing/EULA_privateuse.html"/>
    <hyperlink ref="A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Budget</vt:lpstr>
      <vt:lpstr>Help</vt:lpstr>
      <vt:lpstr>©</vt:lpstr>
      <vt:lpstr>Budget!Print_Area</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Household Budget</dc:title>
  <dc:creator>www.vertex42.com</dc:creator>
  <dc:description>(c) 2008-2014 Vertex42 LLC. All Rights Reserved.</dc:description>
  <cp:lastModifiedBy>Besta, Murali CWK</cp:lastModifiedBy>
  <cp:lastPrinted>2014-04-03T16:46:13Z</cp:lastPrinted>
  <dcterms:created xsi:type="dcterms:W3CDTF">2007-10-28T01:07:07Z</dcterms:created>
  <dcterms:modified xsi:type="dcterms:W3CDTF">2015-01-02T11:52:32Z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Version">
    <vt:lpwstr>1.1.1</vt:lpwstr>
  </property>
</Properties>
</file>