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rali\Personal\"/>
    </mc:Choice>
  </mc:AlternateContent>
  <bookViews>
    <workbookView xWindow="240" yWindow="60" windowWidth="20115" windowHeight="8010" firstSheet="8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0" sheetId="10" r:id="rId6"/>
    <sheet name="Sheet6" sheetId="6" r:id="rId7"/>
    <sheet name="Sheet7" sheetId="7" r:id="rId8"/>
    <sheet name="Sheet11" sheetId="11" r:id="rId9"/>
    <sheet name="Sheet12" sheetId="12" r:id="rId10"/>
    <sheet name="Sheet8" sheetId="8" r:id="rId11"/>
    <sheet name="Sheet9" sheetId="9" r:id="rId12"/>
  </sheets>
  <definedNames>
    <definedName name="_xlnm.Print_Area" localSheetId="8">Sheet11!$A$2:$G$29</definedName>
    <definedName name="_xlnm.Print_Area" localSheetId="7">Sheet7!$A$2:$F$20</definedName>
  </definedNames>
  <calcPr calcId="152511"/>
</workbook>
</file>

<file path=xl/calcChain.xml><?xml version="1.0" encoding="utf-8"?>
<calcChain xmlns="http://schemas.openxmlformats.org/spreadsheetml/2006/main">
  <c r="L27" i="11" l="1"/>
  <c r="L26" i="11"/>
  <c r="L25" i="11"/>
  <c r="E7" i="11"/>
  <c r="L28" i="11" l="1"/>
  <c r="E9" i="11"/>
  <c r="E10" i="11"/>
  <c r="E11" i="11"/>
  <c r="E12" i="11"/>
  <c r="E13" i="11"/>
  <c r="E14" i="11"/>
  <c r="E15" i="11"/>
  <c r="E16" i="11"/>
  <c r="E8" i="11"/>
  <c r="E28" i="11" l="1"/>
  <c r="E17" i="11"/>
  <c r="E18" i="9" l="1"/>
  <c r="D18" i="9"/>
  <c r="I16" i="9" s="1"/>
  <c r="I18" i="9" s="1"/>
  <c r="I8" i="9" l="1"/>
  <c r="I9" i="9"/>
  <c r="I10" i="9"/>
  <c r="I7" i="9"/>
  <c r="I6" i="9"/>
  <c r="K19" i="7" l="1"/>
  <c r="K18" i="7"/>
  <c r="K17" i="7"/>
  <c r="K16" i="7"/>
  <c r="K15" i="7"/>
  <c r="K14" i="7"/>
  <c r="K13" i="7"/>
  <c r="K12" i="7"/>
  <c r="K11" i="7"/>
  <c r="K10" i="7"/>
  <c r="K9" i="7"/>
  <c r="D13" i="7"/>
  <c r="E12" i="7" s="1"/>
  <c r="D16" i="7"/>
  <c r="D17" i="7"/>
  <c r="D18" i="7"/>
  <c r="D19" i="7"/>
  <c r="E18" i="7" s="1"/>
  <c r="D20" i="7"/>
  <c r="D10" i="7"/>
  <c r="E10" i="7" s="1"/>
  <c r="E15" i="7" l="1"/>
  <c r="E9" i="6"/>
  <c r="E7" i="6"/>
  <c r="E3" i="6"/>
  <c r="E11" i="6"/>
  <c r="D5" i="6"/>
  <c r="D6" i="6"/>
  <c r="D7" i="6"/>
  <c r="D8" i="6"/>
  <c r="D9" i="6"/>
  <c r="D10" i="6"/>
  <c r="D11" i="6"/>
  <c r="D12" i="6"/>
  <c r="D4" i="6"/>
  <c r="M7" i="6"/>
  <c r="Q6" i="6"/>
  <c r="M6" i="6"/>
  <c r="Q5" i="6"/>
  <c r="M5" i="6"/>
  <c r="Q4" i="6"/>
  <c r="M4" i="6"/>
  <c r="Q3" i="6"/>
  <c r="M3" i="6"/>
  <c r="D6" i="5"/>
  <c r="H5" i="5"/>
  <c r="D5" i="5"/>
  <c r="H4" i="5"/>
  <c r="D4" i="5"/>
  <c r="H3" i="5"/>
  <c r="D3" i="5"/>
  <c r="H2" i="5"/>
  <c r="D2" i="5"/>
  <c r="L13" i="4" l="1"/>
  <c r="J4" i="4"/>
  <c r="E16" i="4"/>
  <c r="H16" i="4"/>
  <c r="D18" i="4" s="1"/>
  <c r="D16" i="4"/>
  <c r="G16" i="4" l="1"/>
  <c r="L17" i="4" s="1"/>
  <c r="Q5" i="2" l="1"/>
  <c r="Q8" i="2"/>
  <c r="M8" i="2"/>
  <c r="Q7" i="2"/>
  <c r="M7" i="2"/>
  <c r="Q6" i="2"/>
  <c r="M6" i="2"/>
  <c r="M5" i="2"/>
  <c r="Q4" i="2"/>
  <c r="M4" i="2"/>
  <c r="C15" i="2"/>
  <c r="D4" i="1"/>
  <c r="D5" i="1"/>
  <c r="Q9" i="2" l="1"/>
  <c r="H5" i="2"/>
  <c r="H6" i="2"/>
  <c r="H7" i="2"/>
  <c r="H8" i="2"/>
  <c r="H4" i="2"/>
  <c r="D5" i="2"/>
  <c r="D6" i="2"/>
  <c r="D7" i="2"/>
  <c r="D8" i="2"/>
  <c r="D4" i="2"/>
  <c r="H9" i="2" l="1"/>
  <c r="D12" i="1"/>
  <c r="D6" i="1"/>
  <c r="D7" i="1"/>
  <c r="D8" i="1"/>
  <c r="D9" i="1"/>
  <c r="D10" i="1"/>
  <c r="D11" i="1"/>
  <c r="D3" i="1"/>
  <c r="D2" i="1"/>
  <c r="D14" i="1" l="1"/>
  <c r="H11" i="9"/>
  <c r="I11" i="9"/>
  <c r="J11" i="9"/>
</calcChain>
</file>

<file path=xl/sharedStrings.xml><?xml version="1.0" encoding="utf-8"?>
<sst xmlns="http://schemas.openxmlformats.org/spreadsheetml/2006/main" count="242" uniqueCount="128">
  <si>
    <t xml:space="preserve">In </t>
  </si>
  <si>
    <t>Out</t>
  </si>
  <si>
    <t>Days</t>
  </si>
  <si>
    <t>blr</t>
  </si>
  <si>
    <t>BLR</t>
  </si>
  <si>
    <t>IMMIGRATION INDIA</t>
  </si>
  <si>
    <t>HEATHROW IMMIGRATION OFFICER</t>
  </si>
  <si>
    <t>DELHI IMMIGRATION</t>
  </si>
  <si>
    <t>BLR IMMIGRATION</t>
  </si>
  <si>
    <t>IMMIGRATION NEWDELHI</t>
  </si>
  <si>
    <t>MUMBAI IMMIGRATION</t>
  </si>
  <si>
    <t>glasgoW IMMIGRATION OFFICER</t>
  </si>
  <si>
    <t>Year 1</t>
  </si>
  <si>
    <t>Year2</t>
  </si>
  <si>
    <t>Year3</t>
  </si>
  <si>
    <t>Year4</t>
  </si>
  <si>
    <t>Year5</t>
  </si>
  <si>
    <t>Total Days</t>
  </si>
  <si>
    <t>Start</t>
  </si>
  <si>
    <t>End</t>
  </si>
  <si>
    <t>Total Obsence</t>
  </si>
  <si>
    <t>Stampings in Passports</t>
  </si>
  <si>
    <t>US Trip</t>
  </si>
  <si>
    <t>Year1</t>
  </si>
  <si>
    <t>Total</t>
  </si>
  <si>
    <t>Total Actual Days</t>
  </si>
  <si>
    <t>290-155=135</t>
  </si>
  <si>
    <t>Work from home</t>
  </si>
  <si>
    <t>work from home</t>
  </si>
  <si>
    <t>Obsence(in days)</t>
  </si>
  <si>
    <t>Climing form company with proof(Salary slips and bank statement)</t>
  </si>
  <si>
    <t>Bank Statements</t>
  </si>
  <si>
    <t>ALLSTATE</t>
  </si>
  <si>
    <t>PRUDENTIAL</t>
  </si>
  <si>
    <t>CONTRACT</t>
  </si>
  <si>
    <t>Salaray slips</t>
  </si>
  <si>
    <t>Mandatory</t>
  </si>
  <si>
    <t>HSBC</t>
  </si>
  <si>
    <t>TSB</t>
  </si>
  <si>
    <t>Bank Statements Required</t>
  </si>
  <si>
    <t>24th March 2014 - till date</t>
  </si>
  <si>
    <t>25th May 2014 - till date</t>
  </si>
  <si>
    <t>Salary</t>
  </si>
  <si>
    <t>Dividends</t>
  </si>
  <si>
    <t>Bank Statement</t>
  </si>
  <si>
    <t>Date</t>
  </si>
  <si>
    <t>Nov'2013</t>
  </si>
  <si>
    <t>Dec'2013</t>
  </si>
  <si>
    <t>Salary Amount</t>
  </si>
  <si>
    <t>Jan'2014</t>
  </si>
  <si>
    <t>Feb'2014</t>
  </si>
  <si>
    <t>Mar'2014</t>
  </si>
  <si>
    <t>Apr'2014</t>
  </si>
  <si>
    <t>May'2014</t>
  </si>
  <si>
    <t>Jun'2014</t>
  </si>
  <si>
    <t>Jul'2014</t>
  </si>
  <si>
    <t>Aug'2014</t>
  </si>
  <si>
    <t>Sep'2014</t>
  </si>
  <si>
    <t>No</t>
  </si>
  <si>
    <t>Gross</t>
  </si>
  <si>
    <t>Oct'2014</t>
  </si>
  <si>
    <t>Nov'2014</t>
  </si>
  <si>
    <t>Comments</t>
  </si>
  <si>
    <t>out of this obsence 53 days worked from  outside(United States) for Allstate Insurance and Salary is paid in UK,relevant documents are provided.</t>
  </si>
  <si>
    <t>All these days worked from  outside(India) for Prudential Insurance and Salary are paid in UK,relevant documents are provided.</t>
  </si>
  <si>
    <t>Obsences in single trip(in days)</t>
  </si>
  <si>
    <t>Total Obsence(in days)</t>
  </si>
  <si>
    <t>In</t>
  </si>
  <si>
    <t>Year 1 
(10-Des-2009  to  09-Dec-2010)</t>
  </si>
  <si>
    <t>Year 2 
(10-Des-2010  to  09-Dec-2011)</t>
  </si>
  <si>
    <t>Year 3 
(10-Des-2011  to  09-Dec-2012)</t>
  </si>
  <si>
    <t>Year 4
(10-Des-2012  to  09-Dec-2013)</t>
  </si>
  <si>
    <t>Year 5 
(10-Des-2013  to  09-Dec-2014)</t>
  </si>
  <si>
    <t>Obsences 
(in days)</t>
  </si>
  <si>
    <t>Total obsences 
per year (in days)</t>
  </si>
  <si>
    <t>For my brother's marriage</t>
  </si>
  <si>
    <t>Reason for Obsence</t>
  </si>
  <si>
    <t>For my engagement ceremony</t>
  </si>
  <si>
    <t xml:space="preserve">For my marriage ceremony </t>
  </si>
  <si>
    <t>Family visit</t>
  </si>
  <si>
    <t>To celebrate my son's first birth day on 07 JAN 2013</t>
  </si>
  <si>
    <t>Absence breakdown from Nov'2009 - Dec'2014</t>
  </si>
  <si>
    <t>Worked from US for Allstate, Salary and Tax paid in UK and proofs are provided</t>
  </si>
  <si>
    <t>Worked from India for Prudential, Salary and Tax paid in UK and proofs are provided</t>
  </si>
  <si>
    <t>Travelled to bring my family from india to uk</t>
  </si>
  <si>
    <t>Net</t>
  </si>
  <si>
    <t>Sr.No</t>
  </si>
  <si>
    <t>Month</t>
  </si>
  <si>
    <t>Monthly Salary</t>
  </si>
  <si>
    <t>Dividend</t>
  </si>
  <si>
    <t>Tax</t>
  </si>
  <si>
    <t>Total Gross Salary</t>
  </si>
  <si>
    <t>Total Dividend</t>
  </si>
  <si>
    <t>Total Income from last 12 months
(From: 10/Dec/2013  To: 09/Dec/2014)</t>
  </si>
  <si>
    <t>First time landed in UK   :   04-Nov-2009</t>
  </si>
  <si>
    <t>Year 1 
(21-Dec-2013  to  20-Dec-2014)</t>
  </si>
  <si>
    <t>Year 2 
(21-Dec-2012  to  20-Dec-2013)</t>
  </si>
  <si>
    <t>Year 3 
(21-Dec-2011  to  20-Dec-2012)</t>
  </si>
  <si>
    <t>Year 4
(21-Dec-2010  to  20-Dec-2011)</t>
  </si>
  <si>
    <t>Year 5 
(21-Dec-2009  to  20-Dec-2010)</t>
  </si>
  <si>
    <t>Worked from India for Prudential Insurance, Salary and Tax paid in UK and below proofs are provided
&gt; Prudential Insurance - Payslips (Jun'2012 and Jul'2012)
&gt; Personal HSBC Bank Statement (From: 01-Jun-2012    To: 31-Jul-2012)</t>
  </si>
  <si>
    <t>Worked from India for Prudential Insurance, Salary and Tax paid in UK and below proofs are provided.
&gt; Prudential Insurance - Payslips (Dec'2011,Jan'2012 and Feb'2012)
&gt; Personal HSBC Bank Statement (From: 01-Dec-2011    To: 29-Feb-2012)</t>
  </si>
  <si>
    <t>Worked from US for Allstate Insurance, Salary and Tax paid in UK and below proofs are provided
&gt; Allstate Insurance - Company Letter 
&gt; Allstate Insurance - Payslips (Aug'2010 and Sep'2010)
&gt; Personal TSB Bank Statement (From: 01-Aug-2010    To: 31-Oct-2010)</t>
  </si>
  <si>
    <t>Travel 
Number</t>
  </si>
  <si>
    <t>Absence breakdown by Year from Nov'2009 - Dec'2014</t>
  </si>
  <si>
    <t>Year</t>
  </si>
  <si>
    <t>From</t>
  </si>
  <si>
    <t>To</t>
  </si>
  <si>
    <t xml:space="preserve"> Absence breakdown by Travel from Nov'2009 - Dec'2014</t>
  </si>
  <si>
    <t>Address List</t>
  </si>
  <si>
    <t>23,Centrail Court,Peterborough PE1 2RN</t>
  </si>
  <si>
    <t>18,Wye Valley Road Peterboroug PE2 9SP</t>
  </si>
  <si>
    <t>Flat 6,Grantham court,Kingston Upon Thames KT2 5LH</t>
  </si>
  <si>
    <t>1E,The Pinacle,Chadwell Heath, RM6 6PN</t>
  </si>
  <si>
    <t>31/06/2013</t>
  </si>
  <si>
    <t>695,Axe Street,Barking IG11 7FS</t>
  </si>
  <si>
    <t>31/09/2012</t>
  </si>
  <si>
    <t>314,Strone Road,Eastham,E12 6TP</t>
  </si>
  <si>
    <t>92,Alford Street,Belfast,BT2 8EP</t>
  </si>
  <si>
    <r>
      <t xml:space="preserve">Travel Number 2 (8 days) 
Travel Number 3 (30 days)  - From: 21-Dec-2012  To: 20-Jan-2012
</t>
    </r>
    <r>
      <rPr>
        <u/>
        <sz val="14"/>
        <color theme="1"/>
        <rFont val="Calibri"/>
        <family val="2"/>
        <scheme val="minor"/>
      </rPr>
      <t>Note</t>
    </r>
    <r>
      <rPr>
        <sz val="14"/>
        <color theme="1"/>
        <rFont val="Calibri"/>
        <family val="2"/>
        <scheme val="minor"/>
      </rPr>
      <t xml:space="preserve">: Trave Number 3 absenses are splitted across 
          year 2 (30 days) and year 3(2 dyas) </t>
    </r>
  </si>
  <si>
    <r>
      <t xml:space="preserve">Travel Number 3 (2 days) - From: 18-Dec-2012 To:20-Dec-2012
Travel Number 4 (51 days)
Travel Number 5 (46 days) - From: 21-Dec-2011 To:05-Feb-2012
</t>
    </r>
    <r>
      <rPr>
        <u/>
        <sz val="14"/>
        <color theme="1"/>
        <rFont val="Calibri"/>
        <family val="2"/>
        <scheme val="minor"/>
      </rPr>
      <t>Note</t>
    </r>
    <r>
      <rPr>
        <sz val="14"/>
        <color theme="1"/>
        <rFont val="Calibri"/>
        <family val="2"/>
        <scheme val="minor"/>
      </rPr>
      <t xml:space="preserve">: Trave Number 5 absenses are splitted across 
          year 3 (46 days) and year 4(3 dyas) </t>
    </r>
  </si>
  <si>
    <t>Travel Number 5 (3 days) - From: 17-Dec-2011 To: 20-Dec-2011
Travel Number 6 (22 days)
Travel Number 7 (15 days)</t>
  </si>
  <si>
    <t xml:space="preserve">Travel Number 8 (21 days)
Travel Number 9 (52 days)
Travel Number 10 (15 days) </t>
  </si>
  <si>
    <t>Absence breakdown by Year from Jan'2011 - Dec'2016</t>
  </si>
  <si>
    <t xml:space="preserve">Travel Number 1 (42 days) </t>
  </si>
  <si>
    <r>
      <t xml:space="preserve">Travel Number 2 (8 days) 
Travel Number 3 (13 days) - From: 07-Jan-2013 To:20-Jan-2013
</t>
    </r>
    <r>
      <rPr>
        <u/>
        <sz val="14"/>
        <color theme="1"/>
        <rFont val="Calibri"/>
        <family val="2"/>
        <scheme val="minor"/>
      </rPr>
      <t>Note</t>
    </r>
    <r>
      <rPr>
        <sz val="14"/>
        <color theme="1"/>
        <rFont val="Calibri"/>
        <family val="2"/>
        <scheme val="minor"/>
      </rPr>
      <t xml:space="preserve">: Trave Number 3 absenses are splitted across  year 3 (13 days) and year 4(19 dyas) </t>
    </r>
  </si>
  <si>
    <r>
      <t xml:space="preserve">Travel Number 3 (19 days) 
Travel Number 4 (51 days) 
Travel Number 5 (29 days) - From: 07-Jan-2012 To:05-Feb-2012
</t>
    </r>
    <r>
      <rPr>
        <u/>
        <sz val="14"/>
        <color theme="1"/>
        <rFont val="Calibri"/>
        <family val="2"/>
        <scheme val="minor"/>
      </rPr>
      <t>Note</t>
    </r>
    <r>
      <rPr>
        <sz val="14"/>
        <color theme="1"/>
        <rFont val="Calibri"/>
        <family val="2"/>
        <scheme val="minor"/>
      </rPr>
      <t xml:space="preserve">: Trave Number 5 absenses are splitted across  year 4(29 days) and year 5(20 dyas) </t>
    </r>
  </si>
  <si>
    <r>
      <t>Travel Number 5 (20 days) 
Travel Number 6 (22 days) 
Travel Number 7 (15 days)</t>
    </r>
    <r>
      <rPr>
        <sz val="14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</si>
</sst>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800]dddd\,\ mmmm\ dd\,\ yyyy"/>
    <numFmt numFmtId="165" formatCode="&quot;£&quot;#,##0.00"/>
    <numFmt numFmtId="166" formatCode="0.00;[Red]0.00"/>
    <numFmt numFmtId="167" formatCode="dd\-mmm\-yyyy"/>
    <numFmt numFmtId="168" formatCode="0;[Red]0"/>
    <numFmt numFmtId="169" formatCode="dd/mmm/yyyy"/>
    <numFmt numFmtId="170" formatCode="mmm\-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5714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6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2" borderId="0" xfId="0" applyFill="1"/>
    <xf numFmtId="164" fontId="0" fillId="0" borderId="0" xfId="0" applyNumberFormat="1"/>
    <xf numFmtId="15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15" fontId="0" fillId="5" borderId="0" xfId="0" applyNumberFormat="1" applyFill="1"/>
    <xf numFmtId="15" fontId="0" fillId="4" borderId="0" xfId="0" applyNumberFormat="1" applyFill="1"/>
    <xf numFmtId="0" fontId="0" fillId="6" borderId="0" xfId="0" applyFill="1"/>
    <xf numFmtId="0" fontId="1" fillId="0" borderId="0" xfId="0" applyFont="1"/>
    <xf numFmtId="0" fontId="0" fillId="8" borderId="0" xfId="0" applyFill="1"/>
    <xf numFmtId="0" fontId="0" fillId="6" borderId="1" xfId="0" applyFill="1" applyBorder="1"/>
    <xf numFmtId="0" fontId="0" fillId="2" borderId="1" xfId="0" applyFill="1" applyBorder="1"/>
    <xf numFmtId="15" fontId="0" fillId="2" borderId="1" xfId="0" applyNumberFormat="1" applyFill="1" applyBorder="1"/>
    <xf numFmtId="0" fontId="0" fillId="9" borderId="1" xfId="0" applyFill="1" applyBorder="1"/>
    <xf numFmtId="0" fontId="0" fillId="7" borderId="1" xfId="0" applyFill="1" applyBorder="1"/>
    <xf numFmtId="0" fontId="2" fillId="0" borderId="0" xfId="0" applyFont="1"/>
    <xf numFmtId="0" fontId="1" fillId="0" borderId="0" xfId="0" applyFont="1" applyAlignment="1"/>
    <xf numFmtId="0" fontId="1" fillId="8" borderId="0" xfId="0" applyFont="1" applyFill="1"/>
    <xf numFmtId="17" fontId="0" fillId="0" borderId="0" xfId="0" applyNumberFormat="1"/>
    <xf numFmtId="17" fontId="0" fillId="10" borderId="0" xfId="0" applyNumberFormat="1" applyFill="1"/>
    <xf numFmtId="17" fontId="0" fillId="11" borderId="0" xfId="0" applyNumberFormat="1" applyFill="1"/>
    <xf numFmtId="17" fontId="0" fillId="12" borderId="0" xfId="0" applyNumberFormat="1" applyFill="1"/>
    <xf numFmtId="0" fontId="0" fillId="13" borderId="0" xfId="0" applyFill="1"/>
    <xf numFmtId="0" fontId="0" fillId="0" borderId="0" xfId="0" applyAlignment="1">
      <alignment wrapText="1"/>
    </xf>
    <xf numFmtId="165" fontId="0" fillId="0" borderId="0" xfId="0" applyNumberFormat="1"/>
    <xf numFmtId="165" fontId="3" fillId="0" borderId="0" xfId="0" applyNumberFormat="1" applyFont="1"/>
    <xf numFmtId="0" fontId="3" fillId="0" borderId="0" xfId="0" applyFont="1"/>
    <xf numFmtId="165" fontId="1" fillId="0" borderId="0" xfId="0" applyNumberFormat="1" applyFont="1"/>
    <xf numFmtId="166" fontId="0" fillId="0" borderId="0" xfId="0" applyNumberFormat="1"/>
    <xf numFmtId="0" fontId="0" fillId="6" borderId="3" xfId="0" applyFill="1" applyBorder="1"/>
    <xf numFmtId="0" fontId="0" fillId="14" borderId="1" xfId="0" applyFill="1" applyBorder="1"/>
    <xf numFmtId="15" fontId="0" fillId="14" borderId="1" xfId="0" applyNumberFormat="1" applyFill="1" applyBorder="1"/>
    <xf numFmtId="0" fontId="0" fillId="6" borderId="4" xfId="0" applyFill="1" applyBorder="1"/>
    <xf numFmtId="0" fontId="0" fillId="14" borderId="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/>
    <xf numFmtId="167" fontId="0" fillId="14" borderId="1" xfId="0" applyNumberFormat="1" applyFill="1" applyBorder="1"/>
    <xf numFmtId="168" fontId="0" fillId="14" borderId="1" xfId="0" applyNumberForma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wrapText="1"/>
    </xf>
    <xf numFmtId="169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0" xfId="1" applyFont="1"/>
    <xf numFmtId="0" fontId="6" fillId="15" borderId="1" xfId="1" applyFont="1" applyFill="1" applyBorder="1"/>
    <xf numFmtId="165" fontId="6" fillId="15" borderId="1" xfId="1" applyNumberFormat="1" applyFont="1" applyFill="1" applyBorder="1"/>
    <xf numFmtId="0" fontId="5" fillId="14" borderId="0" xfId="1" applyFont="1" applyFill="1" applyBorder="1"/>
    <xf numFmtId="0" fontId="5" fillId="14" borderId="1" xfId="1" applyFont="1" applyFill="1" applyBorder="1"/>
    <xf numFmtId="170" fontId="5" fillId="14" borderId="1" xfId="1" applyNumberFormat="1" applyFont="1" applyFill="1" applyBorder="1"/>
    <xf numFmtId="165" fontId="0" fillId="14" borderId="1" xfId="0" applyNumberFormat="1" applyFill="1" applyBorder="1"/>
    <xf numFmtId="165" fontId="5" fillId="14" borderId="1" xfId="1" applyNumberFormat="1" applyFont="1" applyFill="1" applyBorder="1"/>
    <xf numFmtId="168" fontId="0" fillId="14" borderId="1" xfId="0" applyNumberFormat="1" applyFill="1" applyBorder="1" applyAlignment="1">
      <alignment horizontal="center" vertical="center"/>
    </xf>
    <xf numFmtId="0" fontId="4" fillId="14" borderId="0" xfId="0" applyFont="1" applyFill="1" applyBorder="1" applyAlignment="1">
      <alignment vertical="center"/>
    </xf>
    <xf numFmtId="0" fontId="0" fillId="14" borderId="0" xfId="0" applyFill="1" applyBorder="1"/>
    <xf numFmtId="0" fontId="3" fillId="14" borderId="0" xfId="0" applyFont="1" applyFill="1" applyBorder="1" applyAlignment="1">
      <alignment vertical="center"/>
    </xf>
    <xf numFmtId="0" fontId="7" fillId="0" borderId="0" xfId="0" applyFont="1"/>
    <xf numFmtId="167" fontId="0" fillId="14" borderId="1" xfId="0" applyNumberFormat="1" applyFill="1" applyBorder="1" applyAlignment="1">
      <alignment vertical="center"/>
    </xf>
    <xf numFmtId="0" fontId="5" fillId="0" borderId="0" xfId="1" applyFont="1" applyFill="1"/>
    <xf numFmtId="0" fontId="5" fillId="16" borderId="0" xfId="1" applyFont="1" applyFill="1"/>
    <xf numFmtId="165" fontId="0" fillId="0" borderId="0" xfId="0" applyNumberFormat="1" applyFill="1"/>
    <xf numFmtId="0" fontId="8" fillId="17" borderId="1" xfId="1" applyFont="1" applyFill="1" applyBorder="1"/>
    <xf numFmtId="165" fontId="8" fillId="17" borderId="1" xfId="1" applyNumberFormat="1" applyFont="1" applyFill="1" applyBorder="1"/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wrapText="1"/>
    </xf>
    <xf numFmtId="0" fontId="4" fillId="15" borderId="1" xfId="0" applyFont="1" applyFill="1" applyBorder="1"/>
    <xf numFmtId="0" fontId="9" fillId="14" borderId="1" xfId="0" applyFont="1" applyFill="1" applyBorder="1" applyAlignment="1">
      <alignment horizontal="center" vertical="center"/>
    </xf>
    <xf numFmtId="168" fontId="9" fillId="14" borderId="1" xfId="0" applyNumberFormat="1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horizontal="left" vertical="center" wrapText="1"/>
    </xf>
    <xf numFmtId="168" fontId="4" fillId="18" borderId="1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 wrapText="1"/>
    </xf>
    <xf numFmtId="0" fontId="11" fillId="14" borderId="0" xfId="1" applyFont="1" applyFill="1" applyBorder="1"/>
    <xf numFmtId="0" fontId="12" fillId="14" borderId="0" xfId="1" applyFont="1" applyFill="1" applyBorder="1"/>
    <xf numFmtId="167" fontId="9" fillId="14" borderId="1" xfId="0" applyNumberFormat="1" applyFont="1" applyFill="1" applyBorder="1" applyAlignment="1">
      <alignment horizontal="center" vertical="center"/>
    </xf>
    <xf numFmtId="167" fontId="9" fillId="14" borderId="1" xfId="0" applyNumberFormat="1" applyFont="1" applyFill="1" applyBorder="1" applyAlignment="1">
      <alignment horizontal="center" vertical="top"/>
    </xf>
    <xf numFmtId="15" fontId="5" fillId="0" borderId="0" xfId="1" applyNumberFormat="1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8" borderId="0" xfId="0" applyFill="1" applyAlignment="1">
      <alignment horizontal="left"/>
    </xf>
    <xf numFmtId="0" fontId="0" fillId="6" borderId="1" xfId="0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168" fontId="0" fillId="14" borderId="4" xfId="0" applyNumberFormat="1" applyFill="1" applyBorder="1" applyAlignment="1">
      <alignment horizontal="right"/>
    </xf>
    <xf numFmtId="168" fontId="0" fillId="14" borderId="5" xfId="0" applyNumberFormat="1" applyFill="1" applyBorder="1" applyAlignment="1">
      <alignment horizontal="right"/>
    </xf>
    <xf numFmtId="168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7" fontId="0" fillId="14" borderId="1" xfId="0" applyNumberForma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14" borderId="4" xfId="0" applyNumberFormat="1" applyFill="1" applyBorder="1" applyAlignment="1">
      <alignment horizontal="center" vertical="center"/>
    </xf>
    <xf numFmtId="167" fontId="0" fillId="14" borderId="5" xfId="0" applyNumberFormat="1" applyFill="1" applyBorder="1" applyAlignment="1">
      <alignment horizontal="center" vertical="center"/>
    </xf>
    <xf numFmtId="168" fontId="0" fillId="14" borderId="4" xfId="0" applyNumberFormat="1" applyFill="1" applyBorder="1" applyAlignment="1">
      <alignment horizontal="center" vertical="center"/>
    </xf>
    <xf numFmtId="168" fontId="0" fillId="14" borderId="5" xfId="0" applyNumberForma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8" fillId="17" borderId="4" xfId="1" applyFont="1" applyFill="1" applyBorder="1" applyAlignment="1">
      <alignment horizontal="center"/>
    </xf>
    <xf numFmtId="0" fontId="8" fillId="17" borderId="3" xfId="1" applyFont="1" applyFill="1" applyBorder="1" applyAlignment="1">
      <alignment horizontal="center"/>
    </xf>
    <xf numFmtId="0" fontId="8" fillId="17" borderId="5" xfId="1" applyFont="1" applyFill="1" applyBorder="1" applyAlignment="1">
      <alignment horizontal="center"/>
    </xf>
    <xf numFmtId="0" fontId="8" fillId="17" borderId="1" xfId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 vertical="center"/>
    </xf>
    <xf numFmtId="0" fontId="6" fillId="15" borderId="1" xfId="1" applyFont="1" applyFill="1" applyBorder="1" applyAlignment="1">
      <alignment horizontal="center" wrapText="1"/>
    </xf>
    <xf numFmtId="0" fontId="5" fillId="14" borderId="1" xfId="1" applyFont="1" applyFill="1" applyBorder="1" applyAlignment="1">
      <alignment horizontal="left"/>
    </xf>
    <xf numFmtId="0" fontId="8" fillId="17" borderId="1" xfId="1" applyFont="1" applyFill="1" applyBorder="1" applyAlignment="1">
      <alignment horizontal="center" vertical="center"/>
    </xf>
    <xf numFmtId="165" fontId="5" fillId="14" borderId="1" xfId="1" applyNumberFormat="1" applyFont="1" applyFill="1" applyBorder="1" applyAlignment="1">
      <alignment horizontal="center"/>
    </xf>
    <xf numFmtId="0" fontId="5" fillId="14" borderId="1" xfId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2571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27" sqref="F27"/>
    </sheetView>
  </sheetViews>
  <sheetFormatPr defaultRowHeight="15" x14ac:dyDescent="0.25"/>
  <cols>
    <col min="1" max="2" width="10.7109375" bestFit="1" customWidth="1"/>
    <col min="3" max="3" width="10.7109375" customWidth="1"/>
    <col min="5" max="5" width="9.85546875" style="2" bestFit="1" customWidth="1"/>
    <col min="7" max="7" width="10.7109375" bestFit="1" customWidth="1"/>
    <col min="8" max="8" width="32.85546875" style="4" bestFit="1" customWidth="1"/>
    <col min="9" max="9" width="11.28515625" bestFit="1" customWidth="1"/>
    <col min="11" max="11" width="16" style="2" customWidth="1"/>
    <col min="12" max="12" width="32.85546875" bestFit="1" customWidth="1"/>
  </cols>
  <sheetData>
    <row r="1" spans="1:11" x14ac:dyDescent="0.25">
      <c r="A1" t="s">
        <v>1</v>
      </c>
      <c r="B1" t="s">
        <v>0</v>
      </c>
      <c r="D1" t="s">
        <v>2</v>
      </c>
      <c r="G1" s="81" t="s">
        <v>21</v>
      </c>
      <c r="H1" s="81"/>
    </row>
    <row r="2" spans="1:11" x14ac:dyDescent="0.25">
      <c r="A2" s="2">
        <v>40121</v>
      </c>
      <c r="B2" s="2">
        <v>40121</v>
      </c>
      <c r="C2" s="1"/>
      <c r="D2">
        <f>A2-B2</f>
        <v>0</v>
      </c>
      <c r="E2" s="82" t="s">
        <v>23</v>
      </c>
      <c r="G2" s="5">
        <v>40818</v>
      </c>
      <c r="H2" s="6"/>
    </row>
    <row r="3" spans="1:11" x14ac:dyDescent="0.25">
      <c r="A3" s="2">
        <v>40256</v>
      </c>
      <c r="B3" s="2">
        <v>40272</v>
      </c>
      <c r="C3" s="1"/>
      <c r="D3">
        <f>B3-A3</f>
        <v>16</v>
      </c>
      <c r="E3" s="82"/>
      <c r="G3" s="5">
        <v>40818</v>
      </c>
      <c r="H3" s="6" t="s">
        <v>6</v>
      </c>
      <c r="K3" s="2" t="s">
        <v>31</v>
      </c>
    </row>
    <row r="4" spans="1:11" x14ac:dyDescent="0.25">
      <c r="A4" s="2">
        <v>40398</v>
      </c>
      <c r="B4" s="2">
        <v>40451</v>
      </c>
      <c r="C4" s="1" t="s">
        <v>22</v>
      </c>
      <c r="D4">
        <f t="shared" ref="D4:D5" si="0">B4-A4</f>
        <v>53</v>
      </c>
      <c r="E4" s="82"/>
      <c r="G4" s="5">
        <v>40826</v>
      </c>
      <c r="H4" s="6" t="s">
        <v>5</v>
      </c>
    </row>
    <row r="5" spans="1:11" x14ac:dyDescent="0.25">
      <c r="A5" s="2">
        <v>40487</v>
      </c>
      <c r="B5" s="2">
        <v>40509</v>
      </c>
      <c r="C5" s="1"/>
      <c r="D5">
        <f t="shared" si="0"/>
        <v>22</v>
      </c>
      <c r="E5" s="82"/>
      <c r="G5" s="5">
        <v>40895</v>
      </c>
      <c r="H5" s="6" t="s">
        <v>4</v>
      </c>
    </row>
    <row r="6" spans="1:11" x14ac:dyDescent="0.25">
      <c r="A6" s="2">
        <v>40592</v>
      </c>
      <c r="B6" s="2">
        <v>40608</v>
      </c>
      <c r="C6" s="1"/>
      <c r="D6">
        <f t="shared" ref="D6:D12" si="1">B6-A6</f>
        <v>16</v>
      </c>
      <c r="E6" s="82" t="s">
        <v>13</v>
      </c>
      <c r="G6" s="5">
        <v>40944</v>
      </c>
      <c r="H6" s="6" t="s">
        <v>3</v>
      </c>
    </row>
    <row r="7" spans="1:11" s="3" customFormat="1" x14ac:dyDescent="0.25">
      <c r="A7" s="5">
        <v>40795</v>
      </c>
      <c r="B7" s="5">
        <v>40818</v>
      </c>
      <c r="C7" s="7"/>
      <c r="D7" s="3">
        <f t="shared" si="1"/>
        <v>23</v>
      </c>
      <c r="E7" s="82"/>
      <c r="G7" s="5">
        <v>40944</v>
      </c>
      <c r="H7" s="6" t="s">
        <v>6</v>
      </c>
    </row>
    <row r="8" spans="1:11" x14ac:dyDescent="0.25">
      <c r="A8" s="5">
        <v>40894</v>
      </c>
      <c r="B8" s="5">
        <v>40944</v>
      </c>
      <c r="C8" s="7"/>
      <c r="D8">
        <f t="shared" si="1"/>
        <v>50</v>
      </c>
      <c r="E8" s="82" t="s">
        <v>14</v>
      </c>
      <c r="G8" s="5">
        <v>41068</v>
      </c>
      <c r="H8" s="6" t="s">
        <v>7</v>
      </c>
    </row>
    <row r="9" spans="1:11" x14ac:dyDescent="0.25">
      <c r="A9" s="5">
        <v>41067</v>
      </c>
      <c r="B9" s="5">
        <v>41119</v>
      </c>
      <c r="C9" s="7"/>
      <c r="D9">
        <f t="shared" si="1"/>
        <v>52</v>
      </c>
      <c r="E9" s="82"/>
      <c r="G9" s="5">
        <v>41119</v>
      </c>
      <c r="H9" s="6" t="s">
        <v>9</v>
      </c>
    </row>
    <row r="10" spans="1:11" x14ac:dyDescent="0.25">
      <c r="A10" s="5">
        <v>41261</v>
      </c>
      <c r="B10" s="9">
        <v>41294</v>
      </c>
      <c r="C10" s="2">
        <v>41286</v>
      </c>
      <c r="D10">
        <f t="shared" si="1"/>
        <v>33</v>
      </c>
      <c r="E10" s="82" t="s">
        <v>15</v>
      </c>
      <c r="G10" s="5">
        <v>41119</v>
      </c>
      <c r="H10" s="6" t="s">
        <v>6</v>
      </c>
    </row>
    <row r="11" spans="1:11" x14ac:dyDescent="0.25">
      <c r="A11" s="10">
        <v>41327</v>
      </c>
      <c r="B11" s="10">
        <v>41343</v>
      </c>
      <c r="C11" s="1"/>
      <c r="D11">
        <f t="shared" si="1"/>
        <v>16</v>
      </c>
      <c r="E11" s="82"/>
      <c r="G11" s="5">
        <v>41261</v>
      </c>
      <c r="H11" s="6" t="s">
        <v>10</v>
      </c>
    </row>
    <row r="12" spans="1:11" x14ac:dyDescent="0.25">
      <c r="A12" s="5">
        <v>41446</v>
      </c>
      <c r="B12" s="5">
        <v>41455</v>
      </c>
      <c r="D12">
        <f t="shared" si="1"/>
        <v>9</v>
      </c>
      <c r="E12" s="82"/>
      <c r="G12" s="5">
        <v>41294</v>
      </c>
      <c r="H12" s="6" t="s">
        <v>10</v>
      </c>
    </row>
    <row r="13" spans="1:11" x14ac:dyDescent="0.25">
      <c r="G13" s="5">
        <v>41294</v>
      </c>
      <c r="H13" s="6" t="s">
        <v>6</v>
      </c>
    </row>
    <row r="14" spans="1:11" x14ac:dyDescent="0.25">
      <c r="C14" t="s">
        <v>17</v>
      </c>
      <c r="D14" s="11">
        <f>SUM(D2:D12)</f>
        <v>290</v>
      </c>
      <c r="G14" s="8">
        <v>41328</v>
      </c>
      <c r="H14" s="8"/>
    </row>
    <row r="15" spans="1:11" x14ac:dyDescent="0.25">
      <c r="G15" s="8">
        <v>41343</v>
      </c>
      <c r="H15" s="8" t="s">
        <v>8</v>
      </c>
    </row>
    <row r="16" spans="1:11" x14ac:dyDescent="0.25">
      <c r="G16" s="8">
        <v>41343</v>
      </c>
      <c r="H16" s="8" t="s">
        <v>11</v>
      </c>
    </row>
    <row r="17" spans="7:8" x14ac:dyDescent="0.25">
      <c r="G17" s="7">
        <v>41447</v>
      </c>
      <c r="H17" s="7" t="s">
        <v>7</v>
      </c>
    </row>
    <row r="18" spans="7:8" x14ac:dyDescent="0.25">
      <c r="G18" s="7">
        <v>41455</v>
      </c>
      <c r="H18" s="7" t="s">
        <v>8</v>
      </c>
    </row>
    <row r="19" spans="7:8" x14ac:dyDescent="0.25">
      <c r="G19" s="7">
        <v>41455</v>
      </c>
      <c r="H19" s="6" t="s">
        <v>6</v>
      </c>
    </row>
  </sheetData>
  <mergeCells count="5">
    <mergeCell ref="G1:H1"/>
    <mergeCell ref="E2:E5"/>
    <mergeCell ref="E6:E7"/>
    <mergeCell ref="E8:E9"/>
    <mergeCell ref="E10:E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8"/>
  <sheetViews>
    <sheetView workbookViewId="0">
      <selection activeCell="A2" sqref="A2:C8"/>
    </sheetView>
  </sheetViews>
  <sheetFormatPr defaultRowHeight="12.75" x14ac:dyDescent="0.2"/>
  <cols>
    <col min="1" max="2" width="10.140625" style="47" bestFit="1" customWidth="1"/>
    <col min="3" max="3" width="48" style="47" bestFit="1" customWidth="1"/>
    <col min="4" max="16384" width="9.140625" style="47"/>
  </cols>
  <sheetData>
    <row r="1" spans="1:3" x14ac:dyDescent="0.2">
      <c r="A1" s="47" t="s">
        <v>109</v>
      </c>
    </row>
    <row r="2" spans="1:3" x14ac:dyDescent="0.2">
      <c r="A2" s="80">
        <v>42328</v>
      </c>
      <c r="B2" s="80"/>
      <c r="C2" s="47" t="s">
        <v>110</v>
      </c>
    </row>
    <row r="3" spans="1:3" x14ac:dyDescent="0.2">
      <c r="A3" s="80">
        <v>41846</v>
      </c>
      <c r="B3" s="80">
        <v>42327</v>
      </c>
      <c r="C3" s="47" t="s">
        <v>111</v>
      </c>
    </row>
    <row r="4" spans="1:3" x14ac:dyDescent="0.2">
      <c r="A4" s="80">
        <v>41697</v>
      </c>
      <c r="B4" s="80">
        <v>42210</v>
      </c>
      <c r="C4" s="47" t="s">
        <v>112</v>
      </c>
    </row>
    <row r="5" spans="1:3" x14ac:dyDescent="0.2">
      <c r="A5" s="80">
        <v>41456</v>
      </c>
      <c r="B5" s="80">
        <v>41696</v>
      </c>
      <c r="C5" s="47" t="s">
        <v>113</v>
      </c>
    </row>
    <row r="6" spans="1:3" x14ac:dyDescent="0.2">
      <c r="A6" s="80">
        <v>41183</v>
      </c>
      <c r="B6" s="80" t="s">
        <v>114</v>
      </c>
      <c r="C6" s="47" t="s">
        <v>117</v>
      </c>
    </row>
    <row r="7" spans="1:3" x14ac:dyDescent="0.2">
      <c r="A7" s="80">
        <v>41000</v>
      </c>
      <c r="B7" s="80" t="s">
        <v>116</v>
      </c>
      <c r="C7" s="47" t="s">
        <v>115</v>
      </c>
    </row>
    <row r="8" spans="1:3" x14ac:dyDescent="0.2">
      <c r="A8" s="80">
        <v>40142</v>
      </c>
      <c r="B8" s="80">
        <v>40999</v>
      </c>
      <c r="C8" s="47" t="s">
        <v>118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6" sqref="D16"/>
    </sheetView>
  </sheetViews>
  <sheetFormatPr defaultRowHeight="15" x14ac:dyDescent="0.25"/>
  <cols>
    <col min="1" max="1" width="12" bestFit="1" customWidth="1"/>
    <col min="2" max="3" width="10.140625" bestFit="1" customWidth="1"/>
  </cols>
  <sheetData>
    <row r="1" spans="1:3" x14ac:dyDescent="0.25">
      <c r="A1" s="113" t="s">
        <v>43</v>
      </c>
      <c r="B1" s="113"/>
      <c r="C1" s="113"/>
    </row>
    <row r="2" spans="1:3" x14ac:dyDescent="0.25">
      <c r="A2" s="39" t="s">
        <v>45</v>
      </c>
      <c r="B2" s="39" t="s">
        <v>85</v>
      </c>
      <c r="C2" s="39" t="s">
        <v>59</v>
      </c>
    </row>
    <row r="3" spans="1:3" x14ac:dyDescent="0.25">
      <c r="A3" s="44">
        <v>41661</v>
      </c>
      <c r="B3" s="45">
        <v>10000</v>
      </c>
      <c r="C3" s="45">
        <v>11111.11</v>
      </c>
    </row>
    <row r="4" spans="1:3" x14ac:dyDescent="0.25">
      <c r="A4" s="44">
        <v>41694</v>
      </c>
      <c r="B4" s="45">
        <v>5000</v>
      </c>
      <c r="C4" s="45">
        <v>5555.56</v>
      </c>
    </row>
    <row r="5" spans="1:3" x14ac:dyDescent="0.25">
      <c r="A5" s="44">
        <v>41837</v>
      </c>
      <c r="B5" s="45">
        <v>5000</v>
      </c>
      <c r="C5" s="45">
        <v>5555.56</v>
      </c>
    </row>
    <row r="6" spans="1:3" x14ac:dyDescent="0.25">
      <c r="A6" s="44">
        <v>41889</v>
      </c>
      <c r="B6" s="45">
        <v>3000</v>
      </c>
      <c r="C6" s="45">
        <v>3333.34</v>
      </c>
    </row>
    <row r="7" spans="1:3" x14ac:dyDescent="0.25">
      <c r="A7" s="44">
        <v>41974</v>
      </c>
      <c r="B7" s="45">
        <v>5000</v>
      </c>
      <c r="C7" s="45">
        <v>5555.56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32"/>
  <sheetViews>
    <sheetView zoomScale="90" zoomScaleNormal="90" workbookViewId="0">
      <selection activeCell="I27" sqref="I27"/>
    </sheetView>
  </sheetViews>
  <sheetFormatPr defaultRowHeight="12.75" x14ac:dyDescent="0.2"/>
  <cols>
    <col min="1" max="1" width="2.42578125" style="47" customWidth="1"/>
    <col min="2" max="2" width="7.7109375" style="47" bestFit="1" customWidth="1"/>
    <col min="3" max="3" width="9.28515625" style="47" bestFit="1" customWidth="1"/>
    <col min="4" max="5" width="11" style="47" bestFit="1" customWidth="1"/>
    <col min="6" max="6" width="3.7109375" style="47" customWidth="1"/>
    <col min="7" max="7" width="14.28515625" style="47" bestFit="1" customWidth="1"/>
    <col min="8" max="8" width="12.5703125" style="47" bestFit="1" customWidth="1"/>
    <col min="9" max="9" width="9.7109375" style="47" bestFit="1" customWidth="1"/>
    <col min="10" max="10" width="11.140625" style="47" bestFit="1" customWidth="1"/>
    <col min="11" max="11" width="3" style="47" customWidth="1"/>
    <col min="12" max="16384" width="9.140625" style="47"/>
  </cols>
  <sheetData>
    <row r="1" spans="1:11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" customHeight="1" x14ac:dyDescent="0.2">
      <c r="A2" s="50"/>
      <c r="B2" s="114" t="s">
        <v>86</v>
      </c>
      <c r="C2" s="117" t="s">
        <v>87</v>
      </c>
      <c r="D2" s="122" t="s">
        <v>88</v>
      </c>
      <c r="E2" s="122"/>
      <c r="F2" s="50"/>
      <c r="G2" s="119" t="s">
        <v>89</v>
      </c>
      <c r="H2" s="119"/>
      <c r="I2" s="119"/>
      <c r="J2" s="119"/>
      <c r="K2" s="50"/>
    </row>
    <row r="3" spans="1:11" x14ac:dyDescent="0.2">
      <c r="A3" s="50"/>
      <c r="B3" s="115"/>
      <c r="C3" s="117"/>
      <c r="D3" s="122"/>
      <c r="E3" s="122"/>
      <c r="F3" s="50"/>
      <c r="G3" s="119"/>
      <c r="H3" s="119"/>
      <c r="I3" s="119"/>
      <c r="J3" s="119"/>
      <c r="K3" s="50"/>
    </row>
    <row r="4" spans="1:11" x14ac:dyDescent="0.2">
      <c r="A4" s="50"/>
      <c r="B4" s="115"/>
      <c r="C4" s="117"/>
      <c r="D4" s="117" t="s">
        <v>59</v>
      </c>
      <c r="E4" s="117" t="s">
        <v>85</v>
      </c>
      <c r="F4" s="50"/>
      <c r="G4" s="118" t="s">
        <v>45</v>
      </c>
      <c r="H4" s="118" t="s">
        <v>85</v>
      </c>
      <c r="I4" s="118" t="s">
        <v>90</v>
      </c>
      <c r="J4" s="118" t="s">
        <v>59</v>
      </c>
      <c r="K4" s="50"/>
    </row>
    <row r="5" spans="1:11" x14ac:dyDescent="0.2">
      <c r="A5" s="50"/>
      <c r="B5" s="116"/>
      <c r="C5" s="117"/>
      <c r="D5" s="117"/>
      <c r="E5" s="117"/>
      <c r="F5" s="50"/>
      <c r="G5" s="118"/>
      <c r="H5" s="118"/>
      <c r="I5" s="118"/>
      <c r="J5" s="118"/>
      <c r="K5" s="50"/>
    </row>
    <row r="6" spans="1:11" ht="15" x14ac:dyDescent="0.25">
      <c r="A6" s="50"/>
      <c r="B6" s="51">
        <v>1</v>
      </c>
      <c r="C6" s="52">
        <v>41609</v>
      </c>
      <c r="D6" s="53">
        <v>650</v>
      </c>
      <c r="E6" s="53">
        <v>676.92</v>
      </c>
      <c r="F6" s="50"/>
      <c r="G6" s="40">
        <v>41661</v>
      </c>
      <c r="H6" s="53">
        <v>10000</v>
      </c>
      <c r="I6" s="54">
        <f>J6-H6</f>
        <v>1111.1100000000006</v>
      </c>
      <c r="J6" s="53">
        <v>11111.11</v>
      </c>
      <c r="K6" s="50"/>
    </row>
    <row r="7" spans="1:11" ht="15" x14ac:dyDescent="0.25">
      <c r="A7" s="50"/>
      <c r="B7" s="51">
        <v>2</v>
      </c>
      <c r="C7" s="52">
        <v>41640</v>
      </c>
      <c r="D7" s="53">
        <v>650</v>
      </c>
      <c r="E7" s="53">
        <v>677.12</v>
      </c>
      <c r="F7" s="50"/>
      <c r="G7" s="40">
        <v>41694</v>
      </c>
      <c r="H7" s="53">
        <v>5000</v>
      </c>
      <c r="I7" s="54">
        <f>J7-H7</f>
        <v>555.5600000000004</v>
      </c>
      <c r="J7" s="53">
        <v>5555.56</v>
      </c>
      <c r="K7" s="50"/>
    </row>
    <row r="8" spans="1:11" ht="15" x14ac:dyDescent="0.25">
      <c r="A8" s="50"/>
      <c r="B8" s="51">
        <v>3</v>
      </c>
      <c r="C8" s="52">
        <v>41671</v>
      </c>
      <c r="D8" s="53">
        <v>650</v>
      </c>
      <c r="E8" s="53">
        <v>676.92</v>
      </c>
      <c r="F8" s="50"/>
      <c r="G8" s="40">
        <v>41837</v>
      </c>
      <c r="H8" s="53">
        <v>5000</v>
      </c>
      <c r="I8" s="54">
        <f>J8-H8</f>
        <v>555.5600000000004</v>
      </c>
      <c r="J8" s="53">
        <v>5555.56</v>
      </c>
      <c r="K8" s="50"/>
    </row>
    <row r="9" spans="1:11" ht="15" x14ac:dyDescent="0.25">
      <c r="A9" s="50"/>
      <c r="B9" s="51">
        <v>4</v>
      </c>
      <c r="C9" s="52">
        <v>41699</v>
      </c>
      <c r="D9" s="53">
        <v>650</v>
      </c>
      <c r="E9" s="53">
        <v>677.49</v>
      </c>
      <c r="F9" s="50"/>
      <c r="G9" s="40">
        <v>41889</v>
      </c>
      <c r="H9" s="53">
        <v>3000</v>
      </c>
      <c r="I9" s="54">
        <f>J9-H9</f>
        <v>333.34000000000015</v>
      </c>
      <c r="J9" s="53">
        <v>3333.34</v>
      </c>
      <c r="K9" s="50"/>
    </row>
    <row r="10" spans="1:11" ht="15" x14ac:dyDescent="0.25">
      <c r="A10" s="50"/>
      <c r="B10" s="51">
        <v>5</v>
      </c>
      <c r="C10" s="52">
        <v>41730</v>
      </c>
      <c r="D10" s="53">
        <v>813</v>
      </c>
      <c r="E10" s="53">
        <v>813</v>
      </c>
      <c r="F10" s="50"/>
      <c r="G10" s="40">
        <v>41974</v>
      </c>
      <c r="H10" s="53">
        <v>5000</v>
      </c>
      <c r="I10" s="54">
        <f>J10-H10</f>
        <v>555.5600000000004</v>
      </c>
      <c r="J10" s="53">
        <v>5555.56</v>
      </c>
      <c r="K10" s="50"/>
    </row>
    <row r="11" spans="1:11" ht="15" x14ac:dyDescent="0.25">
      <c r="A11" s="50"/>
      <c r="B11" s="51">
        <v>6</v>
      </c>
      <c r="C11" s="52">
        <v>41760</v>
      </c>
      <c r="D11" s="53">
        <v>813</v>
      </c>
      <c r="E11" s="53">
        <v>813</v>
      </c>
      <c r="F11" s="50"/>
      <c r="G11" s="48" t="s">
        <v>24</v>
      </c>
      <c r="H11" s="49">
        <f ca="1">SUM(H6:H13)</f>
        <v>28000</v>
      </c>
      <c r="I11" s="49">
        <f ca="1">SUM(I6:I13)</f>
        <v>3111.1300000000019</v>
      </c>
      <c r="J11" s="49">
        <f ca="1">SUM(J6:J13)</f>
        <v>31111.130000000005</v>
      </c>
      <c r="K11" s="50"/>
    </row>
    <row r="12" spans="1:11" ht="15" x14ac:dyDescent="0.25">
      <c r="A12" s="50"/>
      <c r="B12" s="51">
        <v>7</v>
      </c>
      <c r="C12" s="52">
        <v>41791</v>
      </c>
      <c r="D12" s="53">
        <v>813</v>
      </c>
      <c r="E12" s="53">
        <v>813</v>
      </c>
      <c r="F12" s="50"/>
      <c r="G12" s="50"/>
      <c r="H12" s="50"/>
      <c r="I12" s="50"/>
      <c r="J12" s="50"/>
      <c r="K12" s="50"/>
    </row>
    <row r="13" spans="1:11" ht="15" customHeight="1" x14ac:dyDescent="0.25">
      <c r="A13" s="50"/>
      <c r="B13" s="51">
        <v>8</v>
      </c>
      <c r="C13" s="52">
        <v>41821</v>
      </c>
      <c r="D13" s="53">
        <v>813</v>
      </c>
      <c r="E13" s="53">
        <v>813</v>
      </c>
      <c r="F13" s="50"/>
      <c r="G13" s="50"/>
      <c r="H13" s="50"/>
      <c r="I13" s="50"/>
      <c r="J13" s="50"/>
      <c r="K13" s="50"/>
    </row>
    <row r="14" spans="1:11" ht="15" x14ac:dyDescent="0.25">
      <c r="A14" s="50"/>
      <c r="B14" s="51">
        <v>9</v>
      </c>
      <c r="C14" s="52">
        <v>41852</v>
      </c>
      <c r="D14" s="53">
        <v>813</v>
      </c>
      <c r="E14" s="53">
        <v>813</v>
      </c>
      <c r="F14" s="50"/>
      <c r="G14" s="120" t="s">
        <v>93</v>
      </c>
      <c r="H14" s="120"/>
      <c r="I14" s="120"/>
      <c r="J14" s="120"/>
      <c r="K14" s="50"/>
    </row>
    <row r="15" spans="1:11" ht="15" x14ac:dyDescent="0.25">
      <c r="A15" s="50"/>
      <c r="B15" s="51">
        <v>10</v>
      </c>
      <c r="C15" s="52">
        <v>41883</v>
      </c>
      <c r="D15" s="53">
        <v>813</v>
      </c>
      <c r="E15" s="53">
        <v>813</v>
      </c>
      <c r="F15" s="50"/>
      <c r="G15" s="120"/>
      <c r="H15" s="120"/>
      <c r="I15" s="120"/>
      <c r="J15" s="120"/>
      <c r="K15" s="50"/>
    </row>
    <row r="16" spans="1:11" ht="15" x14ac:dyDescent="0.25">
      <c r="A16" s="50"/>
      <c r="B16" s="51">
        <v>11</v>
      </c>
      <c r="C16" s="52">
        <v>41913</v>
      </c>
      <c r="D16" s="53">
        <v>813</v>
      </c>
      <c r="E16" s="53">
        <v>813</v>
      </c>
      <c r="F16" s="50"/>
      <c r="G16" s="121" t="s">
        <v>91</v>
      </c>
      <c r="H16" s="121"/>
      <c r="I16" s="123">
        <f>D18</f>
        <v>9104</v>
      </c>
      <c r="J16" s="123"/>
      <c r="K16" s="50"/>
    </row>
    <row r="17" spans="1:11" ht="15" x14ac:dyDescent="0.25">
      <c r="A17" s="50"/>
      <c r="B17" s="51">
        <v>12</v>
      </c>
      <c r="C17" s="52">
        <v>41944</v>
      </c>
      <c r="D17" s="53">
        <v>813</v>
      </c>
      <c r="E17" s="53">
        <v>813</v>
      </c>
      <c r="F17" s="50"/>
      <c r="G17" s="121" t="s">
        <v>92</v>
      </c>
      <c r="H17" s="121"/>
      <c r="I17" s="123">
        <v>31111.130000000005</v>
      </c>
      <c r="J17" s="124"/>
      <c r="K17" s="50"/>
    </row>
    <row r="18" spans="1:11" x14ac:dyDescent="0.2">
      <c r="A18" s="50"/>
      <c r="B18" s="64"/>
      <c r="C18" s="64" t="s">
        <v>24</v>
      </c>
      <c r="D18" s="65">
        <f>SUM(D6:D17)</f>
        <v>9104</v>
      </c>
      <c r="E18" s="65">
        <f t="shared" ref="E18" si="0">SUM(E6:E17)</f>
        <v>9212.4500000000007</v>
      </c>
      <c r="F18" s="50"/>
      <c r="G18" s="121" t="s">
        <v>24</v>
      </c>
      <c r="H18" s="121"/>
      <c r="I18" s="123">
        <f>I16+I17</f>
        <v>40215.130000000005</v>
      </c>
      <c r="J18" s="124"/>
      <c r="K18" s="50"/>
    </row>
    <row r="19" spans="1:11" x14ac:dyDescent="0.2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6" spans="1:11" x14ac:dyDescent="0.2">
      <c r="C26" s="61"/>
      <c r="D26" s="61"/>
      <c r="E26" s="61"/>
      <c r="F26" s="61"/>
    </row>
    <row r="27" spans="1:11" x14ac:dyDescent="0.2">
      <c r="C27" s="61"/>
      <c r="D27" s="61"/>
      <c r="E27" s="61"/>
      <c r="F27" s="61"/>
    </row>
    <row r="28" spans="1:11" ht="15" x14ac:dyDescent="0.25">
      <c r="C28" s="61"/>
      <c r="D28" s="61"/>
      <c r="E28" s="63"/>
      <c r="F28" s="63"/>
      <c r="G28" s="28"/>
    </row>
    <row r="29" spans="1:11" ht="15" x14ac:dyDescent="0.25">
      <c r="C29" s="61"/>
      <c r="D29" s="61"/>
      <c r="E29" s="63"/>
      <c r="F29" s="63"/>
      <c r="G29" s="28"/>
    </row>
    <row r="30" spans="1:11" ht="15" x14ac:dyDescent="0.25">
      <c r="C30" s="61"/>
      <c r="D30" s="61"/>
      <c r="E30" s="63"/>
      <c r="F30" s="63"/>
      <c r="G30" s="28"/>
    </row>
    <row r="31" spans="1:11" ht="15" x14ac:dyDescent="0.25">
      <c r="E31" s="28"/>
      <c r="F31" s="28"/>
      <c r="G31" s="28"/>
    </row>
    <row r="32" spans="1:11" ht="15" x14ac:dyDescent="0.25">
      <c r="E32" s="28"/>
      <c r="F32" s="28"/>
      <c r="G32" s="28"/>
    </row>
  </sheetData>
  <mergeCells count="17">
    <mergeCell ref="G18:H18"/>
    <mergeCell ref="I16:J16"/>
    <mergeCell ref="I17:J17"/>
    <mergeCell ref="I18:J18"/>
    <mergeCell ref="G16:H16"/>
    <mergeCell ref="G14:J15"/>
    <mergeCell ref="G17:H17"/>
    <mergeCell ref="D4:D5"/>
    <mergeCell ref="E4:E5"/>
    <mergeCell ref="D2:E3"/>
    <mergeCell ref="B2:B5"/>
    <mergeCell ref="C2:C5"/>
    <mergeCell ref="H4:H5"/>
    <mergeCell ref="I4:I5"/>
    <mergeCell ref="J4:J5"/>
    <mergeCell ref="G2:J3"/>
    <mergeCell ref="G4:G5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B1" workbookViewId="0">
      <selection activeCell="M26" sqref="M26"/>
    </sheetView>
  </sheetViews>
  <sheetFormatPr defaultRowHeight="15" x14ac:dyDescent="0.25"/>
  <cols>
    <col min="1" max="1" width="6.28515625" bestFit="1" customWidth="1"/>
    <col min="2" max="4" width="10" bestFit="1" customWidth="1"/>
    <col min="5" max="5" width="5.140625" customWidth="1"/>
    <col min="6" max="6" width="5.85546875" customWidth="1"/>
    <col min="7" max="7" width="5" customWidth="1"/>
    <col min="8" max="8" width="13.7109375" bestFit="1" customWidth="1"/>
    <col min="11" max="13" width="10" bestFit="1" customWidth="1"/>
    <col min="17" max="17" width="13.7109375" bestFit="1" customWidth="1"/>
    <col min="18" max="18" width="39.42578125" customWidth="1"/>
  </cols>
  <sheetData>
    <row r="1" spans="1:17" x14ac:dyDescent="0.25">
      <c r="A1" s="81"/>
      <c r="B1" s="81"/>
      <c r="C1" s="81"/>
    </row>
    <row r="3" spans="1:17" x14ac:dyDescent="0.25">
      <c r="A3" s="14"/>
      <c r="B3" s="14" t="s">
        <v>18</v>
      </c>
      <c r="C3" s="14" t="s">
        <v>19</v>
      </c>
      <c r="D3" s="14" t="s">
        <v>17</v>
      </c>
      <c r="E3" s="84" t="s">
        <v>29</v>
      </c>
      <c r="F3" s="84"/>
      <c r="G3" s="84"/>
      <c r="H3" s="14" t="s">
        <v>20</v>
      </c>
      <c r="J3" s="14"/>
      <c r="K3" s="14" t="s">
        <v>18</v>
      </c>
      <c r="L3" s="14" t="s">
        <v>19</v>
      </c>
      <c r="M3" s="14" t="s">
        <v>17</v>
      </c>
      <c r="N3" s="84" t="s">
        <v>29</v>
      </c>
      <c r="O3" s="84"/>
      <c r="P3" s="84"/>
      <c r="Q3" s="14" t="s">
        <v>20</v>
      </c>
    </row>
    <row r="4" spans="1:17" x14ac:dyDescent="0.25">
      <c r="A4" s="15" t="s">
        <v>12</v>
      </c>
      <c r="B4" s="16">
        <v>40121</v>
      </c>
      <c r="C4" s="16">
        <v>40486</v>
      </c>
      <c r="D4" s="15">
        <f>C4-B4</f>
        <v>365</v>
      </c>
      <c r="E4" s="17">
        <v>16</v>
      </c>
      <c r="F4" s="17">
        <v>53</v>
      </c>
      <c r="G4" s="17"/>
      <c r="H4" s="18">
        <f>SUM(E4:G4)</f>
        <v>69</v>
      </c>
      <c r="J4" s="15" t="s">
        <v>12</v>
      </c>
      <c r="K4" s="16">
        <v>40179</v>
      </c>
      <c r="L4" s="16">
        <v>40543</v>
      </c>
      <c r="M4" s="15">
        <f>L4-K4</f>
        <v>364</v>
      </c>
      <c r="N4" s="17">
        <v>16</v>
      </c>
      <c r="O4" s="17">
        <v>53</v>
      </c>
      <c r="P4" s="17">
        <v>22</v>
      </c>
      <c r="Q4" s="18">
        <f>SUM(N4:P4)</f>
        <v>91</v>
      </c>
    </row>
    <row r="5" spans="1:17" x14ac:dyDescent="0.25">
      <c r="A5" s="15" t="s">
        <v>13</v>
      </c>
      <c r="B5" s="16">
        <v>40486</v>
      </c>
      <c r="C5" s="16">
        <v>40851</v>
      </c>
      <c r="D5" s="15">
        <f t="shared" ref="D5:D8" si="0">C5-B5</f>
        <v>365</v>
      </c>
      <c r="E5" s="17">
        <v>22</v>
      </c>
      <c r="F5" s="17">
        <v>16</v>
      </c>
      <c r="G5" s="17">
        <v>23</v>
      </c>
      <c r="H5" s="18">
        <f t="shared" ref="H5:H8" si="1">SUM(E5:G5)</f>
        <v>61</v>
      </c>
      <c r="J5" s="15" t="s">
        <v>13</v>
      </c>
      <c r="K5" s="16">
        <v>40544</v>
      </c>
      <c r="L5" s="16">
        <v>40908</v>
      </c>
      <c r="M5" s="15">
        <f t="shared" ref="M5:M8" si="2">L5-K5</f>
        <v>364</v>
      </c>
      <c r="N5" s="17">
        <v>16</v>
      </c>
      <c r="O5" s="17">
        <v>23</v>
      </c>
      <c r="P5" s="17">
        <v>14</v>
      </c>
      <c r="Q5" s="18">
        <f>SUM(N5:P5)</f>
        <v>53</v>
      </c>
    </row>
    <row r="6" spans="1:17" x14ac:dyDescent="0.25">
      <c r="A6" s="15" t="s">
        <v>14</v>
      </c>
      <c r="B6" s="16">
        <v>40851</v>
      </c>
      <c r="C6" s="16">
        <v>41217</v>
      </c>
      <c r="D6" s="15">
        <f t="shared" si="0"/>
        <v>366</v>
      </c>
      <c r="E6" s="17">
        <v>50</v>
      </c>
      <c r="F6" s="17">
        <v>52</v>
      </c>
      <c r="G6" s="17"/>
      <c r="H6" s="18">
        <f t="shared" si="1"/>
        <v>102</v>
      </c>
      <c r="J6" s="15" t="s">
        <v>14</v>
      </c>
      <c r="K6" s="16">
        <v>40909</v>
      </c>
      <c r="L6" s="16">
        <v>41274</v>
      </c>
      <c r="M6" s="15">
        <f t="shared" si="2"/>
        <v>365</v>
      </c>
      <c r="N6" s="17">
        <v>36</v>
      </c>
      <c r="O6" s="17">
        <v>52</v>
      </c>
      <c r="P6" s="17">
        <v>13</v>
      </c>
      <c r="Q6" s="18">
        <f>SUM(N6:P6)</f>
        <v>101</v>
      </c>
    </row>
    <row r="7" spans="1:17" x14ac:dyDescent="0.25">
      <c r="A7" s="15" t="s">
        <v>15</v>
      </c>
      <c r="B7" s="16">
        <v>41217</v>
      </c>
      <c r="C7" s="16">
        <v>41582</v>
      </c>
      <c r="D7" s="15">
        <f t="shared" si="0"/>
        <v>365</v>
      </c>
      <c r="E7" s="17">
        <v>33</v>
      </c>
      <c r="F7" s="17">
        <v>16</v>
      </c>
      <c r="G7" s="17">
        <v>9</v>
      </c>
      <c r="H7" s="18">
        <f t="shared" si="1"/>
        <v>58</v>
      </c>
      <c r="J7" s="15" t="s">
        <v>15</v>
      </c>
      <c r="K7" s="16">
        <v>41275</v>
      </c>
      <c r="L7" s="16">
        <v>41639</v>
      </c>
      <c r="M7" s="15">
        <f t="shared" si="2"/>
        <v>364</v>
      </c>
      <c r="N7" s="17">
        <v>20</v>
      </c>
      <c r="O7" s="17">
        <v>16</v>
      </c>
      <c r="P7" s="17">
        <v>9</v>
      </c>
      <c r="Q7" s="18">
        <f>SUM(N7:P7)</f>
        <v>45</v>
      </c>
    </row>
    <row r="8" spans="1:17" x14ac:dyDescent="0.25">
      <c r="A8" s="15" t="s">
        <v>16</v>
      </c>
      <c r="B8" s="16">
        <v>41582</v>
      </c>
      <c r="C8" s="16">
        <v>41947</v>
      </c>
      <c r="D8" s="15">
        <f t="shared" si="0"/>
        <v>365</v>
      </c>
      <c r="E8" s="17"/>
      <c r="F8" s="17"/>
      <c r="G8" s="17"/>
      <c r="H8" s="18">
        <f t="shared" si="1"/>
        <v>0</v>
      </c>
      <c r="J8" s="15" t="s">
        <v>16</v>
      </c>
      <c r="K8" s="16">
        <v>41640</v>
      </c>
      <c r="L8" s="16">
        <v>42004</v>
      </c>
      <c r="M8" s="15">
        <f t="shared" si="2"/>
        <v>364</v>
      </c>
      <c r="N8" s="17"/>
      <c r="O8" s="17"/>
      <c r="P8" s="17"/>
      <c r="Q8" s="18">
        <f>SUM(N8:P8)</f>
        <v>0</v>
      </c>
    </row>
    <row r="9" spans="1:17" ht="18.75" x14ac:dyDescent="0.3">
      <c r="D9" s="85" t="s">
        <v>17</v>
      </c>
      <c r="E9" s="85"/>
      <c r="F9" s="85"/>
      <c r="G9" s="85"/>
      <c r="H9" s="19">
        <f>SUM(H4:H8)</f>
        <v>290</v>
      </c>
      <c r="M9" s="85" t="s">
        <v>17</v>
      </c>
      <c r="N9" s="85"/>
      <c r="O9" s="85"/>
      <c r="P9" s="85"/>
      <c r="Q9" s="19">
        <f>SUM(Q4:Q8)</f>
        <v>290</v>
      </c>
    </row>
    <row r="11" spans="1:17" x14ac:dyDescent="0.25">
      <c r="B11" s="20" t="s">
        <v>30</v>
      </c>
      <c r="C11" s="20"/>
      <c r="D11" s="20"/>
    </row>
    <row r="12" spans="1:17" x14ac:dyDescent="0.25">
      <c r="B12" s="13" t="s">
        <v>23</v>
      </c>
      <c r="C12" s="13">
        <v>53</v>
      </c>
      <c r="D12" s="13" t="s">
        <v>22</v>
      </c>
    </row>
    <row r="13" spans="1:17" x14ac:dyDescent="0.25">
      <c r="B13" s="13" t="s">
        <v>14</v>
      </c>
      <c r="C13" s="13">
        <v>50</v>
      </c>
      <c r="D13" s="83" t="s">
        <v>27</v>
      </c>
      <c r="E13" s="83"/>
      <c r="F13" s="83"/>
    </row>
    <row r="14" spans="1:17" x14ac:dyDescent="0.25">
      <c r="B14" s="13" t="s">
        <v>14</v>
      </c>
      <c r="C14" s="13">
        <v>52</v>
      </c>
      <c r="D14" s="83" t="s">
        <v>28</v>
      </c>
      <c r="E14" s="83"/>
      <c r="F14" s="83"/>
    </row>
    <row r="15" spans="1:17" x14ac:dyDescent="0.25">
      <c r="B15" s="13" t="s">
        <v>24</v>
      </c>
      <c r="C15" s="21">
        <f>SUM(C12:C14)</f>
        <v>155</v>
      </c>
      <c r="D15" s="13"/>
    </row>
    <row r="17" spans="2:4" x14ac:dyDescent="0.25">
      <c r="B17" t="s">
        <v>25</v>
      </c>
      <c r="D17" s="12" t="s">
        <v>26</v>
      </c>
    </row>
  </sheetData>
  <mergeCells count="7">
    <mergeCell ref="D13:F13"/>
    <mergeCell ref="D14:F14"/>
    <mergeCell ref="N3:P3"/>
    <mergeCell ref="M9:P9"/>
    <mergeCell ref="A1:C1"/>
    <mergeCell ref="E3:G3"/>
    <mergeCell ref="D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5" sqref="N5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7.5703125" customWidth="1"/>
    <col min="4" max="4" width="10.5703125" bestFit="1" customWidth="1"/>
    <col min="11" max="12" width="10" bestFit="1" customWidth="1"/>
    <col min="14" max="14" width="24.85546875" bestFit="1" customWidth="1"/>
  </cols>
  <sheetData>
    <row r="1" spans="1:14" ht="45" x14ac:dyDescent="0.25">
      <c r="C1" s="27" t="s">
        <v>31</v>
      </c>
      <c r="D1" s="27" t="s">
        <v>35</v>
      </c>
    </row>
    <row r="2" spans="1:14" x14ac:dyDescent="0.25">
      <c r="B2" s="22">
        <v>40238</v>
      </c>
      <c r="C2" t="s">
        <v>38</v>
      </c>
      <c r="N2" t="s">
        <v>39</v>
      </c>
    </row>
    <row r="3" spans="1:14" x14ac:dyDescent="0.25">
      <c r="A3" s="81" t="s">
        <v>32</v>
      </c>
      <c r="B3" s="23">
        <v>40269</v>
      </c>
      <c r="C3" t="s">
        <v>38</v>
      </c>
      <c r="N3" t="s">
        <v>40</v>
      </c>
    </row>
    <row r="4" spans="1:14" x14ac:dyDescent="0.25">
      <c r="A4" s="81"/>
      <c r="B4" s="23">
        <v>40391</v>
      </c>
      <c r="C4" t="s">
        <v>38</v>
      </c>
      <c r="D4" t="s">
        <v>36</v>
      </c>
      <c r="K4" s="2">
        <v>40121</v>
      </c>
      <c r="L4" s="2">
        <v>40121</v>
      </c>
      <c r="N4" t="s">
        <v>41</v>
      </c>
    </row>
    <row r="5" spans="1:14" x14ac:dyDescent="0.25">
      <c r="A5" s="81"/>
      <c r="B5" s="23">
        <v>40422</v>
      </c>
      <c r="C5" t="s">
        <v>38</v>
      </c>
      <c r="D5" t="s">
        <v>36</v>
      </c>
      <c r="K5" s="2">
        <v>40256</v>
      </c>
      <c r="L5" s="2">
        <v>40272</v>
      </c>
    </row>
    <row r="6" spans="1:14" x14ac:dyDescent="0.25">
      <c r="A6" s="81"/>
      <c r="B6" s="23">
        <v>40483</v>
      </c>
      <c r="C6" s="26"/>
      <c r="K6" s="2">
        <v>40398</v>
      </c>
      <c r="L6" s="2">
        <v>40451</v>
      </c>
    </row>
    <row r="7" spans="1:14" x14ac:dyDescent="0.25">
      <c r="A7" s="81"/>
      <c r="B7" s="23">
        <v>40575</v>
      </c>
      <c r="C7" s="26"/>
      <c r="K7" s="2">
        <v>40487</v>
      </c>
      <c r="L7" s="2">
        <v>40509</v>
      </c>
    </row>
    <row r="8" spans="1:14" x14ac:dyDescent="0.25">
      <c r="A8" s="81" t="s">
        <v>33</v>
      </c>
      <c r="B8" s="24">
        <v>40603</v>
      </c>
      <c r="C8" s="26"/>
      <c r="K8" s="2">
        <v>40592</v>
      </c>
      <c r="L8" s="2">
        <v>40608</v>
      </c>
    </row>
    <row r="9" spans="1:14" x14ac:dyDescent="0.25">
      <c r="A9" s="81"/>
      <c r="B9" s="24">
        <v>40787</v>
      </c>
      <c r="C9" s="26"/>
      <c r="D9" s="26"/>
      <c r="K9" s="5">
        <v>40795</v>
      </c>
      <c r="L9" s="5">
        <v>40818</v>
      </c>
    </row>
    <row r="10" spans="1:14" x14ac:dyDescent="0.25">
      <c r="A10" s="81"/>
      <c r="B10" s="24">
        <v>40817</v>
      </c>
      <c r="C10" t="s">
        <v>37</v>
      </c>
      <c r="D10" s="26"/>
      <c r="K10" s="5">
        <v>40894</v>
      </c>
      <c r="L10" s="5">
        <v>40944</v>
      </c>
    </row>
    <row r="11" spans="1:14" x14ac:dyDescent="0.25">
      <c r="A11" s="81"/>
      <c r="B11" s="24">
        <v>40878</v>
      </c>
      <c r="C11" t="s">
        <v>37</v>
      </c>
      <c r="D11" s="26"/>
      <c r="K11" s="5">
        <v>41067</v>
      </c>
      <c r="L11" s="5">
        <v>41119</v>
      </c>
    </row>
    <row r="12" spans="1:14" x14ac:dyDescent="0.25">
      <c r="A12" s="81"/>
      <c r="B12" s="24">
        <v>40909</v>
      </c>
      <c r="C12" t="s">
        <v>37</v>
      </c>
      <c r="D12" s="26"/>
      <c r="K12" s="5">
        <v>41261</v>
      </c>
      <c r="L12" s="9">
        <v>41294</v>
      </c>
    </row>
    <row r="13" spans="1:14" x14ac:dyDescent="0.25">
      <c r="A13" s="81"/>
      <c r="B13" s="24">
        <v>40940</v>
      </c>
      <c r="C13" t="s">
        <v>37</v>
      </c>
      <c r="D13" s="26"/>
      <c r="K13" s="10">
        <v>41327</v>
      </c>
      <c r="L13" s="10">
        <v>41343</v>
      </c>
    </row>
    <row r="14" spans="1:14" x14ac:dyDescent="0.25">
      <c r="A14" s="81"/>
      <c r="B14" s="24">
        <v>41061</v>
      </c>
      <c r="C14" t="s">
        <v>37</v>
      </c>
      <c r="D14" t="s">
        <v>36</v>
      </c>
      <c r="K14" s="5">
        <v>41446</v>
      </c>
      <c r="L14" s="5">
        <v>41455</v>
      </c>
    </row>
    <row r="15" spans="1:14" x14ac:dyDescent="0.25">
      <c r="A15" s="81"/>
      <c r="B15" s="24">
        <v>41091</v>
      </c>
      <c r="C15" t="s">
        <v>37</v>
      </c>
      <c r="D15" t="s">
        <v>36</v>
      </c>
    </row>
    <row r="16" spans="1:14" x14ac:dyDescent="0.25">
      <c r="A16" s="81" t="s">
        <v>34</v>
      </c>
      <c r="B16" s="25">
        <v>41244</v>
      </c>
      <c r="C16" t="s">
        <v>37</v>
      </c>
    </row>
    <row r="17" spans="1:3" x14ac:dyDescent="0.25">
      <c r="A17" s="81"/>
      <c r="B17" s="25">
        <v>41275</v>
      </c>
      <c r="C17" s="26"/>
    </row>
    <row r="18" spans="1:3" x14ac:dyDescent="0.25">
      <c r="A18" s="81"/>
      <c r="B18" s="25">
        <v>41306</v>
      </c>
      <c r="C18" s="26"/>
    </row>
    <row r="19" spans="1:3" x14ac:dyDescent="0.25">
      <c r="A19" s="81"/>
      <c r="B19" s="25">
        <v>41334</v>
      </c>
      <c r="C19" s="26"/>
    </row>
    <row r="20" spans="1:3" x14ac:dyDescent="0.25">
      <c r="A20" s="81"/>
      <c r="B20" s="25">
        <v>41426</v>
      </c>
      <c r="C20" s="26"/>
    </row>
    <row r="21" spans="1:3" x14ac:dyDescent="0.25">
      <c r="B21" s="22"/>
    </row>
    <row r="22" spans="1:3" x14ac:dyDescent="0.25">
      <c r="B22" s="22"/>
    </row>
    <row r="23" spans="1:3" x14ac:dyDescent="0.25">
      <c r="B23" s="22"/>
    </row>
    <row r="29" spans="1:3" x14ac:dyDescent="0.25">
      <c r="B29" s="22"/>
    </row>
    <row r="31" spans="1:3" x14ac:dyDescent="0.25">
      <c r="B31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</sheetData>
  <mergeCells count="3">
    <mergeCell ref="A16:A20"/>
    <mergeCell ref="A3:A7"/>
    <mergeCell ref="A8:A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8" sqref="H28"/>
    </sheetView>
  </sheetViews>
  <sheetFormatPr defaultRowHeight="15" x14ac:dyDescent="0.25"/>
  <cols>
    <col min="2" max="2" width="10.140625" bestFit="1" customWidth="1"/>
    <col min="4" max="4" width="14" bestFit="1" customWidth="1"/>
    <col min="5" max="5" width="14" customWidth="1"/>
    <col min="6" max="6" width="13.140625" bestFit="1" customWidth="1"/>
    <col min="7" max="7" width="11.28515625" bestFit="1" customWidth="1"/>
    <col min="8" max="8" width="10.140625" bestFit="1" customWidth="1"/>
  </cols>
  <sheetData>
    <row r="1" spans="1:12" x14ac:dyDescent="0.25">
      <c r="C1" s="81" t="s">
        <v>44</v>
      </c>
      <c r="D1" s="81"/>
      <c r="E1" s="81"/>
      <c r="F1" s="81"/>
      <c r="G1" s="81"/>
    </row>
    <row r="2" spans="1:12" x14ac:dyDescent="0.25">
      <c r="A2" t="s">
        <v>58</v>
      </c>
      <c r="B2" t="s">
        <v>45</v>
      </c>
      <c r="C2" t="s">
        <v>42</v>
      </c>
      <c r="D2" t="s">
        <v>48</v>
      </c>
      <c r="E2" t="s">
        <v>59</v>
      </c>
      <c r="F2" t="s">
        <v>45</v>
      </c>
      <c r="G2" t="s">
        <v>43</v>
      </c>
      <c r="H2" t="s">
        <v>59</v>
      </c>
    </row>
    <row r="3" spans="1:12" x14ac:dyDescent="0.25">
      <c r="A3">
        <v>1</v>
      </c>
      <c r="B3" s="2">
        <v>41609</v>
      </c>
      <c r="C3" t="s">
        <v>46</v>
      </c>
      <c r="D3" s="28">
        <v>676.92</v>
      </c>
      <c r="E3" s="28">
        <v>650</v>
      </c>
      <c r="F3" s="2">
        <v>41661</v>
      </c>
      <c r="G3" s="28">
        <v>10000</v>
      </c>
      <c r="H3" s="28">
        <v>11111.11</v>
      </c>
    </row>
    <row r="4" spans="1:12" x14ac:dyDescent="0.25">
      <c r="A4">
        <v>2</v>
      </c>
      <c r="B4" s="2">
        <v>41635</v>
      </c>
      <c r="C4" t="s">
        <v>47</v>
      </c>
      <c r="D4" s="28">
        <v>676.92</v>
      </c>
      <c r="E4" s="28">
        <v>650</v>
      </c>
      <c r="F4" s="2">
        <v>41694</v>
      </c>
      <c r="G4" s="28">
        <v>5000</v>
      </c>
      <c r="H4" s="28">
        <v>5555.56</v>
      </c>
      <c r="I4" s="28"/>
      <c r="J4">
        <f>5000/12</f>
        <v>416.66666666666669</v>
      </c>
    </row>
    <row r="5" spans="1:12" x14ac:dyDescent="0.25">
      <c r="A5">
        <v>3</v>
      </c>
      <c r="B5" s="2">
        <v>41681</v>
      </c>
      <c r="C5" t="s">
        <v>49</v>
      </c>
      <c r="D5" s="28">
        <v>677.12</v>
      </c>
      <c r="E5" s="28">
        <v>650</v>
      </c>
      <c r="F5" s="2">
        <v>41837</v>
      </c>
      <c r="G5" s="28">
        <v>5000</v>
      </c>
      <c r="H5" s="28">
        <v>5555.56</v>
      </c>
    </row>
    <row r="6" spans="1:12" x14ac:dyDescent="0.25">
      <c r="A6">
        <v>4</v>
      </c>
      <c r="B6" s="2">
        <v>41698</v>
      </c>
      <c r="C6" t="s">
        <v>50</v>
      </c>
      <c r="D6" s="28">
        <v>676.92</v>
      </c>
      <c r="E6" s="28">
        <v>650</v>
      </c>
      <c r="F6" s="2">
        <v>41889</v>
      </c>
      <c r="G6" s="28">
        <v>3000</v>
      </c>
      <c r="H6" s="28">
        <v>3333.34</v>
      </c>
    </row>
    <row r="7" spans="1:12" x14ac:dyDescent="0.25">
      <c r="A7">
        <v>5</v>
      </c>
      <c r="B7" s="2">
        <v>41744</v>
      </c>
      <c r="C7" t="s">
        <v>51</v>
      </c>
      <c r="D7" s="28">
        <v>677.49</v>
      </c>
      <c r="E7" s="28">
        <v>650</v>
      </c>
      <c r="F7" s="2">
        <v>41974</v>
      </c>
      <c r="G7" s="28">
        <v>5000</v>
      </c>
      <c r="H7" s="28">
        <v>5555.56</v>
      </c>
    </row>
    <row r="8" spans="1:12" x14ac:dyDescent="0.25">
      <c r="A8">
        <v>6</v>
      </c>
      <c r="B8" s="2">
        <v>41776</v>
      </c>
      <c r="C8" t="s">
        <v>52</v>
      </c>
      <c r="D8" s="28">
        <v>813</v>
      </c>
      <c r="E8" s="28">
        <v>813</v>
      </c>
      <c r="G8" s="28"/>
    </row>
    <row r="9" spans="1:12" x14ac:dyDescent="0.25">
      <c r="A9">
        <v>7</v>
      </c>
      <c r="B9" s="2">
        <v>41790</v>
      </c>
      <c r="C9" t="s">
        <v>53</v>
      </c>
      <c r="D9" s="28">
        <v>813</v>
      </c>
      <c r="E9" s="28">
        <v>813</v>
      </c>
      <c r="G9" s="28"/>
    </row>
    <row r="10" spans="1:12" x14ac:dyDescent="0.25">
      <c r="A10">
        <v>8</v>
      </c>
      <c r="B10" s="2">
        <v>41820</v>
      </c>
      <c r="C10" t="s">
        <v>54</v>
      </c>
      <c r="D10" s="28">
        <v>813</v>
      </c>
      <c r="E10" s="28">
        <v>813</v>
      </c>
      <c r="G10" s="28"/>
    </row>
    <row r="11" spans="1:12" x14ac:dyDescent="0.25">
      <c r="A11">
        <v>9</v>
      </c>
      <c r="B11" s="2">
        <v>41853</v>
      </c>
      <c r="C11" t="s">
        <v>55</v>
      </c>
      <c r="D11" s="28">
        <v>813</v>
      </c>
      <c r="E11" s="28">
        <v>813</v>
      </c>
      <c r="G11" s="28"/>
    </row>
    <row r="12" spans="1:12" x14ac:dyDescent="0.25">
      <c r="A12">
        <v>10</v>
      </c>
      <c r="B12" s="2">
        <v>41889</v>
      </c>
      <c r="C12" t="s">
        <v>56</v>
      </c>
      <c r="D12" s="28">
        <v>813</v>
      </c>
      <c r="E12" s="28">
        <v>813</v>
      </c>
      <c r="G12" s="28"/>
    </row>
    <row r="13" spans="1:12" x14ac:dyDescent="0.25">
      <c r="A13">
        <v>11</v>
      </c>
      <c r="B13" s="2">
        <v>41915</v>
      </c>
      <c r="C13" t="s">
        <v>57</v>
      </c>
      <c r="D13" s="28">
        <v>813</v>
      </c>
      <c r="E13" s="28">
        <v>813</v>
      </c>
      <c r="G13" s="28"/>
      <c r="L13" s="32">
        <f>40215.13/12</f>
        <v>3351.2608333333333</v>
      </c>
    </row>
    <row r="14" spans="1:12" x14ac:dyDescent="0.25">
      <c r="A14">
        <v>12</v>
      </c>
      <c r="B14" s="2"/>
      <c r="C14" t="s">
        <v>60</v>
      </c>
      <c r="D14" s="28">
        <v>813</v>
      </c>
      <c r="E14" s="28">
        <v>813</v>
      </c>
      <c r="G14" s="28"/>
    </row>
    <row r="15" spans="1:12" x14ac:dyDescent="0.25">
      <c r="A15">
        <v>13</v>
      </c>
      <c r="C15" t="s">
        <v>61</v>
      </c>
      <c r="D15" s="28">
        <v>813</v>
      </c>
      <c r="E15" s="28">
        <v>813</v>
      </c>
      <c r="G15" s="28"/>
    </row>
    <row r="16" spans="1:12" ht="15.75" x14ac:dyDescent="0.25">
      <c r="D16" s="29">
        <f>SUM(D4:D15)</f>
        <v>9212.4500000000007</v>
      </c>
      <c r="E16" s="29">
        <f>SUM(E4:E15)</f>
        <v>9104</v>
      </c>
      <c r="F16" s="30"/>
      <c r="G16" s="29">
        <f>SUM(G3:G15)</f>
        <v>28000</v>
      </c>
      <c r="H16" s="31">
        <f>SUM(H3:H15)</f>
        <v>31111.130000000005</v>
      </c>
    </row>
    <row r="17" spans="4:12" x14ac:dyDescent="0.25">
      <c r="L17" s="32">
        <f>(D16+G16)/12</f>
        <v>3101.0374999999999</v>
      </c>
    </row>
    <row r="18" spans="4:12" ht="18.75" x14ac:dyDescent="0.3">
      <c r="D18" s="86">
        <f>E16+H16</f>
        <v>40215.130000000005</v>
      </c>
      <c r="E18" s="86"/>
      <c r="F18" s="87"/>
      <c r="G18" s="87"/>
    </row>
    <row r="22" spans="4:12" x14ac:dyDescent="0.25">
      <c r="I22" s="32"/>
    </row>
  </sheetData>
  <mergeCells count="2">
    <mergeCell ref="C1:G1"/>
    <mergeCell ref="D18:G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7" sqref="H17"/>
    </sheetView>
  </sheetViews>
  <sheetFormatPr defaultRowHeight="15" x14ac:dyDescent="0.25"/>
  <cols>
    <col min="2" max="3" width="9.7109375" bestFit="1" customWidth="1"/>
    <col min="4" max="4" width="10" hidden="1" customWidth="1"/>
    <col min="7" max="7" width="12.5703125" customWidth="1"/>
    <col min="8" max="8" width="21.5703125" bestFit="1" customWidth="1"/>
    <col min="9" max="9" width="73.28515625" customWidth="1"/>
  </cols>
  <sheetData>
    <row r="1" spans="1:9" x14ac:dyDescent="0.25">
      <c r="A1" s="36"/>
      <c r="B1" s="36" t="s">
        <v>18</v>
      </c>
      <c r="C1" s="36" t="s">
        <v>19</v>
      </c>
      <c r="D1" s="36" t="s">
        <v>17</v>
      </c>
      <c r="E1" s="88" t="s">
        <v>65</v>
      </c>
      <c r="F1" s="88"/>
      <c r="G1" s="88"/>
      <c r="H1" s="36" t="s">
        <v>66</v>
      </c>
      <c r="I1" s="33" t="s">
        <v>62</v>
      </c>
    </row>
    <row r="2" spans="1:9" ht="30" x14ac:dyDescent="0.25">
      <c r="A2" s="34" t="s">
        <v>12</v>
      </c>
      <c r="B2" s="35">
        <v>40157</v>
      </c>
      <c r="C2" s="35">
        <v>40521</v>
      </c>
      <c r="D2" s="34">
        <f>(C2-B2)+1</f>
        <v>365</v>
      </c>
      <c r="E2" s="34">
        <v>16</v>
      </c>
      <c r="F2" s="34">
        <v>53</v>
      </c>
      <c r="G2" s="34">
        <v>22</v>
      </c>
      <c r="H2" s="34">
        <f>SUM(E2:G2)</f>
        <v>91</v>
      </c>
      <c r="I2" s="37" t="s">
        <v>63</v>
      </c>
    </row>
    <row r="3" spans="1:9" x14ac:dyDescent="0.25">
      <c r="A3" s="34" t="s">
        <v>13</v>
      </c>
      <c r="B3" s="35">
        <v>40522</v>
      </c>
      <c r="C3" s="35">
        <v>40886</v>
      </c>
      <c r="D3" s="34">
        <f>(C3-B3)+1</f>
        <v>365</v>
      </c>
      <c r="E3" s="34">
        <v>16</v>
      </c>
      <c r="F3" s="34">
        <v>23</v>
      </c>
      <c r="G3" s="34"/>
      <c r="H3" s="34">
        <f>SUM(E3:G3)</f>
        <v>39</v>
      </c>
      <c r="I3" s="34"/>
    </row>
    <row r="4" spans="1:9" ht="30" x14ac:dyDescent="0.25">
      <c r="A4" s="34" t="s">
        <v>14</v>
      </c>
      <c r="B4" s="35">
        <v>40887</v>
      </c>
      <c r="C4" s="35">
        <v>41252</v>
      </c>
      <c r="D4" s="34">
        <f>(C4-B4)+1</f>
        <v>366</v>
      </c>
      <c r="E4" s="34">
        <v>50</v>
      </c>
      <c r="F4" s="34">
        <v>52</v>
      </c>
      <c r="G4" s="34"/>
      <c r="H4" s="34">
        <f>SUM(E4:G4)</f>
        <v>102</v>
      </c>
      <c r="I4" s="37" t="s">
        <v>64</v>
      </c>
    </row>
    <row r="5" spans="1:9" x14ac:dyDescent="0.25">
      <c r="A5" s="34" t="s">
        <v>15</v>
      </c>
      <c r="B5" s="35">
        <v>41253</v>
      </c>
      <c r="C5" s="35">
        <v>41617</v>
      </c>
      <c r="D5" s="34">
        <f>(C5-B5)+1</f>
        <v>365</v>
      </c>
      <c r="E5" s="34">
        <v>33</v>
      </c>
      <c r="F5" s="34">
        <v>16</v>
      </c>
      <c r="G5" s="34">
        <v>9</v>
      </c>
      <c r="H5" s="34">
        <f>SUM(E5:G5)</f>
        <v>58</v>
      </c>
      <c r="I5" s="34"/>
    </row>
    <row r="6" spans="1:9" x14ac:dyDescent="0.25">
      <c r="A6" s="34" t="s">
        <v>16</v>
      </c>
      <c r="B6" s="35">
        <v>41618</v>
      </c>
      <c r="C6" s="35">
        <v>41982</v>
      </c>
      <c r="D6" s="34">
        <f>(C6-B6)+1</f>
        <v>365</v>
      </c>
      <c r="E6" s="34"/>
      <c r="F6" s="34"/>
      <c r="G6" s="34"/>
      <c r="H6" s="34">
        <v>0</v>
      </c>
      <c r="I6" s="34"/>
    </row>
  </sheetData>
  <mergeCells count="1"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D14"/>
  <sheetViews>
    <sheetView workbookViewId="0">
      <selection activeCell="E28" sqref="E28"/>
    </sheetView>
  </sheetViews>
  <sheetFormatPr defaultRowHeight="12.75" x14ac:dyDescent="0.2"/>
  <cols>
    <col min="1" max="16384" width="9.140625" style="47"/>
  </cols>
  <sheetData>
    <row r="14" spans="4:4" x14ac:dyDescent="0.2">
      <c r="D14" s="62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3" sqref="G33"/>
    </sheetView>
  </sheetViews>
  <sheetFormatPr defaultRowHeight="15" x14ac:dyDescent="0.25"/>
  <cols>
    <col min="1" max="1" width="29.42578125" customWidth="1"/>
    <col min="2" max="3" width="12" bestFit="1" customWidth="1"/>
    <col min="4" max="4" width="9.5703125" bestFit="1" customWidth="1"/>
    <col min="5" max="5" width="17.7109375" customWidth="1"/>
    <col min="6" max="6" width="76.85546875" bestFit="1" customWidth="1"/>
    <col min="11" max="12" width="9.7109375" bestFit="1" customWidth="1"/>
  </cols>
  <sheetData>
    <row r="1" spans="1:17" ht="18.75" x14ac:dyDescent="0.3">
      <c r="A1" s="94" t="s">
        <v>81</v>
      </c>
      <c r="B1" s="94"/>
      <c r="C1" s="94"/>
      <c r="D1" s="94"/>
      <c r="E1" s="94"/>
      <c r="F1" s="94"/>
    </row>
    <row r="2" spans="1:17" ht="30" x14ac:dyDescent="0.25">
      <c r="A2" s="42"/>
      <c r="B2" s="42" t="s">
        <v>1</v>
      </c>
      <c r="C2" s="42" t="s">
        <v>67</v>
      </c>
      <c r="D2" s="43" t="s">
        <v>73</v>
      </c>
      <c r="E2" s="43" t="s">
        <v>74</v>
      </c>
      <c r="F2" s="42" t="s">
        <v>76</v>
      </c>
      <c r="J2" s="36"/>
      <c r="K2" s="36" t="s">
        <v>18</v>
      </c>
      <c r="L2" s="36" t="s">
        <v>19</v>
      </c>
      <c r="M2" s="36" t="s">
        <v>17</v>
      </c>
      <c r="N2" s="88" t="s">
        <v>65</v>
      </c>
      <c r="O2" s="88"/>
      <c r="P2" s="88"/>
      <c r="Q2" s="36" t="s">
        <v>66</v>
      </c>
    </row>
    <row r="3" spans="1:17" ht="15" customHeight="1" x14ac:dyDescent="0.25">
      <c r="A3" s="89" t="s">
        <v>68</v>
      </c>
      <c r="B3" s="40"/>
      <c r="C3" s="40">
        <v>40121</v>
      </c>
      <c r="D3" s="41"/>
      <c r="E3" s="91">
        <f>16+53+22</f>
        <v>91</v>
      </c>
      <c r="F3" s="39"/>
      <c r="J3" s="34" t="s">
        <v>12</v>
      </c>
      <c r="K3" s="35">
        <v>40157</v>
      </c>
      <c r="L3" s="35">
        <v>40521</v>
      </c>
      <c r="M3" s="34">
        <f>(L3-K3)+1</f>
        <v>365</v>
      </c>
      <c r="N3" s="34">
        <v>16</v>
      </c>
      <c r="O3" s="34">
        <v>53</v>
      </c>
      <c r="P3" s="34">
        <v>22</v>
      </c>
      <c r="Q3" s="34">
        <f>SUM(N3:P3)</f>
        <v>91</v>
      </c>
    </row>
    <row r="4" spans="1:17" x14ac:dyDescent="0.25">
      <c r="A4" s="89"/>
      <c r="B4" s="40">
        <v>40256</v>
      </c>
      <c r="C4" s="40">
        <v>40272</v>
      </c>
      <c r="D4" s="41">
        <f>C4-B4</f>
        <v>16</v>
      </c>
      <c r="E4" s="91"/>
      <c r="F4" s="39" t="s">
        <v>75</v>
      </c>
      <c r="J4" s="34" t="s">
        <v>13</v>
      </c>
      <c r="K4" s="35">
        <v>40522</v>
      </c>
      <c r="L4" s="35">
        <v>40886</v>
      </c>
      <c r="M4" s="34">
        <f>(L4-K4)+1</f>
        <v>365</v>
      </c>
      <c r="N4" s="34">
        <v>16</v>
      </c>
      <c r="O4" s="34">
        <v>23</v>
      </c>
      <c r="P4" s="34"/>
      <c r="Q4" s="34">
        <f>SUM(N4:P4)</f>
        <v>39</v>
      </c>
    </row>
    <row r="5" spans="1:17" x14ac:dyDescent="0.25">
      <c r="A5" s="89"/>
      <c r="B5" s="40">
        <v>40398</v>
      </c>
      <c r="C5" s="40">
        <v>40451</v>
      </c>
      <c r="D5" s="41">
        <f t="shared" ref="D5:D12" si="0">C5-B5</f>
        <v>53</v>
      </c>
      <c r="E5" s="91"/>
      <c r="F5" s="39" t="s">
        <v>82</v>
      </c>
      <c r="J5" s="34" t="s">
        <v>14</v>
      </c>
      <c r="K5" s="35">
        <v>40887</v>
      </c>
      <c r="L5" s="35">
        <v>41252</v>
      </c>
      <c r="M5" s="34">
        <f>(L5-K5)+1</f>
        <v>366</v>
      </c>
      <c r="N5" s="34">
        <v>50</v>
      </c>
      <c r="O5" s="34">
        <v>52</v>
      </c>
      <c r="P5" s="34"/>
      <c r="Q5" s="34">
        <f>SUM(N5:P5)</f>
        <v>102</v>
      </c>
    </row>
    <row r="6" spans="1:17" x14ac:dyDescent="0.25">
      <c r="A6" s="89"/>
      <c r="B6" s="40">
        <v>40487</v>
      </c>
      <c r="C6" s="40">
        <v>40509</v>
      </c>
      <c r="D6" s="41">
        <f t="shared" si="0"/>
        <v>22</v>
      </c>
      <c r="E6" s="91"/>
      <c r="F6" s="39" t="s">
        <v>77</v>
      </c>
      <c r="J6" s="34" t="s">
        <v>15</v>
      </c>
      <c r="K6" s="35">
        <v>41253</v>
      </c>
      <c r="L6" s="35">
        <v>41617</v>
      </c>
      <c r="M6" s="34">
        <f>(L6-K6)+1</f>
        <v>365</v>
      </c>
      <c r="N6" s="34">
        <v>33</v>
      </c>
      <c r="O6" s="34">
        <v>16</v>
      </c>
      <c r="P6" s="34">
        <v>9</v>
      </c>
      <c r="Q6" s="34">
        <f>SUM(N6:P6)</f>
        <v>58</v>
      </c>
    </row>
    <row r="7" spans="1:17" x14ac:dyDescent="0.25">
      <c r="A7" s="90" t="s">
        <v>69</v>
      </c>
      <c r="B7" s="40">
        <v>40592</v>
      </c>
      <c r="C7" s="40">
        <v>40608</v>
      </c>
      <c r="D7" s="41">
        <f t="shared" si="0"/>
        <v>16</v>
      </c>
      <c r="E7" s="91">
        <f>16+23</f>
        <v>39</v>
      </c>
      <c r="F7" s="39" t="s">
        <v>78</v>
      </c>
      <c r="J7" s="34" t="s">
        <v>16</v>
      </c>
      <c r="K7" s="35">
        <v>41618</v>
      </c>
      <c r="L7" s="35">
        <v>41982</v>
      </c>
      <c r="M7" s="34">
        <f>(L7-K7)+1</f>
        <v>365</v>
      </c>
      <c r="N7" s="34"/>
      <c r="O7" s="34"/>
      <c r="P7" s="34"/>
      <c r="Q7" s="34">
        <v>0</v>
      </c>
    </row>
    <row r="8" spans="1:17" x14ac:dyDescent="0.25">
      <c r="A8" s="91"/>
      <c r="B8" s="40">
        <v>40795</v>
      </c>
      <c r="C8" s="40">
        <v>40818</v>
      </c>
      <c r="D8" s="41">
        <f t="shared" si="0"/>
        <v>23</v>
      </c>
      <c r="E8" s="91"/>
      <c r="F8" s="39" t="s">
        <v>79</v>
      </c>
    </row>
    <row r="9" spans="1:17" x14ac:dyDescent="0.25">
      <c r="A9" s="90" t="s">
        <v>70</v>
      </c>
      <c r="B9" s="40">
        <v>40894</v>
      </c>
      <c r="C9" s="40">
        <v>40944</v>
      </c>
      <c r="D9" s="41">
        <f t="shared" si="0"/>
        <v>50</v>
      </c>
      <c r="E9" s="91">
        <f>50+52</f>
        <v>102</v>
      </c>
      <c r="F9" s="39" t="s">
        <v>83</v>
      </c>
    </row>
    <row r="10" spans="1:17" x14ac:dyDescent="0.25">
      <c r="A10" s="91"/>
      <c r="B10" s="40">
        <v>41067</v>
      </c>
      <c r="C10" s="40">
        <v>41119</v>
      </c>
      <c r="D10" s="41">
        <f t="shared" si="0"/>
        <v>52</v>
      </c>
      <c r="E10" s="91"/>
      <c r="F10" s="39" t="s">
        <v>83</v>
      </c>
    </row>
    <row r="11" spans="1:17" x14ac:dyDescent="0.25">
      <c r="A11" s="90" t="s">
        <v>71</v>
      </c>
      <c r="B11" s="40">
        <v>41261</v>
      </c>
      <c r="C11" s="40">
        <v>41294</v>
      </c>
      <c r="D11" s="41">
        <f t="shared" si="0"/>
        <v>33</v>
      </c>
      <c r="E11" s="91">
        <f>33+9</f>
        <v>42</v>
      </c>
      <c r="F11" s="39" t="s">
        <v>80</v>
      </c>
    </row>
    <row r="12" spans="1:17" x14ac:dyDescent="0.25">
      <c r="A12" s="91"/>
      <c r="B12" s="40">
        <v>41446</v>
      </c>
      <c r="C12" s="40">
        <v>41455</v>
      </c>
      <c r="D12" s="41">
        <f t="shared" si="0"/>
        <v>9</v>
      </c>
      <c r="E12" s="91"/>
      <c r="F12" s="39" t="s">
        <v>84</v>
      </c>
    </row>
    <row r="13" spans="1:17" ht="15" customHeight="1" x14ac:dyDescent="0.25">
      <c r="A13" s="89" t="s">
        <v>72</v>
      </c>
      <c r="B13" s="91"/>
      <c r="C13" s="91"/>
      <c r="D13" s="95">
        <v>0</v>
      </c>
      <c r="E13" s="91">
        <v>0</v>
      </c>
      <c r="F13" s="92"/>
    </row>
    <row r="14" spans="1:17" x14ac:dyDescent="0.25">
      <c r="A14" s="89"/>
      <c r="B14" s="91"/>
      <c r="C14" s="91"/>
      <c r="D14" s="96"/>
      <c r="E14" s="91"/>
      <c r="F14" s="93"/>
    </row>
    <row r="15" spans="1:17" x14ac:dyDescent="0.25">
      <c r="A15" s="38"/>
    </row>
    <row r="16" spans="1:17" x14ac:dyDescent="0.25">
      <c r="A16" s="38"/>
    </row>
  </sheetData>
  <mergeCells count="16">
    <mergeCell ref="E11:E12"/>
    <mergeCell ref="E13:E14"/>
    <mergeCell ref="F13:F14"/>
    <mergeCell ref="A1:F1"/>
    <mergeCell ref="A11:A12"/>
    <mergeCell ref="A13:A14"/>
    <mergeCell ref="B13:B14"/>
    <mergeCell ref="C13:C14"/>
    <mergeCell ref="D13:D14"/>
    <mergeCell ref="N2:P2"/>
    <mergeCell ref="A3:A6"/>
    <mergeCell ref="A7:A8"/>
    <mergeCell ref="A9:A10"/>
    <mergeCell ref="E3:E6"/>
    <mergeCell ref="E7:E8"/>
    <mergeCell ref="E9:E10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zoomScale="70" zoomScaleNormal="70" workbookViewId="0">
      <selection activeCell="A5" sqref="A5"/>
    </sheetView>
  </sheetViews>
  <sheetFormatPr defaultRowHeight="15" x14ac:dyDescent="0.25"/>
  <cols>
    <col min="1" max="1" width="31.140625" customWidth="1"/>
    <col min="2" max="3" width="12.7109375" bestFit="1" customWidth="1"/>
    <col min="4" max="4" width="10.42578125" customWidth="1"/>
    <col min="5" max="5" width="16.42578125" bestFit="1" customWidth="1"/>
    <col min="6" max="6" width="76.85546875" bestFit="1" customWidth="1"/>
    <col min="8" max="9" width="10.42578125" bestFit="1" customWidth="1"/>
  </cols>
  <sheetData>
    <row r="1" spans="1:11" x14ac:dyDescent="0.25">
      <c r="A1" s="103"/>
      <c r="B1" s="103"/>
      <c r="C1" s="103"/>
      <c r="D1" s="103"/>
      <c r="E1" s="103"/>
      <c r="F1" s="103"/>
    </row>
    <row r="2" spans="1:11" ht="15" customHeight="1" x14ac:dyDescent="0.25">
      <c r="A2" s="102" t="s">
        <v>81</v>
      </c>
      <c r="B2" s="102"/>
      <c r="C2" s="102"/>
      <c r="D2" s="102"/>
      <c r="E2" s="102"/>
      <c r="F2" s="102"/>
    </row>
    <row r="3" spans="1:11" ht="15" customHeight="1" x14ac:dyDescent="0.25">
      <c r="A3" s="102"/>
      <c r="B3" s="102"/>
      <c r="C3" s="102"/>
      <c r="D3" s="102"/>
      <c r="E3" s="102"/>
      <c r="F3" s="102"/>
    </row>
    <row r="4" spans="1:11" ht="15" customHeight="1" x14ac:dyDescent="0.25">
      <c r="A4" s="56"/>
      <c r="B4" s="56"/>
      <c r="C4" s="56"/>
      <c r="D4" s="56"/>
      <c r="E4" s="56"/>
      <c r="F4" s="56"/>
    </row>
    <row r="5" spans="1:11" s="59" customFormat="1" ht="15" customHeight="1" x14ac:dyDescent="0.25">
      <c r="A5" s="58" t="s">
        <v>94</v>
      </c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 s="57" customFormat="1" ht="18.75" customHeight="1" x14ac:dyDescent="0.25">
      <c r="A6" s="56"/>
      <c r="B6" s="56"/>
      <c r="C6" s="56"/>
      <c r="D6" s="56"/>
      <c r="E6" s="56"/>
      <c r="F6" s="56"/>
    </row>
    <row r="7" spans="1:11" ht="45" x14ac:dyDescent="0.25">
      <c r="A7" s="42"/>
      <c r="B7" s="42" t="s">
        <v>1</v>
      </c>
      <c r="C7" s="42" t="s">
        <v>67</v>
      </c>
      <c r="D7" s="43" t="s">
        <v>73</v>
      </c>
      <c r="E7" s="43" t="s">
        <v>74</v>
      </c>
      <c r="F7" s="42" t="s">
        <v>76</v>
      </c>
    </row>
    <row r="8" spans="1:11" x14ac:dyDescent="0.25">
      <c r="A8" s="89" t="s">
        <v>95</v>
      </c>
      <c r="B8" s="101"/>
      <c r="C8" s="101"/>
      <c r="D8" s="97"/>
      <c r="E8" s="98"/>
      <c r="F8" s="104"/>
      <c r="H8" t="s">
        <v>1</v>
      </c>
      <c r="I8" t="s">
        <v>0</v>
      </c>
      <c r="K8" t="s">
        <v>2</v>
      </c>
    </row>
    <row r="9" spans="1:11" x14ac:dyDescent="0.25">
      <c r="A9" s="89"/>
      <c r="B9" s="101"/>
      <c r="C9" s="101"/>
      <c r="D9" s="97"/>
      <c r="E9" s="98"/>
      <c r="F9" s="104"/>
      <c r="H9" s="2">
        <v>40121</v>
      </c>
      <c r="I9" s="2">
        <v>40121</v>
      </c>
      <c r="J9" s="1"/>
      <c r="K9">
        <f>H9-I9</f>
        <v>0</v>
      </c>
    </row>
    <row r="10" spans="1:11" x14ac:dyDescent="0.25">
      <c r="A10" s="89" t="s">
        <v>96</v>
      </c>
      <c r="B10" s="40">
        <v>41446</v>
      </c>
      <c r="C10" s="40">
        <v>41455</v>
      </c>
      <c r="D10" s="55">
        <f>C10-B10</f>
        <v>9</v>
      </c>
      <c r="E10" s="97">
        <f>D10+D11</f>
        <v>41</v>
      </c>
      <c r="F10" s="39" t="s">
        <v>84</v>
      </c>
      <c r="H10" s="2">
        <v>40256</v>
      </c>
      <c r="I10" s="2">
        <v>40272</v>
      </c>
      <c r="J10" s="1"/>
      <c r="K10">
        <f>I10-H10</f>
        <v>16</v>
      </c>
    </row>
    <row r="11" spans="1:11" x14ac:dyDescent="0.25">
      <c r="A11" s="98"/>
      <c r="B11" s="105">
        <v>41261</v>
      </c>
      <c r="C11" s="105">
        <v>41294</v>
      </c>
      <c r="D11" s="107">
        <v>32</v>
      </c>
      <c r="E11" s="98"/>
      <c r="F11" s="100" t="s">
        <v>80</v>
      </c>
      <c r="H11" s="2">
        <v>40398</v>
      </c>
      <c r="I11" s="2">
        <v>40451</v>
      </c>
      <c r="J11" s="1" t="s">
        <v>22</v>
      </c>
      <c r="K11">
        <f t="shared" ref="K11:K19" si="0">I11-H11</f>
        <v>53</v>
      </c>
    </row>
    <row r="12" spans="1:11" x14ac:dyDescent="0.25">
      <c r="A12" s="89" t="s">
        <v>97</v>
      </c>
      <c r="B12" s="106"/>
      <c r="C12" s="106"/>
      <c r="D12" s="108"/>
      <c r="E12" s="97">
        <f>D12+D13+D14</f>
        <v>103</v>
      </c>
      <c r="F12" s="100"/>
      <c r="H12" s="2">
        <v>40487</v>
      </c>
      <c r="I12" s="2">
        <v>40509</v>
      </c>
      <c r="J12" s="1"/>
      <c r="K12">
        <f t="shared" si="0"/>
        <v>22</v>
      </c>
    </row>
    <row r="13" spans="1:11" ht="61.5" customHeight="1" x14ac:dyDescent="0.25">
      <c r="A13" s="89"/>
      <c r="B13" s="60">
        <v>41067</v>
      </c>
      <c r="C13" s="60">
        <v>41119</v>
      </c>
      <c r="D13" s="55">
        <f t="shared" ref="D13:D20" si="1">C13-B13</f>
        <v>52</v>
      </c>
      <c r="E13" s="98"/>
      <c r="F13" s="46" t="s">
        <v>100</v>
      </c>
      <c r="H13" s="2">
        <v>40592</v>
      </c>
      <c r="I13" s="2">
        <v>40608</v>
      </c>
      <c r="J13" s="1"/>
      <c r="K13">
        <f t="shared" si="0"/>
        <v>16</v>
      </c>
    </row>
    <row r="14" spans="1:11" ht="29.25" customHeight="1" x14ac:dyDescent="0.25">
      <c r="A14" s="89"/>
      <c r="B14" s="105">
        <v>40894</v>
      </c>
      <c r="C14" s="105">
        <v>40944</v>
      </c>
      <c r="D14" s="107">
        <v>51</v>
      </c>
      <c r="E14" s="98"/>
      <c r="F14" s="99" t="s">
        <v>101</v>
      </c>
      <c r="H14" s="5">
        <v>40795</v>
      </c>
      <c r="I14" s="5">
        <v>40818</v>
      </c>
      <c r="J14" s="7"/>
      <c r="K14" s="3">
        <f t="shared" si="0"/>
        <v>23</v>
      </c>
    </row>
    <row r="15" spans="1:11" ht="34.5" customHeight="1" x14ac:dyDescent="0.25">
      <c r="A15" s="89" t="s">
        <v>98</v>
      </c>
      <c r="B15" s="106"/>
      <c r="C15" s="106"/>
      <c r="D15" s="108"/>
      <c r="E15" s="97">
        <f>D15+D16+D17</f>
        <v>39</v>
      </c>
      <c r="F15" s="100"/>
      <c r="H15" s="5">
        <v>40894</v>
      </c>
      <c r="I15" s="5">
        <v>40944</v>
      </c>
      <c r="J15" s="7"/>
      <c r="K15">
        <f t="shared" si="0"/>
        <v>50</v>
      </c>
    </row>
    <row r="16" spans="1:11" ht="21" customHeight="1" x14ac:dyDescent="0.25">
      <c r="A16" s="89"/>
      <c r="B16" s="40">
        <v>40795</v>
      </c>
      <c r="C16" s="40">
        <v>40818</v>
      </c>
      <c r="D16" s="55">
        <f t="shared" si="1"/>
        <v>23</v>
      </c>
      <c r="E16" s="98"/>
      <c r="F16" s="39" t="s">
        <v>79</v>
      </c>
      <c r="H16" s="5">
        <v>41067</v>
      </c>
      <c r="I16" s="5">
        <v>41119</v>
      </c>
      <c r="J16" s="7"/>
      <c r="K16">
        <f t="shared" si="0"/>
        <v>52</v>
      </c>
    </row>
    <row r="17" spans="1:11" ht="18" customHeight="1" x14ac:dyDescent="0.25">
      <c r="A17" s="89"/>
      <c r="B17" s="40">
        <v>40592</v>
      </c>
      <c r="C17" s="40">
        <v>40608</v>
      </c>
      <c r="D17" s="55">
        <f t="shared" si="1"/>
        <v>16</v>
      </c>
      <c r="E17" s="98"/>
      <c r="F17" s="39" t="s">
        <v>78</v>
      </c>
      <c r="H17" s="5">
        <v>41261</v>
      </c>
      <c r="I17" s="9">
        <v>41294</v>
      </c>
      <c r="J17" s="2">
        <v>41286</v>
      </c>
      <c r="K17">
        <f t="shared" si="0"/>
        <v>33</v>
      </c>
    </row>
    <row r="18" spans="1:11" ht="20.25" customHeight="1" x14ac:dyDescent="0.25">
      <c r="A18" s="89" t="s">
        <v>99</v>
      </c>
      <c r="B18" s="40">
        <v>40487</v>
      </c>
      <c r="C18" s="40">
        <v>40509</v>
      </c>
      <c r="D18" s="55">
        <f t="shared" si="1"/>
        <v>22</v>
      </c>
      <c r="E18" s="97">
        <f>D18+D19+D20</f>
        <v>91</v>
      </c>
      <c r="F18" s="39" t="s">
        <v>77</v>
      </c>
      <c r="H18" s="10">
        <v>41327</v>
      </c>
      <c r="I18" s="10">
        <v>41343</v>
      </c>
      <c r="J18" s="1"/>
      <c r="K18">
        <f t="shared" si="0"/>
        <v>16</v>
      </c>
    </row>
    <row r="19" spans="1:11" ht="75.75" customHeight="1" x14ac:dyDescent="0.25">
      <c r="A19" s="89"/>
      <c r="B19" s="60">
        <v>40398</v>
      </c>
      <c r="C19" s="60">
        <v>40451</v>
      </c>
      <c r="D19" s="55">
        <f t="shared" si="1"/>
        <v>53</v>
      </c>
      <c r="E19" s="98"/>
      <c r="F19" s="46" t="s">
        <v>102</v>
      </c>
      <c r="H19" s="5">
        <v>41446</v>
      </c>
      <c r="I19" s="5">
        <v>41455</v>
      </c>
      <c r="K19">
        <f t="shared" si="0"/>
        <v>9</v>
      </c>
    </row>
    <row r="20" spans="1:11" ht="22.5" customHeight="1" x14ac:dyDescent="0.25">
      <c r="A20" s="89"/>
      <c r="B20" s="40">
        <v>40256</v>
      </c>
      <c r="C20" s="40">
        <v>40272</v>
      </c>
      <c r="D20" s="55">
        <f t="shared" si="1"/>
        <v>16</v>
      </c>
      <c r="E20" s="98"/>
      <c r="F20" s="39" t="s">
        <v>75</v>
      </c>
    </row>
    <row r="25" spans="1:11" x14ac:dyDescent="0.25">
      <c r="C25" s="40"/>
    </row>
  </sheetData>
  <mergeCells count="24">
    <mergeCell ref="A2:F3"/>
    <mergeCell ref="A1:F1"/>
    <mergeCell ref="E10:E11"/>
    <mergeCell ref="F8:F9"/>
    <mergeCell ref="B14:B15"/>
    <mergeCell ref="C14:C15"/>
    <mergeCell ref="D14:D15"/>
    <mergeCell ref="B11:B12"/>
    <mergeCell ref="C11:C12"/>
    <mergeCell ref="D11:D12"/>
    <mergeCell ref="E18:E20"/>
    <mergeCell ref="F14:F15"/>
    <mergeCell ref="F11:F12"/>
    <mergeCell ref="A18:A20"/>
    <mergeCell ref="B8:B9"/>
    <mergeCell ref="C8:C9"/>
    <mergeCell ref="D8:D9"/>
    <mergeCell ref="A15:A17"/>
    <mergeCell ref="E12:E14"/>
    <mergeCell ref="A12:A14"/>
    <mergeCell ref="E15:E17"/>
    <mergeCell ref="A8:A9"/>
    <mergeCell ref="E8:E9"/>
    <mergeCell ref="A10:A11"/>
  </mergeCells>
  <pageMargins left="0.7" right="0.7" top="0.75" bottom="0.75" header="0.3" footer="0.3"/>
  <pageSetup paperSize="9" scale="82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1"/>
  <sheetViews>
    <sheetView tabSelected="1" topLeftCell="A6" zoomScale="55" zoomScaleNormal="55" workbookViewId="0">
      <selection activeCell="B7" sqref="B7"/>
    </sheetView>
  </sheetViews>
  <sheetFormatPr defaultRowHeight="12.75" x14ac:dyDescent="0.2"/>
  <cols>
    <col min="1" max="1" width="4.85546875" style="47" customWidth="1"/>
    <col min="2" max="2" width="10.42578125" style="47" customWidth="1"/>
    <col min="3" max="4" width="18.28515625" style="47" bestFit="1" customWidth="1"/>
    <col min="5" max="5" width="13.42578125" style="47" bestFit="1" customWidth="1"/>
    <col min="6" max="6" width="81.5703125" style="47" customWidth="1"/>
    <col min="7" max="7" width="3.7109375" style="47" customWidth="1"/>
    <col min="8" max="9" width="9.140625" style="47"/>
    <col min="10" max="11" width="17.85546875" style="47" bestFit="1" customWidth="1"/>
    <col min="12" max="12" width="16.7109375" style="47" bestFit="1" customWidth="1"/>
    <col min="13" max="13" width="59.7109375" style="47" bestFit="1" customWidth="1"/>
    <col min="14" max="16384" width="9.140625" style="47"/>
  </cols>
  <sheetData>
    <row r="1" spans="1:7" x14ac:dyDescent="0.2">
      <c r="A1" s="50"/>
      <c r="B1" s="50"/>
      <c r="C1" s="50"/>
      <c r="D1" s="50"/>
      <c r="E1" s="50"/>
      <c r="F1" s="50"/>
      <c r="G1" s="50"/>
    </row>
    <row r="2" spans="1:7" x14ac:dyDescent="0.2">
      <c r="A2" s="50"/>
      <c r="B2" s="50"/>
      <c r="C2" s="50"/>
      <c r="D2" s="50"/>
      <c r="E2" s="50"/>
      <c r="F2" s="50"/>
      <c r="G2" s="50"/>
    </row>
    <row r="3" spans="1:7" ht="18" x14ac:dyDescent="0.25">
      <c r="A3" s="50"/>
      <c r="B3" s="76" t="s">
        <v>94</v>
      </c>
      <c r="C3" s="77"/>
      <c r="D3" s="77"/>
      <c r="E3" s="50"/>
      <c r="F3" s="50"/>
      <c r="G3" s="50"/>
    </row>
    <row r="4" spans="1:7" x14ac:dyDescent="0.2">
      <c r="A4" s="50"/>
      <c r="B4" s="50"/>
      <c r="C4" s="50"/>
      <c r="D4" s="50"/>
      <c r="E4" s="50"/>
      <c r="F4" s="50"/>
      <c r="G4" s="50"/>
    </row>
    <row r="5" spans="1:7" ht="36" customHeight="1" x14ac:dyDescent="0.25">
      <c r="A5" s="50"/>
      <c r="B5" s="110" t="s">
        <v>108</v>
      </c>
      <c r="C5" s="111"/>
      <c r="D5" s="111"/>
      <c r="E5" s="111"/>
      <c r="F5" s="112"/>
      <c r="G5" s="57"/>
    </row>
    <row r="6" spans="1:7" ht="56.25" x14ac:dyDescent="0.3">
      <c r="A6" s="50"/>
      <c r="B6" s="67" t="s">
        <v>103</v>
      </c>
      <c r="C6" s="66" t="s">
        <v>1</v>
      </c>
      <c r="D6" s="66" t="s">
        <v>67</v>
      </c>
      <c r="E6" s="67" t="s">
        <v>73</v>
      </c>
      <c r="F6" s="68" t="s">
        <v>76</v>
      </c>
      <c r="G6" s="57"/>
    </row>
    <row r="7" spans="1:7" ht="18.75" x14ac:dyDescent="0.25">
      <c r="A7" s="50"/>
      <c r="B7" s="125">
        <v>1</v>
      </c>
      <c r="C7" s="78">
        <v>42117</v>
      </c>
      <c r="D7" s="78">
        <v>42160</v>
      </c>
      <c r="E7" s="70">
        <f>(D7-C7)-1</f>
        <v>42</v>
      </c>
      <c r="F7" s="71" t="s">
        <v>79</v>
      </c>
      <c r="G7" s="57"/>
    </row>
    <row r="8" spans="1:7" ht="25.5" customHeight="1" x14ac:dyDescent="0.25">
      <c r="A8" s="50"/>
      <c r="B8" s="69">
        <v>2</v>
      </c>
      <c r="C8" s="78">
        <v>41446</v>
      </c>
      <c r="D8" s="78">
        <v>41455</v>
      </c>
      <c r="E8" s="70">
        <f>(D8-C8)-1</f>
        <v>8</v>
      </c>
      <c r="F8" s="71" t="s">
        <v>84</v>
      </c>
      <c r="G8" s="57"/>
    </row>
    <row r="9" spans="1:7" ht="27" customHeight="1" x14ac:dyDescent="0.25">
      <c r="A9" s="50"/>
      <c r="B9" s="69">
        <v>3</v>
      </c>
      <c r="C9" s="78">
        <v>41261</v>
      </c>
      <c r="D9" s="78">
        <v>41294</v>
      </c>
      <c r="E9" s="70">
        <f t="shared" ref="E9:E16" si="0">(D9-C9)-1</f>
        <v>32</v>
      </c>
      <c r="F9" s="71" t="s">
        <v>80</v>
      </c>
      <c r="G9" s="57"/>
    </row>
    <row r="10" spans="1:7" ht="93.75" x14ac:dyDescent="0.25">
      <c r="A10" s="50"/>
      <c r="B10" s="69">
        <v>4</v>
      </c>
      <c r="C10" s="79">
        <v>41067</v>
      </c>
      <c r="D10" s="79">
        <v>41119</v>
      </c>
      <c r="E10" s="70">
        <f t="shared" si="0"/>
        <v>51</v>
      </c>
      <c r="F10" s="75" t="s">
        <v>100</v>
      </c>
      <c r="G10" s="57"/>
    </row>
    <row r="11" spans="1:7" ht="93.75" x14ac:dyDescent="0.25">
      <c r="A11" s="50"/>
      <c r="B11" s="125">
        <v>5</v>
      </c>
      <c r="C11" s="79">
        <v>40894</v>
      </c>
      <c r="D11" s="79">
        <v>40944</v>
      </c>
      <c r="E11" s="70">
        <f t="shared" si="0"/>
        <v>49</v>
      </c>
      <c r="F11" s="75" t="s">
        <v>101</v>
      </c>
      <c r="G11" s="57"/>
    </row>
    <row r="12" spans="1:7" ht="29.25" customHeight="1" x14ac:dyDescent="0.25">
      <c r="A12" s="50"/>
      <c r="B12" s="69">
        <v>6</v>
      </c>
      <c r="C12" s="78">
        <v>40795</v>
      </c>
      <c r="D12" s="78">
        <v>40818</v>
      </c>
      <c r="E12" s="70">
        <f t="shared" si="0"/>
        <v>22</v>
      </c>
      <c r="F12" s="71" t="s">
        <v>79</v>
      </c>
      <c r="G12" s="57"/>
    </row>
    <row r="13" spans="1:7" ht="26.25" customHeight="1" x14ac:dyDescent="0.25">
      <c r="A13" s="50"/>
      <c r="B13" s="69">
        <v>7</v>
      </c>
      <c r="C13" s="78">
        <v>40592</v>
      </c>
      <c r="D13" s="78">
        <v>40608</v>
      </c>
      <c r="E13" s="70">
        <f t="shared" si="0"/>
        <v>15</v>
      </c>
      <c r="F13" s="71" t="s">
        <v>78</v>
      </c>
      <c r="G13" s="57"/>
    </row>
    <row r="14" spans="1:7" ht="24" customHeight="1" x14ac:dyDescent="0.25">
      <c r="A14" s="50"/>
      <c r="B14" s="69">
        <v>8</v>
      </c>
      <c r="C14" s="78">
        <v>40487</v>
      </c>
      <c r="D14" s="78">
        <v>40509</v>
      </c>
      <c r="E14" s="70">
        <f t="shared" si="0"/>
        <v>21</v>
      </c>
      <c r="F14" s="71" t="s">
        <v>77</v>
      </c>
      <c r="G14" s="57"/>
    </row>
    <row r="15" spans="1:7" ht="112.5" x14ac:dyDescent="0.25">
      <c r="A15" s="50"/>
      <c r="B15" s="69">
        <v>9</v>
      </c>
      <c r="C15" s="79">
        <v>40398</v>
      </c>
      <c r="D15" s="79">
        <v>40451</v>
      </c>
      <c r="E15" s="70">
        <f t="shared" si="0"/>
        <v>52</v>
      </c>
      <c r="F15" s="75" t="s">
        <v>102</v>
      </c>
      <c r="G15" s="57"/>
    </row>
    <row r="16" spans="1:7" ht="25.5" customHeight="1" x14ac:dyDescent="0.25">
      <c r="A16" s="50"/>
      <c r="B16" s="69">
        <v>10</v>
      </c>
      <c r="C16" s="78">
        <v>40256</v>
      </c>
      <c r="D16" s="78">
        <v>40272</v>
      </c>
      <c r="E16" s="70">
        <f t="shared" si="0"/>
        <v>15</v>
      </c>
      <c r="F16" s="71" t="s">
        <v>75</v>
      </c>
      <c r="G16" s="57"/>
    </row>
    <row r="17" spans="1:13" ht="25.5" customHeight="1" x14ac:dyDescent="0.25">
      <c r="A17" s="50"/>
      <c r="B17" s="109" t="s">
        <v>24</v>
      </c>
      <c r="C17" s="109"/>
      <c r="D17" s="109"/>
      <c r="E17" s="73">
        <f>SUM(E8:E16)</f>
        <v>265</v>
      </c>
      <c r="F17" s="74"/>
      <c r="G17" s="57"/>
    </row>
    <row r="18" spans="1:13" ht="15" x14ac:dyDescent="0.25">
      <c r="A18" s="50"/>
      <c r="B18" s="50"/>
      <c r="C18" s="50"/>
      <c r="D18" s="50"/>
      <c r="E18" s="50"/>
      <c r="F18" s="50"/>
      <c r="G18" s="57"/>
    </row>
    <row r="19" spans="1:13" ht="15" x14ac:dyDescent="0.25">
      <c r="A19" s="50"/>
      <c r="B19" s="50"/>
      <c r="C19" s="50"/>
      <c r="D19" s="50"/>
      <c r="E19" s="50"/>
      <c r="F19" s="50"/>
      <c r="G19" s="57"/>
    </row>
    <row r="20" spans="1:13" ht="15" x14ac:dyDescent="0.25">
      <c r="A20" s="50"/>
      <c r="B20" s="50"/>
      <c r="C20" s="50"/>
      <c r="D20" s="50"/>
      <c r="E20" s="50"/>
      <c r="F20" s="50"/>
      <c r="G20" s="57"/>
    </row>
    <row r="21" spans="1:13" ht="35.25" customHeight="1" x14ac:dyDescent="0.25">
      <c r="A21" s="50"/>
      <c r="B21" s="110" t="s">
        <v>104</v>
      </c>
      <c r="C21" s="111"/>
      <c r="D21" s="111"/>
      <c r="E21" s="111"/>
      <c r="F21" s="112"/>
      <c r="G21" s="57"/>
      <c r="I21" s="110" t="s">
        <v>123</v>
      </c>
      <c r="J21" s="111"/>
      <c r="K21" s="111"/>
      <c r="L21" s="111"/>
      <c r="M21" s="112"/>
    </row>
    <row r="22" spans="1:13" ht="37.5" x14ac:dyDescent="0.3">
      <c r="A22" s="50"/>
      <c r="B22" s="66" t="s">
        <v>105</v>
      </c>
      <c r="C22" s="66" t="s">
        <v>106</v>
      </c>
      <c r="D22" s="66" t="s">
        <v>107</v>
      </c>
      <c r="E22" s="67" t="s">
        <v>73</v>
      </c>
      <c r="F22" s="68" t="s">
        <v>62</v>
      </c>
      <c r="G22" s="57"/>
      <c r="I22" s="66" t="s">
        <v>105</v>
      </c>
      <c r="J22" s="66" t="s">
        <v>106</v>
      </c>
      <c r="K22" s="66" t="s">
        <v>107</v>
      </c>
      <c r="L22" s="67" t="s">
        <v>73</v>
      </c>
      <c r="M22" s="68" t="s">
        <v>62</v>
      </c>
    </row>
    <row r="23" spans="1:13" ht="36" customHeight="1" x14ac:dyDescent="0.25">
      <c r="A23" s="50"/>
      <c r="B23" s="69">
        <v>1</v>
      </c>
      <c r="C23" s="78">
        <v>41629</v>
      </c>
      <c r="D23" s="78">
        <v>41993</v>
      </c>
      <c r="E23" s="70">
        <v>0</v>
      </c>
      <c r="F23" s="71"/>
      <c r="G23" s="57"/>
      <c r="I23" s="69">
        <v>1</v>
      </c>
      <c r="J23" s="78">
        <v>42011</v>
      </c>
      <c r="K23" s="78">
        <v>42375</v>
      </c>
      <c r="L23" s="70">
        <v>42</v>
      </c>
      <c r="M23" s="71" t="s">
        <v>124</v>
      </c>
    </row>
    <row r="24" spans="1:13" ht="75" x14ac:dyDescent="0.25">
      <c r="A24" s="50"/>
      <c r="B24" s="69">
        <v>2</v>
      </c>
      <c r="C24" s="78">
        <v>41264</v>
      </c>
      <c r="D24" s="78">
        <v>41628</v>
      </c>
      <c r="E24" s="70">
        <v>38</v>
      </c>
      <c r="F24" s="72" t="s">
        <v>119</v>
      </c>
      <c r="G24" s="57"/>
      <c r="I24" s="69">
        <v>2</v>
      </c>
      <c r="J24" s="78">
        <v>41646</v>
      </c>
      <c r="K24" s="78">
        <v>42010</v>
      </c>
      <c r="L24" s="70">
        <v>0</v>
      </c>
      <c r="M24" s="72"/>
    </row>
    <row r="25" spans="1:13" ht="93.75" x14ac:dyDescent="0.25">
      <c r="A25" s="50"/>
      <c r="B25" s="69">
        <v>3</v>
      </c>
      <c r="C25" s="78">
        <v>40898</v>
      </c>
      <c r="D25" s="78">
        <v>41263</v>
      </c>
      <c r="E25" s="70">
        <v>99</v>
      </c>
      <c r="F25" s="72" t="s">
        <v>120</v>
      </c>
      <c r="G25" s="57"/>
      <c r="I25" s="69">
        <v>3</v>
      </c>
      <c r="J25" s="78">
        <v>41281</v>
      </c>
      <c r="K25" s="78">
        <v>41645</v>
      </c>
      <c r="L25" s="70">
        <f>8+13</f>
        <v>21</v>
      </c>
      <c r="M25" s="72" t="s">
        <v>125</v>
      </c>
    </row>
    <row r="26" spans="1:13" ht="112.5" x14ac:dyDescent="0.25">
      <c r="A26" s="50"/>
      <c r="B26" s="69">
        <v>4</v>
      </c>
      <c r="C26" s="78">
        <v>40533</v>
      </c>
      <c r="D26" s="78">
        <v>40897</v>
      </c>
      <c r="E26" s="70">
        <v>40</v>
      </c>
      <c r="F26" s="72" t="s">
        <v>121</v>
      </c>
      <c r="G26" s="57"/>
      <c r="I26" s="69">
        <v>4</v>
      </c>
      <c r="J26" s="78">
        <v>40915</v>
      </c>
      <c r="K26" s="78">
        <v>41280</v>
      </c>
      <c r="L26" s="70">
        <f>19+51+29</f>
        <v>99</v>
      </c>
      <c r="M26" s="72" t="s">
        <v>126</v>
      </c>
    </row>
    <row r="27" spans="1:13" ht="67.5" customHeight="1" x14ac:dyDescent="0.25">
      <c r="A27" s="50"/>
      <c r="B27" s="69">
        <v>5</v>
      </c>
      <c r="C27" s="78">
        <v>40168</v>
      </c>
      <c r="D27" s="78">
        <v>40532</v>
      </c>
      <c r="E27" s="70">
        <v>88</v>
      </c>
      <c r="F27" s="72" t="s">
        <v>122</v>
      </c>
      <c r="G27" s="57"/>
      <c r="I27" s="69">
        <v>5</v>
      </c>
      <c r="J27" s="78">
        <v>40550</v>
      </c>
      <c r="K27" s="78">
        <v>40914</v>
      </c>
      <c r="L27" s="70">
        <f>20+22+15</f>
        <v>57</v>
      </c>
      <c r="M27" s="72" t="s">
        <v>127</v>
      </c>
    </row>
    <row r="28" spans="1:13" ht="23.25" customHeight="1" x14ac:dyDescent="0.25">
      <c r="A28" s="50"/>
      <c r="B28" s="109" t="s">
        <v>24</v>
      </c>
      <c r="C28" s="109"/>
      <c r="D28" s="109"/>
      <c r="E28" s="73">
        <f>SUM(E23:E27)</f>
        <v>265</v>
      </c>
      <c r="F28" s="74"/>
      <c r="G28" s="57"/>
      <c r="I28" s="109" t="s">
        <v>24</v>
      </c>
      <c r="J28" s="109"/>
      <c r="K28" s="109"/>
      <c r="L28" s="73">
        <f>SUM(L23:L27)</f>
        <v>219</v>
      </c>
      <c r="M28" s="74"/>
    </row>
    <row r="29" spans="1:13" ht="15" x14ac:dyDescent="0.25">
      <c r="A29" s="50"/>
      <c r="B29" s="57"/>
      <c r="C29" s="57"/>
      <c r="D29" s="57"/>
      <c r="E29" s="57"/>
      <c r="F29" s="57"/>
      <c r="G29" s="57"/>
    </row>
    <row r="30" spans="1:13" ht="15" x14ac:dyDescent="0.25">
      <c r="A30" s="50"/>
      <c r="B30" s="57"/>
      <c r="C30" s="57"/>
      <c r="D30" s="57"/>
      <c r="E30" s="57"/>
      <c r="F30" s="57"/>
      <c r="G30" s="57"/>
    </row>
    <row r="31" spans="1:13" ht="23.25" customHeight="1" x14ac:dyDescent="0.25">
      <c r="B31"/>
      <c r="C31"/>
      <c r="D31"/>
      <c r="E31"/>
      <c r="F31"/>
      <c r="G31"/>
    </row>
  </sheetData>
  <mergeCells count="6">
    <mergeCell ref="B17:D17"/>
    <mergeCell ref="B28:D28"/>
    <mergeCell ref="B5:F5"/>
    <mergeCell ref="B21:F21"/>
    <mergeCell ref="I21:M21"/>
    <mergeCell ref="I28:K28"/>
  </mergeCells>
  <pageMargins left="0.75" right="0.75" top="1" bottom="1" header="0.5" footer="0.5"/>
  <pageSetup paperSize="9"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Sheet10</vt:lpstr>
      <vt:lpstr>Sheet6</vt:lpstr>
      <vt:lpstr>Sheet7</vt:lpstr>
      <vt:lpstr>Sheet11</vt:lpstr>
      <vt:lpstr>Sheet12</vt:lpstr>
      <vt:lpstr>Sheet8</vt:lpstr>
      <vt:lpstr>Sheet9</vt:lpstr>
      <vt:lpstr>Sheet11!Print_Area</vt:lpstr>
      <vt:lpstr>Sheet7!Print_Area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Besta</dc:creator>
  <cp:lastModifiedBy>Besta, Murali CWK</cp:lastModifiedBy>
  <cp:lastPrinted>2014-12-19T09:39:19Z</cp:lastPrinted>
  <dcterms:created xsi:type="dcterms:W3CDTF">2014-09-13T06:00:40Z</dcterms:created>
  <dcterms:modified xsi:type="dcterms:W3CDTF">2016-01-04T09:16:51Z</dcterms:modified>
</cp:coreProperties>
</file>