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important PDFs\"/>
    </mc:Choice>
  </mc:AlternateContent>
  <xr:revisionPtr revIDLastSave="0" documentId="13_ncr:9_{22DE4F2D-5A89-4174-AB70-AE170E899EB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AAPL Data" sheetId="1" r:id="rId1"/>
    <sheet name="AMZN Data" sheetId="5" r:id="rId2"/>
    <sheet name="S&amp;P 500" sheetId="4" r:id="rId3"/>
    <sheet name="work sheet" sheetId="2" r:id="rId4"/>
    <sheet name="Dashboard" sheetId="3" r:id="rId5"/>
  </sheets>
  <definedNames>
    <definedName name="_xlnm._FilterDatabase" localSheetId="1" hidden="1">'AMZN Data'!$A$1:$G$1261</definedName>
    <definedName name="_xlnm._FilterDatabase" localSheetId="2" hidden="1">'S&amp;P 500'!$A$1:$E$1047641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2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3" i="2"/>
  <c r="B4" i="2"/>
  <c r="B5" i="2"/>
  <c r="B6" i="2"/>
  <c r="B7" i="2"/>
  <c r="B8" i="2"/>
  <c r="B9" i="2"/>
  <c r="B2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3" i="2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1" i="5"/>
  <c r="K24" i="3"/>
  <c r="K20" i="3"/>
  <c r="N1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3" i="2"/>
  <c r="X3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2" i="2"/>
  <c r="K4" i="2" l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3" i="2"/>
  <c r="H16" i="2"/>
  <c r="H17" i="2"/>
  <c r="H18" i="2" s="1"/>
  <c r="H19" i="2"/>
  <c r="H20" i="2"/>
  <c r="H21" i="2"/>
  <c r="H22" i="2"/>
  <c r="H23" i="2" s="1"/>
  <c r="H24" i="2"/>
  <c r="H25" i="2"/>
  <c r="H28" i="2"/>
  <c r="H26" i="2" s="1"/>
  <c r="H27" i="2" s="1"/>
  <c r="H29" i="2"/>
  <c r="H30" i="2" s="1"/>
  <c r="H31" i="2"/>
  <c r="H33" i="2"/>
  <c r="H32" i="2" s="1"/>
  <c r="H34" i="2"/>
  <c r="H36" i="2"/>
  <c r="H37" i="2"/>
  <c r="H38" i="2"/>
  <c r="H39" i="2"/>
  <c r="H40" i="2"/>
  <c r="H41" i="2" s="1"/>
  <c r="H42" i="2"/>
  <c r="H43" i="2"/>
  <c r="H45" i="2"/>
  <c r="H46" i="2"/>
  <c r="H47" i="2"/>
  <c r="H48" i="2"/>
  <c r="H6" i="2"/>
  <c r="H8" i="2"/>
  <c r="H10" i="2"/>
  <c r="H11" i="2"/>
  <c r="H13" i="2"/>
  <c r="H14" i="2"/>
  <c r="H15" i="2" s="1"/>
  <c r="H3" i="2"/>
  <c r="H5" i="2"/>
  <c r="H4" i="2" s="1"/>
  <c r="H2" i="2"/>
  <c r="H7" i="2" l="1"/>
  <c r="H12" i="2"/>
  <c r="H44" i="2"/>
  <c r="H35" i="2"/>
  <c r="H9" i="2"/>
  <c r="D27" i="2"/>
  <c r="E27" i="2" s="1"/>
  <c r="D45" i="2"/>
  <c r="E45" i="2" s="1"/>
  <c r="D5" i="2"/>
  <c r="E5" i="2" s="1"/>
  <c r="D9" i="2"/>
  <c r="E9" i="2" s="1"/>
  <c r="D10" i="2"/>
  <c r="E10" i="2" s="1"/>
  <c r="D18" i="2"/>
  <c r="E18" i="2" s="1"/>
  <c r="D26" i="2"/>
  <c r="E26" i="2" s="1"/>
  <c r="D30" i="2"/>
  <c r="E30" i="2" s="1"/>
  <c r="D33" i="2"/>
  <c r="E33" i="2" s="1"/>
  <c r="D41" i="2"/>
  <c r="E41" i="2" s="1"/>
  <c r="D42" i="2"/>
  <c r="E42" i="2" s="1"/>
  <c r="D46" i="2"/>
  <c r="E46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2" i="1"/>
  <c r="D14" i="2" l="1"/>
  <c r="E14" i="2" s="1"/>
  <c r="D38" i="2"/>
  <c r="E38" i="2" s="1"/>
  <c r="D34" i="2"/>
  <c r="E34" i="2" s="1"/>
  <c r="D21" i="2"/>
  <c r="E21" i="2" s="1"/>
  <c r="D6" i="2"/>
  <c r="E6" i="2" s="1"/>
  <c r="D25" i="2"/>
  <c r="E25" i="2" s="1"/>
  <c r="D22" i="2"/>
  <c r="E22" i="2" s="1"/>
  <c r="D17" i="2"/>
  <c r="E17" i="2" s="1"/>
  <c r="D29" i="2"/>
  <c r="E29" i="2" s="1"/>
  <c r="D37" i="2"/>
  <c r="E37" i="2" s="1"/>
  <c r="D13" i="2"/>
  <c r="E13" i="2" s="1"/>
  <c r="D48" i="2"/>
  <c r="E48" i="2" s="1"/>
  <c r="D44" i="2"/>
  <c r="E44" i="2" s="1"/>
  <c r="D40" i="2"/>
  <c r="E40" i="2" s="1"/>
  <c r="D36" i="2"/>
  <c r="E36" i="2" s="1"/>
  <c r="D32" i="2"/>
  <c r="E32" i="2" s="1"/>
  <c r="D28" i="2"/>
  <c r="E28" i="2" s="1"/>
  <c r="D24" i="2"/>
  <c r="E24" i="2" s="1"/>
  <c r="D20" i="2"/>
  <c r="E20" i="2" s="1"/>
  <c r="D16" i="2"/>
  <c r="E16" i="2" s="1"/>
  <c r="D12" i="2"/>
  <c r="E12" i="2" s="1"/>
  <c r="D8" i="2"/>
  <c r="E8" i="2" s="1"/>
  <c r="D4" i="2"/>
  <c r="E4" i="2" s="1"/>
  <c r="D47" i="2"/>
  <c r="E47" i="2" s="1"/>
  <c r="D43" i="2"/>
  <c r="E43" i="2" s="1"/>
  <c r="D39" i="2"/>
  <c r="E39" i="2" s="1"/>
  <c r="D35" i="2"/>
  <c r="E35" i="2" s="1"/>
  <c r="D31" i="2"/>
  <c r="E31" i="2" s="1"/>
  <c r="D23" i="2"/>
  <c r="E23" i="2" s="1"/>
  <c r="D19" i="2"/>
  <c r="E19" i="2" s="1"/>
  <c r="D15" i="2"/>
  <c r="E15" i="2" s="1"/>
  <c r="D11" i="2"/>
  <c r="E11" i="2" s="1"/>
  <c r="D7" i="2"/>
  <c r="E7" i="2" s="1"/>
  <c r="N4" i="2"/>
  <c r="G30" i="2" s="1"/>
  <c r="N3" i="2"/>
  <c r="F31" i="2" s="1"/>
  <c r="W2" i="2"/>
  <c r="W3" i="2"/>
  <c r="W28" i="2"/>
  <c r="W24" i="2"/>
  <c r="W20" i="2"/>
  <c r="W16" i="2"/>
  <c r="W12" i="2"/>
  <c r="W8" i="2"/>
  <c r="B4" i="3"/>
  <c r="W31" i="2"/>
  <c r="W27" i="2"/>
  <c r="W23" i="2"/>
  <c r="W19" i="2"/>
  <c r="W15" i="2"/>
  <c r="W11" i="2"/>
  <c r="W7" i="2"/>
  <c r="B6" i="3"/>
  <c r="W30" i="2"/>
  <c r="W26" i="2"/>
  <c r="W22" i="2"/>
  <c r="W18" i="2"/>
  <c r="W14" i="2"/>
  <c r="W10" i="2"/>
  <c r="W6" i="2"/>
  <c r="W4" i="2"/>
  <c r="W29" i="2"/>
  <c r="W25" i="2"/>
  <c r="W21" i="2"/>
  <c r="W17" i="2"/>
  <c r="W13" i="2"/>
  <c r="W9" i="2"/>
  <c r="W5" i="2"/>
  <c r="D3" i="2"/>
  <c r="P3" i="2" l="1"/>
  <c r="G44" i="2"/>
  <c r="F7" i="2"/>
  <c r="F17" i="2"/>
  <c r="F16" i="2"/>
  <c r="F3" i="2"/>
  <c r="G29" i="2"/>
  <c r="F12" i="2"/>
  <c r="F6" i="2"/>
  <c r="G3" i="2"/>
  <c r="F27" i="2"/>
  <c r="G45" i="2"/>
  <c r="F29" i="2"/>
  <c r="F35" i="2"/>
  <c r="F5" i="2"/>
  <c r="F18" i="2"/>
  <c r="F47" i="2"/>
  <c r="F19" i="2"/>
  <c r="F42" i="2"/>
  <c r="G17" i="2"/>
  <c r="G37" i="2"/>
  <c r="G26" i="2"/>
  <c r="G47" i="2"/>
  <c r="G27" i="2"/>
  <c r="N12" i="2"/>
  <c r="F26" i="2"/>
  <c r="F24" i="2"/>
  <c r="F39" i="2"/>
  <c r="F4" i="2"/>
  <c r="F23" i="2"/>
  <c r="F22" i="2"/>
  <c r="G24" i="2"/>
  <c r="G5" i="2"/>
  <c r="G4" i="2"/>
  <c r="G20" i="2"/>
  <c r="N6" i="3"/>
  <c r="F2" i="2"/>
  <c r="F13" i="2"/>
  <c r="F46" i="2"/>
  <c r="F33" i="2"/>
  <c r="F40" i="2"/>
  <c r="F30" i="2"/>
  <c r="F41" i="2"/>
  <c r="F37" i="2"/>
  <c r="G14" i="2"/>
  <c r="G28" i="2"/>
  <c r="G6" i="2"/>
  <c r="G48" i="2"/>
  <c r="G7" i="2"/>
  <c r="N5" i="3"/>
  <c r="E3" i="2"/>
  <c r="N19" i="2"/>
  <c r="N11" i="2"/>
  <c r="F10" i="2"/>
  <c r="F11" i="2"/>
  <c r="F43" i="2"/>
  <c r="F45" i="2"/>
  <c r="F15" i="2"/>
  <c r="F38" i="2"/>
  <c r="F21" i="2"/>
  <c r="F8" i="2"/>
  <c r="G42" i="2"/>
  <c r="G21" i="2"/>
  <c r="G33" i="2"/>
  <c r="G10" i="2"/>
  <c r="G12" i="2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W32" i="2"/>
  <c r="K22" i="3"/>
  <c r="K26" i="3"/>
  <c r="U8" i="2"/>
  <c r="O3" i="2"/>
  <c r="P8" i="2" s="1"/>
  <c r="K6" i="3"/>
  <c r="G8" i="2"/>
  <c r="G31" i="2"/>
  <c r="G11" i="2"/>
  <c r="G35" i="2"/>
  <c r="G40" i="2"/>
  <c r="G22" i="2"/>
  <c r="G25" i="2"/>
  <c r="G9" i="2"/>
  <c r="G32" i="2"/>
  <c r="G18" i="2"/>
  <c r="G13" i="2"/>
  <c r="B21" i="3"/>
  <c r="B23" i="3"/>
  <c r="V8" i="2"/>
  <c r="G2" i="2"/>
  <c r="F44" i="2"/>
  <c r="F28" i="2"/>
  <c r="F9" i="2"/>
  <c r="F25" i="2"/>
  <c r="F48" i="2"/>
  <c r="F36" i="2"/>
  <c r="F14" i="2"/>
  <c r="F20" i="2"/>
  <c r="F34" i="2"/>
  <c r="F32" i="2"/>
  <c r="G15" i="2"/>
  <c r="G34" i="2"/>
  <c r="G43" i="2"/>
  <c r="G16" i="2"/>
  <c r="G36" i="2"/>
  <c r="G39" i="2"/>
  <c r="G41" i="2"/>
  <c r="G23" i="2"/>
  <c r="G38" i="2"/>
  <c r="G19" i="2"/>
  <c r="G46" i="2"/>
  <c r="N8" i="2"/>
  <c r="Q5" i="3" l="1"/>
  <c r="K5" i="3"/>
  <c r="N7" i="2"/>
  <c r="N15" i="2"/>
  <c r="K18" i="3"/>
  <c r="Q3" i="2"/>
  <c r="S3" i="2" s="1"/>
  <c r="Q8" i="2" s="1"/>
  <c r="R8" i="2" s="1"/>
  <c r="P9" i="2" l="1"/>
  <c r="T8" i="2"/>
  <c r="Q9" i="2" l="1"/>
  <c r="R9" i="2" s="1"/>
  <c r="P10" i="2" l="1"/>
  <c r="T9" i="2"/>
  <c r="Q10" i="2" l="1"/>
  <c r="R10" i="2" s="1"/>
  <c r="T10" i="2" l="1"/>
  <c r="P11" i="2"/>
  <c r="Q11" i="2" l="1"/>
  <c r="R11" i="2" s="1"/>
  <c r="P12" i="2" l="1"/>
  <c r="T11" i="2"/>
  <c r="Q12" i="2" l="1"/>
  <c r="R12" i="2" s="1"/>
  <c r="P13" i="2" l="1"/>
  <c r="T12" i="2"/>
  <c r="Q13" i="2" l="1"/>
  <c r="R13" i="2" s="1"/>
  <c r="P14" i="2" l="1"/>
  <c r="T13" i="2"/>
  <c r="Q14" i="2" l="1"/>
  <c r="R14" i="2" s="1"/>
  <c r="T14" i="2" l="1"/>
  <c r="P15" i="2"/>
  <c r="Q15" i="2" l="1"/>
  <c r="R15" i="2" s="1"/>
  <c r="P16" i="2" l="1"/>
  <c r="T15" i="2"/>
  <c r="Q16" i="2" l="1"/>
  <c r="R16" i="2" s="1"/>
  <c r="P17" i="2" l="1"/>
  <c r="T16" i="2"/>
  <c r="Q17" i="2" l="1"/>
  <c r="R17" i="2" s="1"/>
  <c r="T17" i="2" l="1"/>
  <c r="P18" i="2"/>
  <c r="Q18" i="2" l="1"/>
  <c r="T18" i="2" l="1"/>
  <c r="P19" i="2"/>
  <c r="R18" i="2"/>
  <c r="Q19" i="2" l="1"/>
  <c r="R19" i="2" s="1"/>
  <c r="P20" i="2" l="1"/>
  <c r="T19" i="2"/>
  <c r="Q20" i="2" l="1"/>
  <c r="R20" i="2" s="1"/>
  <c r="P21" i="2" l="1"/>
  <c r="T20" i="2"/>
  <c r="Q21" i="2" l="1"/>
  <c r="P22" i="2" l="1"/>
  <c r="T21" i="2"/>
  <c r="R21" i="2"/>
  <c r="Q22" i="2" l="1"/>
  <c r="T22" i="2" l="1"/>
  <c r="P23" i="2"/>
  <c r="R22" i="2"/>
  <c r="Q23" i="2" l="1"/>
  <c r="R23" i="2" s="1"/>
  <c r="P24" i="2" l="1"/>
  <c r="T23" i="2"/>
  <c r="Q24" i="2" l="1"/>
  <c r="P25" i="2" l="1"/>
  <c r="T24" i="2"/>
  <c r="R24" i="2"/>
  <c r="Q25" i="2" l="1"/>
  <c r="R25" i="2" s="1"/>
  <c r="T25" i="2" l="1"/>
  <c r="P26" i="2"/>
  <c r="Q26" i="2" l="1"/>
  <c r="R26" i="2" s="1"/>
  <c r="T26" i="2" l="1"/>
  <c r="P27" i="2"/>
  <c r="Q27" i="2" l="1"/>
  <c r="R27" i="2" s="1"/>
  <c r="P28" i="2" l="1"/>
  <c r="T27" i="2"/>
  <c r="Q28" i="2" l="1"/>
  <c r="R28" i="2" s="1"/>
  <c r="P29" i="2" l="1"/>
  <c r="T28" i="2"/>
  <c r="Q29" i="2" l="1"/>
  <c r="R29" i="2" s="1"/>
  <c r="P30" i="2" l="1"/>
  <c r="T29" i="2"/>
  <c r="Q30" i="2" l="1"/>
  <c r="T30" i="2" s="1"/>
  <c r="R30" i="2" l="1"/>
  <c r="R31" i="2" s="1"/>
  <c r="S31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</calcChain>
</file>

<file path=xl/sharedStrings.xml><?xml version="1.0" encoding="utf-8"?>
<sst xmlns="http://purl.oclc.org/ooxml/spreadsheetml/main" count="84" uniqueCount="65">
  <si>
    <t>Date</t>
  </si>
  <si>
    <t>Close/Last</t>
  </si>
  <si>
    <t>Volume</t>
  </si>
  <si>
    <t>Open</t>
  </si>
  <si>
    <t>High</t>
  </si>
  <si>
    <t>Low</t>
  </si>
  <si>
    <t>Price</t>
  </si>
  <si>
    <t>Dividends</t>
  </si>
  <si>
    <t>Return</t>
  </si>
  <si>
    <t>Return + 1</t>
  </si>
  <si>
    <t>Minimum Price</t>
  </si>
  <si>
    <t>Maximum Price</t>
  </si>
  <si>
    <t>minimum price</t>
  </si>
  <si>
    <t>maximum price</t>
  </si>
  <si>
    <t>Reward Metrics</t>
  </si>
  <si>
    <t>Effective Return</t>
  </si>
  <si>
    <t>Average Return</t>
  </si>
  <si>
    <t>Risk Metrics</t>
  </si>
  <si>
    <t>Volatility</t>
  </si>
  <si>
    <t>Value-At-Risk</t>
  </si>
  <si>
    <t>Risk Ajusted Metrics</t>
  </si>
  <si>
    <t>Sharpe Ratio</t>
  </si>
  <si>
    <t>Histogram Features</t>
  </si>
  <si>
    <t>minimum return</t>
  </si>
  <si>
    <t>maximum return</t>
  </si>
  <si>
    <t>range</t>
  </si>
  <si>
    <t>number of bins</t>
  </si>
  <si>
    <t>width</t>
  </si>
  <si>
    <t>bins</t>
  </si>
  <si>
    <t>lower bound</t>
  </si>
  <si>
    <t>upper bound</t>
  </si>
  <si>
    <t>Frequency</t>
  </si>
  <si>
    <t>Relative Frequency</t>
  </si>
  <si>
    <t>Gaussian Probability</t>
  </si>
  <si>
    <t>Skewness</t>
  </si>
  <si>
    <t>Kurtosis</t>
  </si>
  <si>
    <t xml:space="preserve"> Open</t>
  </si>
  <si>
    <t xml:space="preserve"> High</t>
  </si>
  <si>
    <t xml:space="preserve"> Low</t>
  </si>
  <si>
    <t xml:space="preserve"> Close</t>
  </si>
  <si>
    <t>Benchmark</t>
  </si>
  <si>
    <t>Benchmark Cumulative Wealth</t>
  </si>
  <si>
    <t>Cumulative Wealth</t>
  </si>
  <si>
    <t>Benchmark Return</t>
  </si>
  <si>
    <t>Stock Drowdown</t>
  </si>
  <si>
    <t>Benchmark drowdown</t>
  </si>
  <si>
    <t>max drowdown</t>
  </si>
  <si>
    <t>Sharpe Ratio Benchmark</t>
  </si>
  <si>
    <t>Benchmark return + 1</t>
  </si>
  <si>
    <t>Correlation</t>
  </si>
  <si>
    <t>1: Price Panel</t>
  </si>
  <si>
    <t>3: Ditribution Panel</t>
  </si>
  <si>
    <t>Historical Return Distribution</t>
  </si>
  <si>
    <t xml:space="preserve">4: Benchmarking Panel </t>
  </si>
  <si>
    <t>Max Drowdowns</t>
  </si>
  <si>
    <t>Max Drowdowns benchmark</t>
  </si>
  <si>
    <t>2: Return Panel</t>
  </si>
  <si>
    <t>stock :</t>
  </si>
  <si>
    <t>AAPL</t>
  </si>
  <si>
    <t xml:space="preserve">date </t>
  </si>
  <si>
    <t>AMZN</t>
  </si>
  <si>
    <t>AAPL Price</t>
  </si>
  <si>
    <t>AMZN Price</t>
  </si>
  <si>
    <t>AMZN Dividend</t>
  </si>
  <si>
    <t>AAPL Dividend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</si>
</sst>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B2B2B"/>
      <name val="Arial"/>
      <family val="2"/>
    </font>
    <font>
      <sz val="10"/>
      <color rgb="FF2B2B2B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14" fontId="20" fillId="0" borderId="10" xfId="0" applyNumberFormat="1" applyFont="1" applyBorder="1"/>
    <xf numFmtId="44" fontId="20" fillId="0" borderId="10" xfId="1" applyFont="1" applyBorder="1"/>
    <xf numFmtId="9" fontId="20" fillId="0" borderId="10" xfId="2" applyFont="1" applyBorder="1"/>
    <xf numFmtId="0" fontId="20" fillId="0" borderId="10" xfId="0" applyFont="1" applyBorder="1"/>
    <xf numFmtId="0" fontId="21" fillId="0" borderId="10" xfId="0" applyFont="1" applyBorder="1"/>
    <xf numFmtId="14" fontId="21" fillId="0" borderId="10" xfId="0" applyNumberFormat="1" applyFont="1" applyBorder="1"/>
    <xf numFmtId="44" fontId="21" fillId="0" borderId="10" xfId="1" applyFont="1" applyBorder="1"/>
    <xf numFmtId="9" fontId="21" fillId="0" borderId="10" xfId="2" applyFont="1" applyBorder="1"/>
    <xf numFmtId="14" fontId="18" fillId="33" borderId="10" xfId="0" applyNumberFormat="1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8" fontId="19" fillId="33" borderId="10" xfId="0" applyNumberFormat="1" applyFont="1" applyFill="1" applyBorder="1" applyAlignment="1">
      <alignment horizontal="left" vertical="center" wrapText="1"/>
    </xf>
    <xf numFmtId="44" fontId="21" fillId="0" borderId="10" xfId="0" applyNumberFormat="1" applyFont="1" applyBorder="1"/>
    <xf numFmtId="9" fontId="18" fillId="33" borderId="10" xfId="0" applyNumberFormat="1" applyFont="1" applyFill="1" applyBorder="1" applyAlignment="1">
      <alignment horizontal="left" vertical="center" wrapText="1"/>
    </xf>
    <xf numFmtId="9" fontId="19" fillId="33" borderId="10" xfId="0" applyNumberFormat="1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horizontal="left" vertical="center" wrapText="1"/>
    </xf>
    <xf numFmtId="8" fontId="18" fillId="33" borderId="10" xfId="0" applyNumberFormat="1" applyFont="1" applyFill="1" applyBorder="1" applyAlignment="1">
      <alignment horizontal="left" vertical="center" wrapText="1"/>
    </xf>
    <xf numFmtId="9" fontId="18" fillId="33" borderId="10" xfId="2" applyFont="1" applyFill="1" applyBorder="1" applyAlignment="1">
      <alignment horizontal="left" vertical="center" wrapText="1"/>
    </xf>
    <xf numFmtId="9" fontId="21" fillId="0" borderId="10" xfId="0" applyNumberFormat="1" applyFont="1" applyBorder="1"/>
    <xf numFmtId="0" fontId="19" fillId="33" borderId="10" xfId="0" applyNumberFormat="1" applyFont="1" applyFill="1" applyBorder="1" applyAlignment="1">
      <alignment horizontal="left" vertical="center" wrapText="1"/>
    </xf>
    <xf numFmtId="9" fontId="19" fillId="33" borderId="10" xfId="2" applyFont="1" applyFill="1" applyBorder="1" applyAlignment="1">
      <alignment horizontal="left" vertical="center" wrapText="1"/>
    </xf>
    <xf numFmtId="164" fontId="21" fillId="0" borderId="10" xfId="0" applyNumberFormat="1" applyFont="1" applyBorder="1"/>
    <xf numFmtId="44" fontId="20" fillId="0" borderId="10" xfId="1" applyNumberFormat="1" applyFont="1" applyBorder="1"/>
    <xf numFmtId="44" fontId="21" fillId="0" borderId="10" xfId="1" applyNumberFormat="1" applyFont="1" applyBorder="1"/>
    <xf numFmtId="165" fontId="21" fillId="0" borderId="10" xfId="0" applyNumberFormat="1" applyFont="1" applyBorder="1"/>
    <xf numFmtId="0" fontId="20" fillId="0" borderId="0" xfId="0" applyFont="1" applyBorder="1"/>
    <xf numFmtId="0" fontId="0" fillId="0" borderId="0" xfId="0" applyBorder="1"/>
    <xf numFmtId="0" fontId="21" fillId="0" borderId="0" xfId="0" applyFont="1" applyBorder="1"/>
    <xf numFmtId="9" fontId="21" fillId="0" borderId="0" xfId="2" applyFont="1" applyBorder="1"/>
    <xf numFmtId="0" fontId="16" fillId="0" borderId="0" xfId="0" applyFont="1"/>
    <xf numFmtId="44" fontId="16" fillId="0" borderId="0" xfId="0" applyNumberFormat="1" applyFont="1"/>
    <xf numFmtId="164" fontId="20" fillId="0" borderId="0" xfId="0" applyNumberFormat="1" applyFont="1" applyBorder="1"/>
    <xf numFmtId="0" fontId="16" fillId="0" borderId="0" xfId="0" applyFont="1" applyBorder="1"/>
    <xf numFmtId="0" fontId="20" fillId="0" borderId="16" xfId="0" applyFont="1" applyBorder="1"/>
    <xf numFmtId="9" fontId="20" fillId="0" borderId="16" xfId="2" applyFont="1" applyBorder="1"/>
    <xf numFmtId="165" fontId="20" fillId="0" borderId="0" xfId="0" applyNumberFormat="1" applyFont="1" applyBorder="1"/>
    <xf numFmtId="9" fontId="16" fillId="0" borderId="0" xfId="2" applyFont="1"/>
    <xf numFmtId="9" fontId="16" fillId="0" borderId="0" xfId="0" applyNumberFormat="1" applyFont="1"/>
    <xf numFmtId="9" fontId="20" fillId="0" borderId="0" xfId="2" applyFont="1" applyBorder="1"/>
    <xf numFmtId="9" fontId="21" fillId="0" borderId="0" xfId="0" applyNumberFormat="1" applyFont="1" applyBorder="1"/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5" borderId="14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 sheet'!$B$1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1">
                  <a:alpha val="97%"/>
                </a:schemeClr>
              </a:solidFill>
              <a:round/>
            </a:ln>
            <a:effectLst>
              <a:outerShdw blurRad="50800" dist="50800" dir="5400000" algn="ctr" rotWithShape="0">
                <a:schemeClr val="bg1">
                  <a:lumMod val="85%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>
                <a:outerShdw blurRad="50800" dist="50800" dir="5400000" algn="ctr" rotWithShape="0">
                  <a:schemeClr val="bg1">
                    <a:lumMod val="85%"/>
                  </a:schemeClr>
                </a:outerShdw>
              </a:effectLst>
            </c:spPr>
          </c:marker>
          <c:dPt>
            <c:idx val="42"/>
            <c:marker>
              <c:symbol val="circle"/>
              <c:size val="5"/>
              <c:spPr>
                <a:solidFill>
                  <a:schemeClr val="accent1">
                    <a:lumMod val="75%"/>
                  </a:schemeClr>
                </a:solidFill>
                <a:ln w="9525">
                  <a:solidFill>
                    <a:schemeClr val="accent1"/>
                  </a:solidFill>
                </a:ln>
                <a:effectLst>
                  <a:outerShdw blurRad="50800" dist="50800" dir="5400000" algn="ctr" rotWithShape="0">
                    <a:schemeClr val="bg1">
                      <a:lumMod val="85%"/>
                    </a:schemeClr>
                  </a:outerShd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BBA-4E65-9029-5DC2CAD32A8F}"/>
              </c:ext>
            </c:extLst>
          </c:dPt>
          <c:cat>
            <c:numRef>
              <c:f>'work sheet'!$A$2:$A$1260</c:f>
              <c:numCache>
                <c:formatCode>m/d/yyyy</c:formatCode>
                <c:ptCount val="1259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</c:numCache>
            </c:numRef>
          </c:cat>
          <c:val>
            <c:numRef>
              <c:f>'work sheet'!$B$2:$B$1260</c:f>
              <c:numCache>
                <c:formatCode>_("$"* #,##0.00_);_("$"* \(#,##0.00\);_("$"* "-"??_);_(@_)</c:formatCode>
                <c:ptCount val="1259"/>
                <c:pt idx="0">
                  <c:v>41.61</c:v>
                </c:pt>
                <c:pt idx="1">
                  <c:v>43.287500000000001</c:v>
                </c:pt>
                <c:pt idx="2">
                  <c:v>47.487499999999997</c:v>
                </c:pt>
                <c:pt idx="3">
                  <c:v>50.167499999999997</c:v>
                </c:pt>
                <c:pt idx="4">
                  <c:v>43.767499999999998</c:v>
                </c:pt>
                <c:pt idx="5">
                  <c:v>49.48</c:v>
                </c:pt>
                <c:pt idx="6">
                  <c:v>53.26</c:v>
                </c:pt>
                <c:pt idx="7">
                  <c:v>52.185000000000002</c:v>
                </c:pt>
                <c:pt idx="8">
                  <c:v>55.9925</c:v>
                </c:pt>
                <c:pt idx="9">
                  <c:v>62.19</c:v>
                </c:pt>
                <c:pt idx="10">
                  <c:v>66.8125</c:v>
                </c:pt>
                <c:pt idx="11">
                  <c:v>73.412499999999994</c:v>
                </c:pt>
                <c:pt idx="12">
                  <c:v>77.377499999999998</c:v>
                </c:pt>
                <c:pt idx="13">
                  <c:v>68.34</c:v>
                </c:pt>
                <c:pt idx="14">
                  <c:v>63.572499999999998</c:v>
                </c:pt>
                <c:pt idx="15">
                  <c:v>73.45</c:v>
                </c:pt>
                <c:pt idx="16">
                  <c:v>79.484999999999999</c:v>
                </c:pt>
                <c:pt idx="17">
                  <c:v>91.2</c:v>
                </c:pt>
                <c:pt idx="18">
                  <c:v>106.26</c:v>
                </c:pt>
                <c:pt idx="19">
                  <c:v>129.04</c:v>
                </c:pt>
                <c:pt idx="20">
                  <c:v>115.81</c:v>
                </c:pt>
                <c:pt idx="21">
                  <c:v>108.86</c:v>
                </c:pt>
                <c:pt idx="22">
                  <c:v>119.05</c:v>
                </c:pt>
                <c:pt idx="23">
                  <c:v>132.69</c:v>
                </c:pt>
                <c:pt idx="24">
                  <c:v>131.96</c:v>
                </c:pt>
                <c:pt idx="25">
                  <c:v>121.26</c:v>
                </c:pt>
                <c:pt idx="26">
                  <c:v>122.15</c:v>
                </c:pt>
                <c:pt idx="27">
                  <c:v>131.46</c:v>
                </c:pt>
                <c:pt idx="28">
                  <c:v>124.61</c:v>
                </c:pt>
                <c:pt idx="29">
                  <c:v>136.96</c:v>
                </c:pt>
                <c:pt idx="30">
                  <c:v>145.86000000000001</c:v>
                </c:pt>
                <c:pt idx="31">
                  <c:v>151.83000000000001</c:v>
                </c:pt>
                <c:pt idx="32">
                  <c:v>141.5</c:v>
                </c:pt>
                <c:pt idx="33">
                  <c:v>149.80000000000001</c:v>
                </c:pt>
                <c:pt idx="34">
                  <c:v>165.3</c:v>
                </c:pt>
                <c:pt idx="35">
                  <c:v>177.57</c:v>
                </c:pt>
                <c:pt idx="36">
                  <c:v>174.78</c:v>
                </c:pt>
                <c:pt idx="37">
                  <c:v>165.12</c:v>
                </c:pt>
                <c:pt idx="38">
                  <c:v>174.61</c:v>
                </c:pt>
                <c:pt idx="39">
                  <c:v>157.65</c:v>
                </c:pt>
                <c:pt idx="40">
                  <c:v>148.84</c:v>
                </c:pt>
                <c:pt idx="41">
                  <c:v>136.72</c:v>
                </c:pt>
                <c:pt idx="42">
                  <c:v>162.51</c:v>
                </c:pt>
                <c:pt idx="43">
                  <c:v>157.22</c:v>
                </c:pt>
                <c:pt idx="44">
                  <c:v>138.19999999999999</c:v>
                </c:pt>
                <c:pt idx="45">
                  <c:v>153.34</c:v>
                </c:pt>
                <c:pt idx="46">
                  <c:v>148.03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BA-4E65-9029-5DC2CAD32A8F}"/>
            </c:ext>
          </c:extLst>
        </c:ser>
        <c:ser>
          <c:idx val="1"/>
          <c:order val="1"/>
          <c:tx>
            <c:strRef>
              <c:f>'work sheet'!$F$1</c:f>
              <c:strCache>
                <c:ptCount val="1"/>
                <c:pt idx="0">
                  <c:v> minimum price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'work sheet'!$A$2:$A$1260</c:f>
              <c:numCache>
                <c:formatCode>m/d/yyyy</c:formatCode>
                <c:ptCount val="1259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</c:numCache>
            </c:numRef>
          </c:cat>
          <c:val>
            <c:numRef>
              <c:f>'work sheet'!$F$2:$F$1260</c:f>
              <c:numCache>
                <c:formatCode>_("$"* #,##0.00_);_("$"* \(#,##0.00\);_("$"* "-"??_);_(@_)</c:formatCode>
                <c:ptCount val="1259"/>
                <c:pt idx="0">
                  <c:v>41.61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BA-4E65-9029-5DC2CAD32A8F}"/>
            </c:ext>
          </c:extLst>
        </c:ser>
        <c:ser>
          <c:idx val="2"/>
          <c:order val="2"/>
          <c:tx>
            <c:strRef>
              <c:f>'work sheet'!$G$1</c:f>
              <c:strCache>
                <c:ptCount val="1"/>
                <c:pt idx="0">
                  <c:v> maximum price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'work sheet'!$A$2:$A$1260</c:f>
              <c:numCache>
                <c:formatCode>m/d/yyyy</c:formatCode>
                <c:ptCount val="1259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</c:numCache>
            </c:numRef>
          </c:cat>
          <c:val>
            <c:numRef>
              <c:f>'work sheet'!$G$2:$G$1260</c:f>
              <c:numCache>
                <c:formatCode>_("$"* #,##0.00_);_("$"* \(#,##0.00\);_("$"* "-"??_);_(@_)</c:formatCode>
                <c:ptCount val="125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177.57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BA-4E65-9029-5DC2CAD32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4376591"/>
        <c:axId val="1766243263"/>
      </c:lineChart>
      <c:dateAx>
        <c:axId val="17643765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43263"/>
        <c:crosses val="autoZero"/>
        <c:auto val="1"/>
        <c:lblOffset val="100"/>
        <c:baseTimeUnit val="months"/>
      </c:dateAx>
      <c:valAx>
        <c:axId val="176624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37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Empirical histogram and Gaussian model</a:t>
            </a:r>
            <a:endParaRPr lang="en-US"/>
          </a:p>
        </c:rich>
      </c:tx>
      <c:layout>
        <c:manualLayout>
          <c:xMode val="edge"/>
          <c:yMode val="edge"/>
          <c:x val="0.1483055555555555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 sheet'!$S$7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'work sheet'!$P$8:$P$30</c:f>
              <c:numCache>
                <c:formatCode>0%</c:formatCode>
                <c:ptCount val="23"/>
                <c:pt idx="0">
                  <c:v>-0.12097697493957518</c:v>
                </c:pt>
                <c:pt idx="1">
                  <c:v>-0.10538271499523658</c:v>
                </c:pt>
                <c:pt idx="2">
                  <c:v>-8.978845505089797E-2</c:v>
                </c:pt>
                <c:pt idx="3">
                  <c:v>-7.4194195106559363E-2</c:v>
                </c:pt>
                <c:pt idx="4">
                  <c:v>-5.8599935162220763E-2</c:v>
                </c:pt>
                <c:pt idx="5">
                  <c:v>-4.3005675217882164E-2</c:v>
                </c:pt>
                <c:pt idx="6">
                  <c:v>-2.7411415273543564E-2</c:v>
                </c:pt>
                <c:pt idx="7">
                  <c:v>-1.1817155329204963E-2</c:v>
                </c:pt>
                <c:pt idx="8">
                  <c:v>3.7771046151336383E-3</c:v>
                </c:pt>
                <c:pt idx="9">
                  <c:v>1.9371364559472241E-2</c:v>
                </c:pt>
                <c:pt idx="10">
                  <c:v>3.4965624503810841E-2</c:v>
                </c:pt>
                <c:pt idx="11">
                  <c:v>5.0559884448149441E-2</c:v>
                </c:pt>
                <c:pt idx="12">
                  <c:v>6.615414439248804E-2</c:v>
                </c:pt>
                <c:pt idx="13">
                  <c:v>8.1748404336826647E-2</c:v>
                </c:pt>
                <c:pt idx="14">
                  <c:v>9.7342664281165253E-2</c:v>
                </c:pt>
                <c:pt idx="15">
                  <c:v>0.11293692422550386</c:v>
                </c:pt>
                <c:pt idx="16">
                  <c:v>0.12853118416984247</c:v>
                </c:pt>
                <c:pt idx="17">
                  <c:v>0.14412544411418107</c:v>
                </c:pt>
                <c:pt idx="18">
                  <c:v>0.15971970405851968</c:v>
                </c:pt>
                <c:pt idx="19">
                  <c:v>0.17531396400285829</c:v>
                </c:pt>
                <c:pt idx="20">
                  <c:v>0.19090822394719689</c:v>
                </c:pt>
                <c:pt idx="21">
                  <c:v>0.2065024838915355</c:v>
                </c:pt>
                <c:pt idx="22">
                  <c:v>0.22209674383587411</c:v>
                </c:pt>
              </c:numCache>
            </c:numRef>
          </c:cat>
          <c:val>
            <c:numRef>
              <c:f>'work sheet'!$S$8:$S$30</c:f>
              <c:numCache>
                <c:formatCode>0%</c:formatCode>
                <c:ptCount val="23"/>
                <c:pt idx="0">
                  <c:v>6.5217391304347824E-2</c:v>
                </c:pt>
                <c:pt idx="1">
                  <c:v>4.3478260869565216E-2</c:v>
                </c:pt>
                <c:pt idx="2">
                  <c:v>4.3478260869565216E-2</c:v>
                </c:pt>
                <c:pt idx="3">
                  <c:v>6.5217391304347824E-2</c:v>
                </c:pt>
                <c:pt idx="4">
                  <c:v>6.5217391304347824E-2</c:v>
                </c:pt>
                <c:pt idx="5">
                  <c:v>4.3478260869565216E-2</c:v>
                </c:pt>
                <c:pt idx="6">
                  <c:v>2.1739130434782608E-2</c:v>
                </c:pt>
                <c:pt idx="7">
                  <c:v>4.3478260869565216E-2</c:v>
                </c:pt>
                <c:pt idx="8">
                  <c:v>2.1739130434782608E-2</c:v>
                </c:pt>
                <c:pt idx="9">
                  <c:v>0</c:v>
                </c:pt>
                <c:pt idx="10">
                  <c:v>2.1739130434782608E-2</c:v>
                </c:pt>
                <c:pt idx="11">
                  <c:v>0.13043478260869565</c:v>
                </c:pt>
                <c:pt idx="12">
                  <c:v>8.6956521739130432E-2</c:v>
                </c:pt>
                <c:pt idx="13">
                  <c:v>8.6956521739130432E-2</c:v>
                </c:pt>
                <c:pt idx="14">
                  <c:v>0.10869565217391304</c:v>
                </c:pt>
                <c:pt idx="15">
                  <c:v>2.1739130434782608E-2</c:v>
                </c:pt>
                <c:pt idx="16">
                  <c:v>2.1739130434782608E-2</c:v>
                </c:pt>
                <c:pt idx="17">
                  <c:v>4.3478260869565216E-2</c:v>
                </c:pt>
                <c:pt idx="18">
                  <c:v>2.1739130434782608E-2</c:v>
                </c:pt>
                <c:pt idx="19">
                  <c:v>2.1739130434782608E-2</c:v>
                </c:pt>
                <c:pt idx="20">
                  <c:v>0</c:v>
                </c:pt>
                <c:pt idx="21">
                  <c:v>0</c:v>
                </c:pt>
                <c:pt idx="22">
                  <c:v>2.1739130434782608E-2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A-4FD5-B2DD-24DDE0D86BED}"/>
            </c:ext>
          </c:extLst>
        </c:ser>
        <c:ser>
          <c:idx val="1"/>
          <c:order val="1"/>
          <c:tx>
            <c:strRef>
              <c:f>'work sheet'!$T$7</c:f>
              <c:strCache>
                <c:ptCount val="1"/>
                <c:pt idx="0">
                  <c:v>Gaussian Probability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'work sheet'!$P$8:$P$30</c:f>
              <c:numCache>
                <c:formatCode>0%</c:formatCode>
                <c:ptCount val="23"/>
                <c:pt idx="0">
                  <c:v>-0.12097697493957518</c:v>
                </c:pt>
                <c:pt idx="1">
                  <c:v>-0.10538271499523658</c:v>
                </c:pt>
                <c:pt idx="2">
                  <c:v>-8.978845505089797E-2</c:v>
                </c:pt>
                <c:pt idx="3">
                  <c:v>-7.4194195106559363E-2</c:v>
                </c:pt>
                <c:pt idx="4">
                  <c:v>-5.8599935162220763E-2</c:v>
                </c:pt>
                <c:pt idx="5">
                  <c:v>-4.3005675217882164E-2</c:v>
                </c:pt>
                <c:pt idx="6">
                  <c:v>-2.7411415273543564E-2</c:v>
                </c:pt>
                <c:pt idx="7">
                  <c:v>-1.1817155329204963E-2</c:v>
                </c:pt>
                <c:pt idx="8">
                  <c:v>3.7771046151336383E-3</c:v>
                </c:pt>
                <c:pt idx="9">
                  <c:v>1.9371364559472241E-2</c:v>
                </c:pt>
                <c:pt idx="10">
                  <c:v>3.4965624503810841E-2</c:v>
                </c:pt>
                <c:pt idx="11">
                  <c:v>5.0559884448149441E-2</c:v>
                </c:pt>
                <c:pt idx="12">
                  <c:v>6.615414439248804E-2</c:v>
                </c:pt>
                <c:pt idx="13">
                  <c:v>8.1748404336826647E-2</c:v>
                </c:pt>
                <c:pt idx="14">
                  <c:v>9.7342664281165253E-2</c:v>
                </c:pt>
                <c:pt idx="15">
                  <c:v>0.11293692422550386</c:v>
                </c:pt>
                <c:pt idx="16">
                  <c:v>0.12853118416984247</c:v>
                </c:pt>
                <c:pt idx="17">
                  <c:v>0.14412544411418107</c:v>
                </c:pt>
                <c:pt idx="18">
                  <c:v>0.15971970405851968</c:v>
                </c:pt>
                <c:pt idx="19">
                  <c:v>0.17531396400285829</c:v>
                </c:pt>
                <c:pt idx="20">
                  <c:v>0.19090822394719689</c:v>
                </c:pt>
                <c:pt idx="21">
                  <c:v>0.2065024838915355</c:v>
                </c:pt>
                <c:pt idx="22">
                  <c:v>0.22209674383587411</c:v>
                </c:pt>
              </c:numCache>
            </c:numRef>
          </c:cat>
          <c:val>
            <c:numRef>
              <c:f>'work sheet'!$T$8:$T$30</c:f>
              <c:numCache>
                <c:formatCode>0%</c:formatCode>
                <c:ptCount val="23"/>
                <c:pt idx="0">
                  <c:v>1.8144667121745749E-2</c:v>
                </c:pt>
                <c:pt idx="1">
                  <c:v>2.3720587814251598E-2</c:v>
                </c:pt>
                <c:pt idx="2">
                  <c:v>3.009493661213733E-2</c:v>
                </c:pt>
                <c:pt idx="3">
                  <c:v>3.7055526321751089E-2</c:v>
                </c:pt>
                <c:pt idx="4">
                  <c:v>4.4279644663684559E-2</c:v>
                </c:pt>
                <c:pt idx="5">
                  <c:v>5.1350759691803999E-2</c:v>
                </c:pt>
                <c:pt idx="6">
                  <c:v>5.7793798368910243E-2</c:v>
                </c:pt>
                <c:pt idx="7">
                  <c:v>6.312584941090188E-2</c:v>
                </c:pt>
                <c:pt idx="8">
                  <c:v>6.6915213998139711E-2</c:v>
                </c:pt>
                <c:pt idx="9">
                  <c:v>6.8838936596603451E-2</c:v>
                </c:pt>
                <c:pt idx="10">
                  <c:v>6.872821786460237E-2</c:v>
                </c:pt>
                <c:pt idx="11">
                  <c:v>6.6592858995824344E-2</c:v>
                </c:pt>
                <c:pt idx="12">
                  <c:v>6.2619829888490797E-2</c:v>
                </c:pt>
                <c:pt idx="13">
                  <c:v>5.7146251118101676E-2</c:v>
                </c:pt>
                <c:pt idx="14">
                  <c:v>5.0612202507033022E-2</c:v>
                </c:pt>
                <c:pt idx="15">
                  <c:v>4.350251314450948E-2</c:v>
                </c:pt>
                <c:pt idx="16">
                  <c:v>3.6288169385690683E-2</c:v>
                </c:pt>
                <c:pt idx="17">
                  <c:v>2.9376994288671909E-2</c:v>
                </c:pt>
                <c:pt idx="18">
                  <c:v>2.3080287936916966E-2</c:v>
                </c:pt>
                <c:pt idx="19">
                  <c:v>1.7598134299869339E-2</c:v>
                </c:pt>
                <c:pt idx="20">
                  <c:v>1.3022175614972875E-2</c:v>
                </c:pt>
                <c:pt idx="21">
                  <c:v>9.3517298769398849E-3</c:v>
                </c:pt>
                <c:pt idx="22">
                  <c:v>6.517661681251119E-3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7A-4FD5-B2DD-24DDE0D86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286271"/>
        <c:axId val="1807900463"/>
      </c:barChart>
      <c:catAx>
        <c:axId val="172528627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900463"/>
        <c:crosses val="autoZero"/>
        <c:auto val="1"/>
        <c:lblAlgn val="ctr"/>
        <c:lblOffset val="100"/>
        <c:noMultiLvlLbl val="0"/>
      </c:catAx>
      <c:valAx>
        <c:axId val="1807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28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%"/>
              <a:t> VS Benchmark(S&amp;P500) Cumulative wealth</a:t>
            </a:r>
          </a:p>
        </c:rich>
      </c:tx>
      <c:layout>
        <c:manualLayout>
          <c:xMode val="edge"/>
          <c:yMode val="edge"/>
          <c:x val="0.13522900281725619"/>
          <c:y val="3.1641684473430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 sheet'!$J$1</c:f>
              <c:strCache>
                <c:ptCount val="1"/>
                <c:pt idx="0">
                  <c:v> Cumulative Wealth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'work sheet'!$A$2:$A$1260</c:f>
              <c:numCache>
                <c:formatCode>m/d/yyyy</c:formatCode>
                <c:ptCount val="1259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</c:numCache>
            </c:numRef>
          </c:cat>
          <c:val>
            <c:numRef>
              <c:f>'work sheet'!$J$2:$J$1260</c:f>
              <c:numCache>
                <c:formatCode>_("$"* #,##0.00_);_("$"* \(#,##0.00\);_("$"* "-"??_);_(@_)</c:formatCode>
                <c:ptCount val="1259"/>
                <c:pt idx="0">
                  <c:v>100</c:v>
                </c:pt>
                <c:pt idx="1">
                  <c:v>105.7858687815429</c:v>
                </c:pt>
                <c:pt idx="2">
                  <c:v>116.04981677767296</c:v>
                </c:pt>
                <c:pt idx="3">
                  <c:v>122.59919311806073</c:v>
                </c:pt>
                <c:pt idx="4">
                  <c:v>108.84061520896257</c:v>
                </c:pt>
                <c:pt idx="5">
                  <c:v>123.04640750647098</c:v>
                </c:pt>
                <c:pt idx="6">
                  <c:v>132.44647663287481</c:v>
                </c:pt>
                <c:pt idx="7">
                  <c:v>131.68800544674966</c:v>
                </c:pt>
                <c:pt idx="8">
                  <c:v>141.2961702592149</c:v>
                </c:pt>
                <c:pt idx="9">
                  <c:v>156.93546150681919</c:v>
                </c:pt>
                <c:pt idx="10">
                  <c:v>170.54334824384318</c:v>
                </c:pt>
                <c:pt idx="11">
                  <c:v>187.39028704136408</c:v>
                </c:pt>
                <c:pt idx="12">
                  <c:v>197.51121315229898</c:v>
                </c:pt>
                <c:pt idx="13">
                  <c:v>176.4078697419196</c:v>
                </c:pt>
                <c:pt idx="14">
                  <c:v>164.10139448592599</c:v>
                </c:pt>
                <c:pt idx="15">
                  <c:v>189.59844940801864</c:v>
                </c:pt>
                <c:pt idx="16">
                  <c:v>207.29344424385209</c:v>
                </c:pt>
                <c:pt idx="17">
                  <c:v>237.84565786046818</c:v>
                </c:pt>
                <c:pt idx="18">
                  <c:v>277.12148688874288</c:v>
                </c:pt>
                <c:pt idx="19">
                  <c:v>338.66926677368855</c:v>
                </c:pt>
                <c:pt idx="20">
                  <c:v>303.94674352960999</c:v>
                </c:pt>
                <c:pt idx="21">
                  <c:v>285.70626457674933</c:v>
                </c:pt>
                <c:pt idx="22">
                  <c:v>313.00136977239686</c:v>
                </c:pt>
                <c:pt idx="23">
                  <c:v>348.86309748088485</c:v>
                </c:pt>
                <c:pt idx="24">
                  <c:v>346.9438114671608</c:v>
                </c:pt>
                <c:pt idx="25">
                  <c:v>319.3639343658383</c:v>
                </c:pt>
                <c:pt idx="26">
                  <c:v>321.70793817241588</c:v>
                </c:pt>
                <c:pt idx="27">
                  <c:v>346.22779821650261</c:v>
                </c:pt>
                <c:pt idx="28">
                  <c:v>328.76628671357082</c:v>
                </c:pt>
                <c:pt idx="29">
                  <c:v>361.35005720480427</c:v>
                </c:pt>
                <c:pt idx="30">
                  <c:v>384.8314788543571</c:v>
                </c:pt>
                <c:pt idx="31">
                  <c:v>401.16293952972023</c:v>
                </c:pt>
                <c:pt idx="32">
                  <c:v>373.86916909342955</c:v>
                </c:pt>
                <c:pt idx="33">
                  <c:v>395.7993041003233</c:v>
                </c:pt>
                <c:pt idx="34">
                  <c:v>437.33445136639193</c:v>
                </c:pt>
                <c:pt idx="35">
                  <c:v>469.79720828269939</c:v>
                </c:pt>
                <c:pt idx="36">
                  <c:v>462.41570120882017</c:v>
                </c:pt>
                <c:pt idx="37">
                  <c:v>437.44027942479875</c:v>
                </c:pt>
                <c:pt idx="38">
                  <c:v>462.5814388951315</c:v>
                </c:pt>
                <c:pt idx="39">
                  <c:v>417.65055748134404</c:v>
                </c:pt>
                <c:pt idx="40">
                  <c:v>394.92019412460485</c:v>
                </c:pt>
                <c:pt idx="41">
                  <c:v>362.7619520338348</c:v>
                </c:pt>
                <c:pt idx="42">
                  <c:v>431.19108268737926</c:v>
                </c:pt>
                <c:pt idx="43">
                  <c:v>417.76528194651326</c:v>
                </c:pt>
                <c:pt idx="44">
                  <c:v>367.2253019018454</c:v>
                </c:pt>
                <c:pt idx="45">
                  <c:v>407.45533859355265</c:v>
                </c:pt>
                <c:pt idx="46">
                  <c:v>393.95675296648045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8-465D-BFC3-4036696CDC78}"/>
            </c:ext>
          </c:extLst>
        </c:ser>
        <c:ser>
          <c:idx val="1"/>
          <c:order val="1"/>
          <c:tx>
            <c:strRef>
              <c:f>'work sheet'!$K$1</c:f>
              <c:strCache>
                <c:ptCount val="1"/>
                <c:pt idx="0">
                  <c:v> Benchmark Cumulative Wealth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'work sheet'!$A$2:$A$1260</c:f>
              <c:numCache>
                <c:formatCode>m/d/yyyy</c:formatCode>
                <c:ptCount val="1259"/>
                <c:pt idx="0">
                  <c:v>43496</c:v>
                </c:pt>
                <c:pt idx="1">
                  <c:v>43524</c:v>
                </c:pt>
                <c:pt idx="2">
                  <c:v>43555</c:v>
                </c:pt>
                <c:pt idx="3">
                  <c:v>43585</c:v>
                </c:pt>
                <c:pt idx="4">
                  <c:v>43616</c:v>
                </c:pt>
                <c:pt idx="5">
                  <c:v>43646</c:v>
                </c:pt>
                <c:pt idx="6">
                  <c:v>43677</c:v>
                </c:pt>
                <c:pt idx="7">
                  <c:v>43708</c:v>
                </c:pt>
                <c:pt idx="8">
                  <c:v>43738</c:v>
                </c:pt>
                <c:pt idx="9">
                  <c:v>43769</c:v>
                </c:pt>
                <c:pt idx="10">
                  <c:v>43799</c:v>
                </c:pt>
                <c:pt idx="11">
                  <c:v>43830</c:v>
                </c:pt>
                <c:pt idx="12">
                  <c:v>43861</c:v>
                </c:pt>
                <c:pt idx="13">
                  <c:v>43890</c:v>
                </c:pt>
                <c:pt idx="14">
                  <c:v>43921</c:v>
                </c:pt>
                <c:pt idx="15">
                  <c:v>43951</c:v>
                </c:pt>
                <c:pt idx="16">
                  <c:v>43982</c:v>
                </c:pt>
                <c:pt idx="17">
                  <c:v>44012</c:v>
                </c:pt>
                <c:pt idx="18">
                  <c:v>44043</c:v>
                </c:pt>
                <c:pt idx="19">
                  <c:v>44074</c:v>
                </c:pt>
                <c:pt idx="20">
                  <c:v>44104</c:v>
                </c:pt>
                <c:pt idx="21">
                  <c:v>44135</c:v>
                </c:pt>
                <c:pt idx="22">
                  <c:v>44165</c:v>
                </c:pt>
                <c:pt idx="23">
                  <c:v>44196</c:v>
                </c:pt>
                <c:pt idx="24">
                  <c:v>44227</c:v>
                </c:pt>
                <c:pt idx="25">
                  <c:v>44255</c:v>
                </c:pt>
                <c:pt idx="26">
                  <c:v>44286</c:v>
                </c:pt>
                <c:pt idx="27">
                  <c:v>44316</c:v>
                </c:pt>
                <c:pt idx="28">
                  <c:v>44347</c:v>
                </c:pt>
                <c:pt idx="29">
                  <c:v>44377</c:v>
                </c:pt>
                <c:pt idx="30">
                  <c:v>44408</c:v>
                </c:pt>
                <c:pt idx="31">
                  <c:v>44439</c:v>
                </c:pt>
                <c:pt idx="32">
                  <c:v>44469</c:v>
                </c:pt>
                <c:pt idx="33">
                  <c:v>44500</c:v>
                </c:pt>
                <c:pt idx="34">
                  <c:v>44530</c:v>
                </c:pt>
                <c:pt idx="35">
                  <c:v>44561</c:v>
                </c:pt>
                <c:pt idx="36">
                  <c:v>44592</c:v>
                </c:pt>
                <c:pt idx="37">
                  <c:v>44620</c:v>
                </c:pt>
                <c:pt idx="38">
                  <c:v>44651</c:v>
                </c:pt>
                <c:pt idx="39">
                  <c:v>44681</c:v>
                </c:pt>
                <c:pt idx="40">
                  <c:v>44712</c:v>
                </c:pt>
                <c:pt idx="41">
                  <c:v>44742</c:v>
                </c:pt>
                <c:pt idx="42">
                  <c:v>44773</c:v>
                </c:pt>
                <c:pt idx="43">
                  <c:v>44804</c:v>
                </c:pt>
                <c:pt idx="44">
                  <c:v>44834</c:v>
                </c:pt>
                <c:pt idx="45">
                  <c:v>44865</c:v>
                </c:pt>
                <c:pt idx="46">
                  <c:v>44895</c:v>
                </c:pt>
              </c:numCache>
            </c:numRef>
          </c:cat>
          <c:val>
            <c:numRef>
              <c:f>'work sheet'!$K$2:$K$1260</c:f>
              <c:numCache>
                <c:formatCode>_("$"* #,##0.00_);_("$"* \(#,##0.00\);_("$"* "-"??_);_(@_)</c:formatCode>
                <c:ptCount val="1259"/>
                <c:pt idx="0">
                  <c:v>100</c:v>
                </c:pt>
                <c:pt idx="1">
                  <c:v>102.97289301431161</c:v>
                </c:pt>
                <c:pt idx="2">
                  <c:v>105.9561406752709</c:v>
                </c:pt>
                <c:pt idx="3">
                  <c:v>108.93938833623018</c:v>
                </c:pt>
                <c:pt idx="4">
                  <c:v>101.7736030472246</c:v>
                </c:pt>
                <c:pt idx="5">
                  <c:v>105.99534040900858</c:v>
                </c:pt>
                <c:pt idx="6">
                  <c:v>110.21707777079253</c:v>
                </c:pt>
                <c:pt idx="7">
                  <c:v>110.14977256758259</c:v>
                </c:pt>
                <c:pt idx="8">
                  <c:v>110.08246736437263</c:v>
                </c:pt>
                <c:pt idx="9">
                  <c:v>112.33164453977295</c:v>
                </c:pt>
                <c:pt idx="10">
                  <c:v>115.90436744203248</c:v>
                </c:pt>
                <c:pt idx="11">
                  <c:v>119.47709034429201</c:v>
                </c:pt>
                <c:pt idx="12">
                  <c:v>119.2825709108391</c:v>
                </c:pt>
                <c:pt idx="13">
                  <c:v>107.43149291816133</c:v>
                </c:pt>
                <c:pt idx="14">
                  <c:v>95.580414925483524</c:v>
                </c:pt>
                <c:pt idx="15">
                  <c:v>107.70422691468509</c:v>
                </c:pt>
                <c:pt idx="16">
                  <c:v>111.17784105617393</c:v>
                </c:pt>
                <c:pt idx="17">
                  <c:v>114.6514551976628</c:v>
                </c:pt>
                <c:pt idx="18">
                  <c:v>120.96889907917607</c:v>
                </c:pt>
                <c:pt idx="19">
                  <c:v>129.44454716911358</c:v>
                </c:pt>
                <c:pt idx="20">
                  <c:v>124.36670241485153</c:v>
                </c:pt>
                <c:pt idx="21">
                  <c:v>129.14888502644135</c:v>
                </c:pt>
                <c:pt idx="22">
                  <c:v>133.93106763803115</c:v>
                </c:pt>
                <c:pt idx="23">
                  <c:v>138.90277726415445</c:v>
                </c:pt>
                <c:pt idx="24">
                  <c:v>142.91187456085206</c:v>
                </c:pt>
                <c:pt idx="25">
                  <c:v>144.91642320920084</c:v>
                </c:pt>
                <c:pt idx="26">
                  <c:v>146.92097185754966</c:v>
                </c:pt>
                <c:pt idx="27">
                  <c:v>154.62334972819056</c:v>
                </c:pt>
                <c:pt idx="28">
                  <c:v>156.77434266484232</c:v>
                </c:pt>
                <c:pt idx="29">
                  <c:v>158.92533560149408</c:v>
                </c:pt>
                <c:pt idx="30">
                  <c:v>163.08901298028925</c:v>
                </c:pt>
                <c:pt idx="31">
                  <c:v>167.25269035908443</c:v>
                </c:pt>
                <c:pt idx="32">
                  <c:v>159.29662364557529</c:v>
                </c:pt>
                <c:pt idx="33">
                  <c:v>164.09415332273224</c:v>
                </c:pt>
                <c:pt idx="34">
                  <c:v>168.89168299988913</c:v>
                </c:pt>
                <c:pt idx="35">
                  <c:v>176.25753485448033</c:v>
                </c:pt>
                <c:pt idx="36">
                  <c:v>166.98901667837737</c:v>
                </c:pt>
                <c:pt idx="37">
                  <c:v>161.75215413631159</c:v>
                </c:pt>
                <c:pt idx="38">
                  <c:v>167.53855256832227</c:v>
                </c:pt>
                <c:pt idx="39">
                  <c:v>160.17454975777531</c:v>
                </c:pt>
                <c:pt idx="40">
                  <c:v>152.81054694722835</c:v>
                </c:pt>
                <c:pt idx="41">
                  <c:v>139.98668688288163</c:v>
                </c:pt>
                <c:pt idx="42">
                  <c:v>143.12303539070308</c:v>
                </c:pt>
                <c:pt idx="43">
                  <c:v>146.25938389852456</c:v>
                </c:pt>
                <c:pt idx="44">
                  <c:v>132.59938611737741</c:v>
                </c:pt>
                <c:pt idx="45">
                  <c:v>143.1892311674865</c:v>
                </c:pt>
                <c:pt idx="46">
                  <c:v>150.88606190599469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8-465D-BFC3-4036696C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330703"/>
        <c:axId val="1690453423"/>
      </c:lineChart>
      <c:dateAx>
        <c:axId val="178033070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453423"/>
        <c:crosses val="autoZero"/>
        <c:auto val="1"/>
        <c:lblOffset val="100"/>
        <c:baseTimeUnit val="months"/>
      </c:dateAx>
      <c:valAx>
        <c:axId val="169045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33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0</xdr:colOff>
      <xdr:row>2</xdr:row>
      <xdr:rowOff>10583</xdr:rowOff>
    </xdr:from>
    <xdr:to>
      <xdr:col>8</xdr:col>
      <xdr:colOff>603249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D82A48-6B2F-4384-B03E-CEAA5A49E0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</xdr:col>
      <xdr:colOff>9526</xdr:colOff>
      <xdr:row>17</xdr:row>
      <xdr:rowOff>9526</xdr:rowOff>
    </xdr:from>
    <xdr:to>
      <xdr:col>8</xdr:col>
      <xdr:colOff>590550</xdr:colOff>
      <xdr:row>30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9B5F72-2600-4CFD-969B-319DDBD32A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10583</xdr:colOff>
      <xdr:row>17</xdr:row>
      <xdr:rowOff>17319</xdr:rowOff>
    </xdr:from>
    <xdr:to>
      <xdr:col>18</xdr:col>
      <xdr:colOff>0</xdr:colOff>
      <xdr:row>31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0E9837-1717-4ADD-BAEB-BC9FE6D29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0"/>
  <sheetViews>
    <sheetView workbookViewId="0">
      <selection activeCell="G3" sqref="G3"/>
    </sheetView>
  </sheetViews>
  <sheetFormatPr defaultRowHeight="15" x14ac:dyDescent="0.25"/>
  <cols>
    <col min="1" max="1" width="19.5703125" customWidth="1"/>
    <col min="7" max="7" width="10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0</v>
      </c>
    </row>
    <row r="2" spans="1:7" x14ac:dyDescent="0.25">
      <c r="A2" s="1" t="d">
        <v>2022-12-02</v>
      </c>
      <c r="B2" s="2">
        <v>147.81</v>
      </c>
      <c r="C2">
        <v>65447450</v>
      </c>
      <c r="D2" s="2">
        <v>145.96</v>
      </c>
      <c r="E2" s="3">
        <v>148</v>
      </c>
      <c r="F2" s="2">
        <v>145.65</v>
      </c>
      <c r="G2" s="1" t="d">
        <f t="shared" ref="G2:G65" si="0">EOMONTH(A2,-1)</f>
        <v>2022-11-30</v>
      </c>
    </row>
    <row r="3" spans="1:7" x14ac:dyDescent="0.25">
      <c r="A3" s="1" t="d">
        <v>2022-12-01</v>
      </c>
      <c r="B3" s="2">
        <v>148.31</v>
      </c>
      <c r="C3">
        <v>71250420</v>
      </c>
      <c r="D3" s="2">
        <v>148.21</v>
      </c>
      <c r="E3" s="2">
        <v>149.13</v>
      </c>
      <c r="F3" s="2">
        <v>146.61000000000001</v>
      </c>
      <c r="G3" s="1" t="d">
        <f t="shared" si="0"/>
        <v>2022-11-30</v>
      </c>
    </row>
    <row r="4" spans="1:7" x14ac:dyDescent="0.25">
      <c r="A4" s="1" t="d">
        <v>2022-11-30</v>
      </c>
      <c r="B4" s="2">
        <v>148.03</v>
      </c>
      <c r="C4">
        <v>111380900</v>
      </c>
      <c r="D4" s="2">
        <v>141.39500000000001</v>
      </c>
      <c r="E4" s="2">
        <v>148.72</v>
      </c>
      <c r="F4" s="2">
        <v>140.55000000000001</v>
      </c>
      <c r="G4" s="1" t="d">
        <f t="shared" si="0"/>
        <v>2022-10-31</v>
      </c>
    </row>
    <row r="5" spans="1:7" x14ac:dyDescent="0.25">
      <c r="A5" s="1" t="d">
        <v>2022-11-29</v>
      </c>
      <c r="B5" s="2">
        <v>141.16999999999999</v>
      </c>
      <c r="C5">
        <v>83763800</v>
      </c>
      <c r="D5" s="2">
        <v>144.29</v>
      </c>
      <c r="E5" s="2">
        <v>144.81</v>
      </c>
      <c r="F5" s="2">
        <v>140.35499999999999</v>
      </c>
      <c r="G5" s="1" t="d">
        <f t="shared" si="0"/>
        <v>2022-10-31</v>
      </c>
    </row>
    <row r="6" spans="1:7" x14ac:dyDescent="0.25">
      <c r="A6" s="1" t="d">
        <v>2022-11-28</v>
      </c>
      <c r="B6" s="2">
        <v>144.22</v>
      </c>
      <c r="C6">
        <v>69346520</v>
      </c>
      <c r="D6" s="2">
        <v>145.13999999999999</v>
      </c>
      <c r="E6" s="2">
        <v>146.63999999999999</v>
      </c>
      <c r="F6" s="2">
        <v>143.38</v>
      </c>
      <c r="G6" s="1" t="d">
        <f t="shared" si="0"/>
        <v>2022-10-31</v>
      </c>
    </row>
    <row r="7" spans="1:7" x14ac:dyDescent="0.25">
      <c r="A7" s="1" t="d">
        <v>2022-11-25</v>
      </c>
      <c r="B7" s="2">
        <v>148.11000000000001</v>
      </c>
      <c r="C7">
        <v>35195860</v>
      </c>
      <c r="D7" s="2">
        <v>148.30500000000001</v>
      </c>
      <c r="E7" s="2">
        <v>148.88</v>
      </c>
      <c r="F7" s="2">
        <v>147.12</v>
      </c>
      <c r="G7" s="1" t="d">
        <f t="shared" si="0"/>
        <v>2022-10-31</v>
      </c>
    </row>
    <row r="8" spans="1:7" x14ac:dyDescent="0.25">
      <c r="A8" s="1" t="d">
        <v>2022-11-23</v>
      </c>
      <c r="B8" s="2">
        <v>151.07</v>
      </c>
      <c r="C8">
        <v>58301400</v>
      </c>
      <c r="D8" s="2">
        <v>149.44999999999999</v>
      </c>
      <c r="E8" s="2">
        <v>151.83000000000001</v>
      </c>
      <c r="F8" s="2">
        <v>149.34</v>
      </c>
      <c r="G8" s="1" t="d">
        <f t="shared" si="0"/>
        <v>2022-10-31</v>
      </c>
    </row>
    <row r="9" spans="1:7" x14ac:dyDescent="0.25">
      <c r="A9" s="1" t="d">
        <v>2022-11-22</v>
      </c>
      <c r="B9" s="2">
        <v>150.18</v>
      </c>
      <c r="C9">
        <v>51804130</v>
      </c>
      <c r="D9" s="2">
        <v>148.13</v>
      </c>
      <c r="E9" s="2">
        <v>150.41999999999999</v>
      </c>
      <c r="F9" s="2">
        <v>146.92500000000001</v>
      </c>
      <c r="G9" s="1" t="d">
        <f t="shared" si="0"/>
        <v>2022-10-31</v>
      </c>
    </row>
    <row r="10" spans="1:7" x14ac:dyDescent="0.25">
      <c r="A10" s="1" t="d">
        <v>2022-11-21</v>
      </c>
      <c r="B10" s="2">
        <v>148.01</v>
      </c>
      <c r="C10">
        <v>58724070</v>
      </c>
      <c r="D10" s="2">
        <v>150.16</v>
      </c>
      <c r="E10" s="2">
        <v>150.37</v>
      </c>
      <c r="F10" s="2">
        <v>147.715</v>
      </c>
      <c r="G10" s="1" t="d">
        <f t="shared" si="0"/>
        <v>2022-10-31</v>
      </c>
    </row>
    <row r="11" spans="1:7" x14ac:dyDescent="0.25">
      <c r="A11" s="1" t="d">
        <v>2022-11-18</v>
      </c>
      <c r="B11" s="2">
        <v>151.29</v>
      </c>
      <c r="C11">
        <v>74829570</v>
      </c>
      <c r="D11" s="2">
        <v>152.30500000000001</v>
      </c>
      <c r="E11" s="2">
        <v>152.69999999999999</v>
      </c>
      <c r="F11" s="2">
        <v>149.97</v>
      </c>
      <c r="G11" s="1" t="d">
        <f t="shared" si="0"/>
        <v>2022-10-31</v>
      </c>
    </row>
    <row r="12" spans="1:7" x14ac:dyDescent="0.25">
      <c r="A12" s="1" t="d">
        <v>2022-11-17</v>
      </c>
      <c r="B12" s="2">
        <v>150.72</v>
      </c>
      <c r="C12">
        <v>80389400</v>
      </c>
      <c r="D12" s="2">
        <v>146.43</v>
      </c>
      <c r="E12" s="2">
        <v>151.47999999999999</v>
      </c>
      <c r="F12" s="2">
        <v>146.15</v>
      </c>
      <c r="G12" s="1" t="d">
        <f t="shared" si="0"/>
        <v>2022-10-31</v>
      </c>
    </row>
    <row r="13" spans="1:7" x14ac:dyDescent="0.25">
      <c r="A13" s="1" t="d">
        <v>2022-11-16</v>
      </c>
      <c r="B13" s="2">
        <v>148.79</v>
      </c>
      <c r="C13">
        <v>64218270</v>
      </c>
      <c r="D13" s="2">
        <v>149.13</v>
      </c>
      <c r="E13" s="2">
        <v>149.87</v>
      </c>
      <c r="F13" s="2">
        <v>147.29</v>
      </c>
      <c r="G13" s="1" t="d">
        <f t="shared" si="0"/>
        <v>2022-10-31</v>
      </c>
    </row>
    <row r="14" spans="1:7" x14ac:dyDescent="0.25">
      <c r="A14" s="1" t="d">
        <v>2022-11-15</v>
      </c>
      <c r="B14" s="2">
        <v>150.04</v>
      </c>
      <c r="C14">
        <v>89868330</v>
      </c>
      <c r="D14" s="2">
        <v>152.215</v>
      </c>
      <c r="E14" s="2">
        <v>153.59</v>
      </c>
      <c r="F14" s="2">
        <v>148.56129999999999</v>
      </c>
      <c r="G14" s="1" t="d">
        <f t="shared" si="0"/>
        <v>2022-10-31</v>
      </c>
    </row>
    <row r="15" spans="1:7" x14ac:dyDescent="0.25">
      <c r="A15" s="1" t="d">
        <v>2022-11-14</v>
      </c>
      <c r="B15" s="2">
        <v>148.28</v>
      </c>
      <c r="C15">
        <v>73374110</v>
      </c>
      <c r="D15" s="2">
        <v>148.97</v>
      </c>
      <c r="E15" s="2">
        <v>150.28</v>
      </c>
      <c r="F15" s="2">
        <v>147.43</v>
      </c>
      <c r="G15" s="1" t="d">
        <f t="shared" si="0"/>
        <v>2022-10-31</v>
      </c>
    </row>
    <row r="16" spans="1:7" x14ac:dyDescent="0.25">
      <c r="A16" s="1" t="d">
        <v>2022-11-11</v>
      </c>
      <c r="B16" s="2">
        <v>149.69999999999999</v>
      </c>
      <c r="C16">
        <v>93979670</v>
      </c>
      <c r="D16" s="2">
        <v>145.82</v>
      </c>
      <c r="E16" s="2">
        <v>150.01</v>
      </c>
      <c r="F16" s="2">
        <v>144.37</v>
      </c>
      <c r="G16" s="1" t="d">
        <f t="shared" si="0"/>
        <v>2022-10-31</v>
      </c>
    </row>
    <row r="17" spans="1:7" x14ac:dyDescent="0.25">
      <c r="A17" s="1" t="d">
        <v>2022-11-10</v>
      </c>
      <c r="B17" s="2">
        <v>146.87</v>
      </c>
      <c r="C17">
        <v>118854000</v>
      </c>
      <c r="D17" s="2">
        <v>141.24</v>
      </c>
      <c r="E17" s="2">
        <v>146.87</v>
      </c>
      <c r="F17" s="2">
        <v>139.5</v>
      </c>
      <c r="G17" s="1" t="d">
        <f t="shared" si="0"/>
        <v>2022-10-31</v>
      </c>
    </row>
    <row r="18" spans="1:7" x14ac:dyDescent="0.25">
      <c r="A18" s="1" t="d">
        <v>2022-11-09</v>
      </c>
      <c r="B18" s="2">
        <v>134.87</v>
      </c>
      <c r="C18">
        <v>74917790</v>
      </c>
      <c r="D18" s="2">
        <v>138.5</v>
      </c>
      <c r="E18" s="2">
        <v>138.55000000000001</v>
      </c>
      <c r="F18" s="2">
        <v>134.5933</v>
      </c>
      <c r="G18" s="1" t="d">
        <f t="shared" si="0"/>
        <v>2022-10-31</v>
      </c>
    </row>
    <row r="19" spans="1:7" x14ac:dyDescent="0.25">
      <c r="A19" s="1" t="d">
        <v>2022-11-08</v>
      </c>
      <c r="B19" s="2">
        <v>139.5</v>
      </c>
      <c r="C19">
        <v>89908480</v>
      </c>
      <c r="D19" s="2">
        <v>140.41</v>
      </c>
      <c r="E19" s="2">
        <v>141.43</v>
      </c>
      <c r="F19" s="2">
        <v>137.49</v>
      </c>
      <c r="G19" s="1" t="d">
        <f t="shared" si="0"/>
        <v>2022-10-31</v>
      </c>
    </row>
    <row r="20" spans="1:7" x14ac:dyDescent="0.25">
      <c r="A20" s="1" t="d">
        <v>2022-11-07</v>
      </c>
      <c r="B20" s="2">
        <v>138.91999999999999</v>
      </c>
      <c r="C20">
        <v>83374630</v>
      </c>
      <c r="D20" s="2">
        <v>137.11000000000001</v>
      </c>
      <c r="E20" s="2">
        <v>139.14500000000001</v>
      </c>
      <c r="F20" s="2">
        <v>135.67099999999999</v>
      </c>
      <c r="G20" s="1" t="d">
        <f t="shared" si="0"/>
        <v>2022-10-31</v>
      </c>
    </row>
    <row r="21" spans="1:7" x14ac:dyDescent="0.25">
      <c r="A21" s="1" t="d">
        <v>2022-11-04</v>
      </c>
      <c r="B21" s="2">
        <v>138.38</v>
      </c>
      <c r="C21">
        <v>140814800</v>
      </c>
      <c r="D21" s="2">
        <v>142.09</v>
      </c>
      <c r="E21" s="2">
        <v>142.66999999999999</v>
      </c>
      <c r="F21" s="2">
        <v>134.38</v>
      </c>
      <c r="G21" s="1" t="d">
        <f t="shared" si="0"/>
        <v>2022-10-31</v>
      </c>
    </row>
    <row r="22" spans="1:7" x14ac:dyDescent="0.25">
      <c r="A22" s="1" t="d">
        <v>2022-11-03</v>
      </c>
      <c r="B22" s="2">
        <v>138.88</v>
      </c>
      <c r="C22">
        <v>97918520</v>
      </c>
      <c r="D22" s="2">
        <v>142.06</v>
      </c>
      <c r="E22" s="2">
        <v>142.80000000000001</v>
      </c>
      <c r="F22" s="2">
        <v>138.75</v>
      </c>
      <c r="G22" s="1" t="d">
        <f t="shared" si="0"/>
        <v>2022-10-31</v>
      </c>
    </row>
    <row r="23" spans="1:7" x14ac:dyDescent="0.25">
      <c r="A23" s="1" t="d">
        <v>2022-11-02</v>
      </c>
      <c r="B23" s="2">
        <v>145.03</v>
      </c>
      <c r="C23">
        <v>93604620</v>
      </c>
      <c r="D23" s="2">
        <v>148.94499999999999</v>
      </c>
      <c r="E23" s="2">
        <v>152.16999999999999</v>
      </c>
      <c r="F23" s="3">
        <v>145</v>
      </c>
      <c r="G23" s="1" t="d">
        <f t="shared" si="0"/>
        <v>2022-10-31</v>
      </c>
    </row>
    <row r="24" spans="1:7" x14ac:dyDescent="0.25">
      <c r="A24" s="1" t="d">
        <v>2022-11-01</v>
      </c>
      <c r="B24" s="2">
        <v>150.65</v>
      </c>
      <c r="C24">
        <v>80379350</v>
      </c>
      <c r="D24" s="2">
        <v>155.08000000000001</v>
      </c>
      <c r="E24" s="2">
        <v>155.44999999999999</v>
      </c>
      <c r="F24" s="2">
        <v>149.13</v>
      </c>
      <c r="G24" s="1" t="d">
        <f t="shared" si="0"/>
        <v>2022-10-31</v>
      </c>
    </row>
    <row r="25" spans="1:7" x14ac:dyDescent="0.25">
      <c r="A25" s="1" t="d">
        <v>2022-10-31</v>
      </c>
      <c r="B25" s="2">
        <v>153.34</v>
      </c>
      <c r="C25">
        <v>97943170</v>
      </c>
      <c r="D25" s="2">
        <v>153.155</v>
      </c>
      <c r="E25" s="2">
        <v>154.24</v>
      </c>
      <c r="F25" s="2">
        <v>151.91999999999999</v>
      </c>
      <c r="G25" s="1" t="d">
        <f t="shared" si="0"/>
        <v>2022-09-30</v>
      </c>
    </row>
    <row r="26" spans="1:7" x14ac:dyDescent="0.25">
      <c r="A26" s="1" t="d">
        <v>2022-10-28</v>
      </c>
      <c r="B26" s="2">
        <v>155.74</v>
      </c>
      <c r="C26">
        <v>164762400</v>
      </c>
      <c r="D26" s="2">
        <v>148.19999999999999</v>
      </c>
      <c r="E26" s="2">
        <v>157.5</v>
      </c>
      <c r="F26" s="2">
        <v>147.82</v>
      </c>
      <c r="G26" s="1" t="d">
        <f t="shared" si="0"/>
        <v>2022-09-30</v>
      </c>
    </row>
    <row r="27" spans="1:7" x14ac:dyDescent="0.25">
      <c r="A27" s="1" t="d">
        <v>2022-10-27</v>
      </c>
      <c r="B27" s="2">
        <v>144.80000000000001</v>
      </c>
      <c r="C27">
        <v>109180200</v>
      </c>
      <c r="D27" s="2">
        <v>148.07</v>
      </c>
      <c r="E27" s="2">
        <v>149.04599999999999</v>
      </c>
      <c r="F27" s="2">
        <v>144.13</v>
      </c>
      <c r="G27" s="1" t="d">
        <f t="shared" si="0"/>
        <v>2022-09-30</v>
      </c>
    </row>
    <row r="28" spans="1:7" x14ac:dyDescent="0.25">
      <c r="A28" s="1" t="d">
        <v>2022-10-26</v>
      </c>
      <c r="B28" s="2">
        <v>149.35</v>
      </c>
      <c r="C28">
        <v>88436170</v>
      </c>
      <c r="D28" s="2">
        <v>150.96</v>
      </c>
      <c r="E28" s="2">
        <v>151.99</v>
      </c>
      <c r="F28" s="2">
        <v>148.04</v>
      </c>
      <c r="G28" s="1" t="d">
        <f t="shared" si="0"/>
        <v>2022-09-30</v>
      </c>
    </row>
    <row r="29" spans="1:7" x14ac:dyDescent="0.25">
      <c r="A29" s="1" t="d">
        <v>2022-10-25</v>
      </c>
      <c r="B29" s="2">
        <v>152.34</v>
      </c>
      <c r="C29">
        <v>74732290</v>
      </c>
      <c r="D29" s="2">
        <v>150.09</v>
      </c>
      <c r="E29" s="2">
        <v>152.49</v>
      </c>
      <c r="F29" s="2">
        <v>149.36000000000001</v>
      </c>
      <c r="G29" s="1" t="d">
        <f t="shared" si="0"/>
        <v>2022-09-30</v>
      </c>
    </row>
    <row r="30" spans="1:7" x14ac:dyDescent="0.25">
      <c r="A30" s="1" t="d">
        <v>2022-10-24</v>
      </c>
      <c r="B30" s="2">
        <v>149.44999999999999</v>
      </c>
      <c r="C30">
        <v>75981920</v>
      </c>
      <c r="D30" s="2">
        <v>147.185</v>
      </c>
      <c r="E30" s="2">
        <v>150.22999999999999</v>
      </c>
      <c r="F30" s="3">
        <v>146</v>
      </c>
      <c r="G30" s="1" t="d">
        <f t="shared" si="0"/>
        <v>2022-09-30</v>
      </c>
    </row>
    <row r="31" spans="1:7" x14ac:dyDescent="0.25">
      <c r="A31" s="1" t="d">
        <v>2022-10-21</v>
      </c>
      <c r="B31" s="2">
        <v>147.27000000000001</v>
      </c>
      <c r="C31">
        <v>86548610</v>
      </c>
      <c r="D31" s="2">
        <v>142.87</v>
      </c>
      <c r="E31" s="2">
        <v>147.84790000000001</v>
      </c>
      <c r="F31" s="2">
        <v>142.649</v>
      </c>
      <c r="G31" s="1" t="d">
        <f t="shared" si="0"/>
        <v>2022-09-30</v>
      </c>
    </row>
    <row r="32" spans="1:7" x14ac:dyDescent="0.25">
      <c r="A32" s="1" t="d">
        <v>2022-10-20</v>
      </c>
      <c r="B32" s="2">
        <v>143.38999999999999</v>
      </c>
      <c r="C32">
        <v>64521990</v>
      </c>
      <c r="D32" s="2">
        <v>143.02000000000001</v>
      </c>
      <c r="E32" s="2">
        <v>145.88999999999999</v>
      </c>
      <c r="F32" s="2">
        <v>142.65</v>
      </c>
      <c r="G32" s="1" t="d">
        <f t="shared" si="0"/>
        <v>2022-09-30</v>
      </c>
    </row>
    <row r="33" spans="1:7" x14ac:dyDescent="0.25">
      <c r="A33" s="1" t="d">
        <v>2022-10-19</v>
      </c>
      <c r="B33" s="2">
        <v>143.86000000000001</v>
      </c>
      <c r="C33">
        <v>61758340</v>
      </c>
      <c r="D33" s="2">
        <v>141.69</v>
      </c>
      <c r="E33" s="2">
        <v>144.94919999999999</v>
      </c>
      <c r="F33" s="2">
        <v>141.5</v>
      </c>
      <c r="G33" s="1" t="d">
        <f t="shared" si="0"/>
        <v>2022-09-30</v>
      </c>
    </row>
    <row r="34" spans="1:7" x14ac:dyDescent="0.25">
      <c r="A34" s="1" t="d">
        <v>2022-10-18</v>
      </c>
      <c r="B34" s="2">
        <v>143.75</v>
      </c>
      <c r="C34">
        <v>99136610</v>
      </c>
      <c r="D34" s="2">
        <v>145.49</v>
      </c>
      <c r="E34" s="2">
        <v>146.69999999999999</v>
      </c>
      <c r="F34" s="2">
        <v>140.61000000000001</v>
      </c>
      <c r="G34" s="1" t="d">
        <f t="shared" si="0"/>
        <v>2022-09-30</v>
      </c>
    </row>
    <row r="35" spans="1:7" x14ac:dyDescent="0.25">
      <c r="A35" s="1" t="d">
        <v>2022-10-17</v>
      </c>
      <c r="B35" s="2">
        <v>142.41</v>
      </c>
      <c r="C35">
        <v>85250940</v>
      </c>
      <c r="D35" s="2">
        <v>141.065</v>
      </c>
      <c r="E35" s="2">
        <v>142.9</v>
      </c>
      <c r="F35" s="2">
        <v>140.27000000000001</v>
      </c>
      <c r="G35" s="1" t="d">
        <f t="shared" si="0"/>
        <v>2022-09-30</v>
      </c>
    </row>
    <row r="36" spans="1:7" x14ac:dyDescent="0.25">
      <c r="A36" s="1" t="d">
        <v>2022-10-14</v>
      </c>
      <c r="B36" s="2">
        <v>138.38</v>
      </c>
      <c r="C36">
        <v>88597970</v>
      </c>
      <c r="D36" s="2">
        <v>144.31</v>
      </c>
      <c r="E36" s="2">
        <v>144.52000000000001</v>
      </c>
      <c r="F36" s="2">
        <v>138.19</v>
      </c>
      <c r="G36" s="1" t="d">
        <f t="shared" si="0"/>
        <v>2022-09-30</v>
      </c>
    </row>
    <row r="37" spans="1:7" x14ac:dyDescent="0.25">
      <c r="A37" s="1" t="d">
        <v>2022-10-13</v>
      </c>
      <c r="B37" s="2">
        <v>142.99</v>
      </c>
      <c r="C37">
        <v>113224000</v>
      </c>
      <c r="D37" s="2">
        <v>134.99</v>
      </c>
      <c r="E37" s="2">
        <v>143.59</v>
      </c>
      <c r="F37" s="2">
        <v>134.37</v>
      </c>
      <c r="G37" s="1" t="d">
        <f t="shared" si="0"/>
        <v>2022-09-30</v>
      </c>
    </row>
    <row r="38" spans="1:7" x14ac:dyDescent="0.25">
      <c r="A38" s="1" t="d">
        <v>2022-10-12</v>
      </c>
      <c r="B38" s="2">
        <v>138.34</v>
      </c>
      <c r="C38">
        <v>70433740</v>
      </c>
      <c r="D38" s="2">
        <v>139.13</v>
      </c>
      <c r="E38" s="2">
        <v>140.36000000000001</v>
      </c>
      <c r="F38" s="2">
        <v>138.16</v>
      </c>
      <c r="G38" s="1" t="d">
        <f t="shared" si="0"/>
        <v>2022-09-30</v>
      </c>
    </row>
    <row r="39" spans="1:7" x14ac:dyDescent="0.25">
      <c r="A39" s="1" t="d">
        <v>2022-10-11</v>
      </c>
      <c r="B39" s="2">
        <v>138.97999999999999</v>
      </c>
      <c r="C39">
        <v>77033670</v>
      </c>
      <c r="D39" s="2">
        <v>139.9</v>
      </c>
      <c r="E39" s="2">
        <v>141.35</v>
      </c>
      <c r="F39" s="2">
        <v>138.22</v>
      </c>
      <c r="G39" s="1" t="d">
        <f t="shared" si="0"/>
        <v>2022-09-30</v>
      </c>
    </row>
    <row r="40" spans="1:7" x14ac:dyDescent="0.25">
      <c r="A40" s="1" t="d">
        <v>2022-10-10</v>
      </c>
      <c r="B40" s="2">
        <v>140.41999999999999</v>
      </c>
      <c r="C40">
        <v>74899000</v>
      </c>
      <c r="D40" s="2">
        <v>140.41999999999999</v>
      </c>
      <c r="E40" s="2">
        <v>141.88999999999999</v>
      </c>
      <c r="F40" s="2">
        <v>138.5729</v>
      </c>
      <c r="G40" s="1" t="d">
        <f t="shared" si="0"/>
        <v>2022-09-30</v>
      </c>
    </row>
    <row r="41" spans="1:7" x14ac:dyDescent="0.25">
      <c r="A41" s="1" t="d">
        <v>2022-10-07</v>
      </c>
      <c r="B41" s="2">
        <v>140.09</v>
      </c>
      <c r="C41">
        <v>85925560</v>
      </c>
      <c r="D41" s="2">
        <v>142.54</v>
      </c>
      <c r="E41" s="2">
        <v>143.1</v>
      </c>
      <c r="F41" s="2">
        <v>139.44499999999999</v>
      </c>
      <c r="G41" s="1" t="d">
        <f t="shared" si="0"/>
        <v>2022-09-30</v>
      </c>
    </row>
    <row r="42" spans="1:7" x14ac:dyDescent="0.25">
      <c r="A42" s="1" t="d">
        <v>2022-10-06</v>
      </c>
      <c r="B42" s="2">
        <v>145.43</v>
      </c>
      <c r="C42">
        <v>68402170</v>
      </c>
      <c r="D42" s="2">
        <v>145.81</v>
      </c>
      <c r="E42" s="2">
        <v>147.54</v>
      </c>
      <c r="F42" s="2">
        <v>145.22</v>
      </c>
      <c r="G42" s="1" t="d">
        <f t="shared" si="0"/>
        <v>2022-09-30</v>
      </c>
    </row>
    <row r="43" spans="1:7" x14ac:dyDescent="0.25">
      <c r="A43" s="1" t="d">
        <v>2022-10-05</v>
      </c>
      <c r="B43" s="2">
        <v>146.4</v>
      </c>
      <c r="C43">
        <v>79470970</v>
      </c>
      <c r="D43" s="2">
        <v>144.07499999999999</v>
      </c>
      <c r="E43" s="2">
        <v>147.38</v>
      </c>
      <c r="F43" s="2">
        <v>143.01</v>
      </c>
      <c r="G43" s="1" t="d">
        <f t="shared" si="0"/>
        <v>2022-09-30</v>
      </c>
    </row>
    <row r="44" spans="1:7" x14ac:dyDescent="0.25">
      <c r="A44" s="1" t="d">
        <v>2022-10-04</v>
      </c>
      <c r="B44" s="2">
        <v>146.1</v>
      </c>
      <c r="C44">
        <v>87830060</v>
      </c>
      <c r="D44" s="2">
        <v>145.03</v>
      </c>
      <c r="E44" s="2">
        <v>146.22</v>
      </c>
      <c r="F44" s="2">
        <v>144.26</v>
      </c>
      <c r="G44" s="1" t="d">
        <f t="shared" si="0"/>
        <v>2022-09-30</v>
      </c>
    </row>
    <row r="45" spans="1:7" x14ac:dyDescent="0.25">
      <c r="A45" s="1" t="d">
        <v>2022-10-03</v>
      </c>
      <c r="B45" s="2">
        <v>142.44999999999999</v>
      </c>
      <c r="C45">
        <v>114311700</v>
      </c>
      <c r="D45" s="2">
        <v>138.21</v>
      </c>
      <c r="E45" s="2">
        <v>143.07</v>
      </c>
      <c r="F45" s="2">
        <v>137.685</v>
      </c>
      <c r="G45" s="1" t="d">
        <f t="shared" si="0"/>
        <v>2022-09-30</v>
      </c>
    </row>
    <row r="46" spans="1:7" x14ac:dyDescent="0.25">
      <c r="A46" s="1" t="d">
        <v>2022-09-30</v>
      </c>
      <c r="B46" s="2">
        <v>138.19999999999999</v>
      </c>
      <c r="C46">
        <v>124925300</v>
      </c>
      <c r="D46" s="2">
        <v>141.28</v>
      </c>
      <c r="E46" s="2">
        <v>143.1</v>
      </c>
      <c r="F46" s="3">
        <v>138</v>
      </c>
      <c r="G46" s="1" t="d">
        <f t="shared" si="0"/>
        <v>2022-08-31</v>
      </c>
    </row>
    <row r="47" spans="1:7" x14ac:dyDescent="0.25">
      <c r="A47" s="1" t="d">
        <v>2022-09-29</v>
      </c>
      <c r="B47" s="2">
        <v>142.47999999999999</v>
      </c>
      <c r="C47">
        <v>128138200</v>
      </c>
      <c r="D47" s="2">
        <v>146.1</v>
      </c>
      <c r="E47" s="2">
        <v>146.72</v>
      </c>
      <c r="F47" s="2">
        <v>140.68</v>
      </c>
      <c r="G47" s="1" t="d">
        <f t="shared" si="0"/>
        <v>2022-08-31</v>
      </c>
    </row>
    <row r="48" spans="1:7" x14ac:dyDescent="0.25">
      <c r="A48" s="1" t="d">
        <v>2022-09-28</v>
      </c>
      <c r="B48" s="2">
        <v>149.84</v>
      </c>
      <c r="C48">
        <v>146691400</v>
      </c>
      <c r="D48" s="2">
        <v>147.63999999999999</v>
      </c>
      <c r="E48" s="2">
        <v>150.6414</v>
      </c>
      <c r="F48" s="2">
        <v>144.84</v>
      </c>
      <c r="G48" s="1" t="d">
        <f t="shared" si="0"/>
        <v>2022-08-31</v>
      </c>
    </row>
    <row r="49" spans="1:7" x14ac:dyDescent="0.25">
      <c r="A49" s="1" t="d">
        <v>2022-09-27</v>
      </c>
      <c r="B49" s="2">
        <v>151.76</v>
      </c>
      <c r="C49">
        <v>84442740</v>
      </c>
      <c r="D49" s="2">
        <v>152.74</v>
      </c>
      <c r="E49" s="2">
        <v>154.72</v>
      </c>
      <c r="F49" s="2">
        <v>149.94499999999999</v>
      </c>
      <c r="G49" s="1" t="d">
        <f t="shared" si="0"/>
        <v>2022-08-31</v>
      </c>
    </row>
    <row r="50" spans="1:7" x14ac:dyDescent="0.25">
      <c r="A50" s="1" t="d">
        <v>2022-09-26</v>
      </c>
      <c r="B50" s="2">
        <v>150.77000000000001</v>
      </c>
      <c r="C50">
        <v>93339410</v>
      </c>
      <c r="D50" s="2">
        <v>149.66</v>
      </c>
      <c r="E50" s="2">
        <v>153.77010000000001</v>
      </c>
      <c r="F50" s="2">
        <v>149.63999999999999</v>
      </c>
      <c r="G50" s="1" t="d">
        <f t="shared" si="0"/>
        <v>2022-08-31</v>
      </c>
    </row>
    <row r="51" spans="1:7" x14ac:dyDescent="0.25">
      <c r="A51" s="1" t="d">
        <v>2022-09-23</v>
      </c>
      <c r="B51" s="2">
        <v>150.43</v>
      </c>
      <c r="C51">
        <v>96029910</v>
      </c>
      <c r="D51" s="2">
        <v>151.19</v>
      </c>
      <c r="E51" s="2">
        <v>151.47</v>
      </c>
      <c r="F51" s="2">
        <v>148.56</v>
      </c>
      <c r="G51" s="1" t="d">
        <f t="shared" si="0"/>
        <v>2022-08-31</v>
      </c>
    </row>
    <row r="52" spans="1:7" x14ac:dyDescent="0.25">
      <c r="A52" s="1" t="d">
        <v>2022-09-22</v>
      </c>
      <c r="B52" s="2">
        <v>152.74</v>
      </c>
      <c r="C52">
        <v>86652540</v>
      </c>
      <c r="D52" s="2">
        <v>152.38</v>
      </c>
      <c r="E52" s="2">
        <v>154.47</v>
      </c>
      <c r="F52" s="2">
        <v>150.91</v>
      </c>
      <c r="G52" s="1" t="d">
        <f t="shared" si="0"/>
        <v>2022-08-31</v>
      </c>
    </row>
    <row r="53" spans="1:7" x14ac:dyDescent="0.25">
      <c r="A53" s="1" t="d">
        <v>2022-09-21</v>
      </c>
      <c r="B53" s="2">
        <v>153.72</v>
      </c>
      <c r="C53">
        <v>101696800</v>
      </c>
      <c r="D53" s="2">
        <v>157.34</v>
      </c>
      <c r="E53" s="2">
        <v>158.74</v>
      </c>
      <c r="F53" s="2">
        <v>153.6</v>
      </c>
      <c r="G53" s="1" t="d">
        <f t="shared" si="0"/>
        <v>2022-08-31</v>
      </c>
    </row>
    <row r="54" spans="1:7" x14ac:dyDescent="0.25">
      <c r="A54" s="1" t="d">
        <v>2022-09-20</v>
      </c>
      <c r="B54" s="2">
        <v>156.9</v>
      </c>
      <c r="C54">
        <v>107689800</v>
      </c>
      <c r="D54" s="2">
        <v>153.4</v>
      </c>
      <c r="E54" s="2">
        <v>158.08000000000001</v>
      </c>
      <c r="F54" s="2">
        <v>153.08000000000001</v>
      </c>
      <c r="G54" s="1" t="d">
        <f t="shared" si="0"/>
        <v>2022-08-31</v>
      </c>
    </row>
    <row r="55" spans="1:7" x14ac:dyDescent="0.25">
      <c r="A55" s="1" t="d">
        <v>2022-09-19</v>
      </c>
      <c r="B55" s="2">
        <v>154.47999999999999</v>
      </c>
      <c r="C55">
        <v>81474250</v>
      </c>
      <c r="D55" s="2">
        <v>149.31</v>
      </c>
      <c r="E55" s="2">
        <v>154.56</v>
      </c>
      <c r="F55" s="2">
        <v>149.1</v>
      </c>
      <c r="G55" s="1" t="d">
        <f t="shared" si="0"/>
        <v>2022-08-31</v>
      </c>
    </row>
    <row r="56" spans="1:7" x14ac:dyDescent="0.25">
      <c r="A56" s="1" t="d">
        <v>2022-09-16</v>
      </c>
      <c r="B56" s="2">
        <v>150.69999999999999</v>
      </c>
      <c r="C56">
        <v>162278800</v>
      </c>
      <c r="D56" s="2">
        <v>151.21</v>
      </c>
      <c r="E56" s="2">
        <v>151.35</v>
      </c>
      <c r="F56" s="2">
        <v>148.37</v>
      </c>
      <c r="G56" s="1" t="d">
        <f t="shared" si="0"/>
        <v>2022-08-31</v>
      </c>
    </row>
    <row r="57" spans="1:7" x14ac:dyDescent="0.25">
      <c r="A57" s="1" t="d">
        <v>2022-09-15</v>
      </c>
      <c r="B57" s="2">
        <v>152.37</v>
      </c>
      <c r="C57">
        <v>90481110</v>
      </c>
      <c r="D57" s="2">
        <v>154.65</v>
      </c>
      <c r="E57" s="2">
        <v>155.24</v>
      </c>
      <c r="F57" s="2">
        <v>151.38</v>
      </c>
      <c r="G57" s="1" t="d">
        <f t="shared" si="0"/>
        <v>2022-08-31</v>
      </c>
    </row>
    <row r="58" spans="1:7" x14ac:dyDescent="0.25">
      <c r="A58" s="1" t="d">
        <v>2022-09-14</v>
      </c>
      <c r="B58" s="2">
        <v>155.31</v>
      </c>
      <c r="C58">
        <v>87965410</v>
      </c>
      <c r="D58" s="2">
        <v>154.785</v>
      </c>
      <c r="E58" s="2">
        <v>157.1</v>
      </c>
      <c r="F58" s="2">
        <v>153.61060000000001</v>
      </c>
      <c r="G58" s="1" t="d">
        <f t="shared" si="0"/>
        <v>2022-08-31</v>
      </c>
    </row>
    <row r="59" spans="1:7" x14ac:dyDescent="0.25">
      <c r="A59" s="1" t="d">
        <v>2022-09-13</v>
      </c>
      <c r="B59" s="2">
        <v>153.84</v>
      </c>
      <c r="C59">
        <v>122656600</v>
      </c>
      <c r="D59" s="2">
        <v>159.9</v>
      </c>
      <c r="E59" s="2">
        <v>160.54</v>
      </c>
      <c r="F59" s="2">
        <v>153.37</v>
      </c>
      <c r="G59" s="1" t="d">
        <f t="shared" si="0"/>
        <v>2022-08-31</v>
      </c>
    </row>
    <row r="60" spans="1:7" x14ac:dyDescent="0.25">
      <c r="A60" s="1" t="d">
        <v>2022-09-12</v>
      </c>
      <c r="B60" s="2">
        <v>163.43</v>
      </c>
      <c r="C60">
        <v>104956000</v>
      </c>
      <c r="D60" s="2">
        <v>159.59</v>
      </c>
      <c r="E60" s="2">
        <v>164.26</v>
      </c>
      <c r="F60" s="2">
        <v>159.30000000000001</v>
      </c>
      <c r="G60" s="1" t="d">
        <f t="shared" si="0"/>
        <v>2022-08-31</v>
      </c>
    </row>
    <row r="61" spans="1:7" x14ac:dyDescent="0.25">
      <c r="A61" s="1" t="d">
        <v>2022-09-09</v>
      </c>
      <c r="B61" s="2">
        <v>157.37</v>
      </c>
      <c r="C61">
        <v>68081010</v>
      </c>
      <c r="D61" s="2">
        <v>155.47</v>
      </c>
      <c r="E61" s="2">
        <v>157.82</v>
      </c>
      <c r="F61" s="2">
        <v>154.75</v>
      </c>
      <c r="G61" s="1" t="d">
        <f t="shared" si="0"/>
        <v>2022-08-31</v>
      </c>
    </row>
    <row r="62" spans="1:7" x14ac:dyDescent="0.25">
      <c r="A62" s="1" t="d">
        <v>2022-09-08</v>
      </c>
      <c r="B62" s="2">
        <v>154.46</v>
      </c>
      <c r="C62">
        <v>84923850</v>
      </c>
      <c r="D62" s="2">
        <v>154.63999999999999</v>
      </c>
      <c r="E62" s="2">
        <v>156.36000000000001</v>
      </c>
      <c r="F62" s="2">
        <v>152.68</v>
      </c>
      <c r="G62" s="1" t="d">
        <f t="shared" si="0"/>
        <v>2022-08-31</v>
      </c>
    </row>
    <row r="63" spans="1:7" x14ac:dyDescent="0.25">
      <c r="A63" s="1" t="d">
        <v>2022-09-07</v>
      </c>
      <c r="B63" s="2">
        <v>155.96</v>
      </c>
      <c r="C63">
        <v>87449570</v>
      </c>
      <c r="D63" s="2">
        <v>154.82499999999999</v>
      </c>
      <c r="E63" s="2">
        <v>156.66999999999999</v>
      </c>
      <c r="F63" s="2">
        <v>153.61000000000001</v>
      </c>
      <c r="G63" s="1" t="d">
        <f t="shared" si="0"/>
        <v>2022-08-31</v>
      </c>
    </row>
    <row r="64" spans="1:7" x14ac:dyDescent="0.25">
      <c r="A64" s="1" t="d">
        <v>2022-09-06</v>
      </c>
      <c r="B64" s="2">
        <v>154.53</v>
      </c>
      <c r="C64">
        <v>73714840</v>
      </c>
      <c r="D64" s="2">
        <v>156.47</v>
      </c>
      <c r="E64" s="2">
        <v>157.09</v>
      </c>
      <c r="F64" s="2">
        <v>153.69</v>
      </c>
      <c r="G64" s="1" t="d">
        <f t="shared" si="0"/>
        <v>2022-08-31</v>
      </c>
    </row>
    <row r="65" spans="1:7" x14ac:dyDescent="0.25">
      <c r="A65" s="1" t="d">
        <v>2022-09-02</v>
      </c>
      <c r="B65" s="2">
        <v>155.81</v>
      </c>
      <c r="C65">
        <v>76957770</v>
      </c>
      <c r="D65" s="2">
        <v>159.75</v>
      </c>
      <c r="E65" s="2">
        <v>160.36199999999999</v>
      </c>
      <c r="F65" s="2">
        <v>154.965</v>
      </c>
      <c r="G65" s="1" t="d">
        <f t="shared" si="0"/>
        <v>2022-08-31</v>
      </c>
    </row>
    <row r="66" spans="1:7" x14ac:dyDescent="0.25">
      <c r="A66" s="1" t="d">
        <v>2022-09-01</v>
      </c>
      <c r="B66" s="2">
        <v>157.96</v>
      </c>
      <c r="C66">
        <v>74229900</v>
      </c>
      <c r="D66" s="2">
        <v>156.63999999999999</v>
      </c>
      <c r="E66" s="2">
        <v>158.41999999999999</v>
      </c>
      <c r="F66" s="2">
        <v>154.66999999999999</v>
      </c>
      <c r="G66" s="1" t="d">
        <f t="shared" ref="G66:G129" si="1">EOMONTH(A66,-1)</f>
        <v>2022-08-31</v>
      </c>
    </row>
    <row r="67" spans="1:7" x14ac:dyDescent="0.25">
      <c r="A67" s="1" t="d">
        <v>2022-08-31</v>
      </c>
      <c r="B67" s="2">
        <v>157.22</v>
      </c>
      <c r="C67">
        <v>87991090</v>
      </c>
      <c r="D67" s="2">
        <v>160.30500000000001</v>
      </c>
      <c r="E67" s="2">
        <v>160.58000000000001</v>
      </c>
      <c r="F67" s="2">
        <v>157.13999999999999</v>
      </c>
      <c r="G67" s="1" t="d">
        <f t="shared" si="1"/>
        <v>2022-07-31</v>
      </c>
    </row>
    <row r="68" spans="1:7" x14ac:dyDescent="0.25">
      <c r="A68" s="1" t="d">
        <v>2022-08-30</v>
      </c>
      <c r="B68" s="2">
        <v>158.91</v>
      </c>
      <c r="C68">
        <v>77906200</v>
      </c>
      <c r="D68" s="2">
        <v>162.13</v>
      </c>
      <c r="E68" s="2">
        <v>162.56</v>
      </c>
      <c r="F68" s="2">
        <v>157.72</v>
      </c>
      <c r="G68" s="1" t="d">
        <f t="shared" si="1"/>
        <v>2022-07-31</v>
      </c>
    </row>
    <row r="69" spans="1:7" x14ac:dyDescent="0.25">
      <c r="A69" s="1" t="d">
        <v>2022-08-29</v>
      </c>
      <c r="B69" s="2">
        <v>161.38</v>
      </c>
      <c r="C69">
        <v>73313950</v>
      </c>
      <c r="D69" s="2">
        <v>161.14500000000001</v>
      </c>
      <c r="E69" s="2">
        <v>162.9</v>
      </c>
      <c r="F69" s="2">
        <v>159.82</v>
      </c>
      <c r="G69" s="1" t="d">
        <f t="shared" si="1"/>
        <v>2022-07-31</v>
      </c>
    </row>
    <row r="70" spans="1:7" x14ac:dyDescent="0.25">
      <c r="A70" s="1" t="d">
        <v>2022-08-26</v>
      </c>
      <c r="B70" s="2">
        <v>163.62</v>
      </c>
      <c r="C70">
        <v>78960980</v>
      </c>
      <c r="D70" s="2">
        <v>170.57</v>
      </c>
      <c r="E70" s="2">
        <v>171.05</v>
      </c>
      <c r="F70" s="2">
        <v>163.56</v>
      </c>
      <c r="G70" s="1" t="d">
        <f t="shared" si="1"/>
        <v>2022-07-31</v>
      </c>
    </row>
    <row r="71" spans="1:7" x14ac:dyDescent="0.25">
      <c r="A71" s="1" t="d">
        <v>2022-08-25</v>
      </c>
      <c r="B71" s="2">
        <v>170.03</v>
      </c>
      <c r="C71">
        <v>51218210</v>
      </c>
      <c r="D71" s="2">
        <v>168.78</v>
      </c>
      <c r="E71" s="2">
        <v>170.14</v>
      </c>
      <c r="F71" s="2">
        <v>168.35</v>
      </c>
      <c r="G71" s="1" t="d">
        <f t="shared" si="1"/>
        <v>2022-07-31</v>
      </c>
    </row>
    <row r="72" spans="1:7" x14ac:dyDescent="0.25">
      <c r="A72" s="1" t="d">
        <v>2022-08-24</v>
      </c>
      <c r="B72" s="2">
        <v>167.53</v>
      </c>
      <c r="C72">
        <v>53841520</v>
      </c>
      <c r="D72" s="2">
        <v>167.32</v>
      </c>
      <c r="E72" s="2">
        <v>168.11</v>
      </c>
      <c r="F72" s="2">
        <v>166.245</v>
      </c>
      <c r="G72" s="1" t="d">
        <f t="shared" si="1"/>
        <v>2022-07-31</v>
      </c>
    </row>
    <row r="73" spans="1:7" x14ac:dyDescent="0.25">
      <c r="A73" s="1" t="d">
        <v>2022-08-23</v>
      </c>
      <c r="B73" s="2">
        <v>167.23</v>
      </c>
      <c r="C73">
        <v>54147080</v>
      </c>
      <c r="D73" s="2">
        <v>167.08</v>
      </c>
      <c r="E73" s="2">
        <v>168.71</v>
      </c>
      <c r="F73" s="2">
        <v>166.65</v>
      </c>
      <c r="G73" s="1" t="d">
        <f t="shared" si="1"/>
        <v>2022-07-31</v>
      </c>
    </row>
    <row r="74" spans="1:7" x14ac:dyDescent="0.25">
      <c r="A74" s="1" t="d">
        <v>2022-08-22</v>
      </c>
      <c r="B74" s="2">
        <v>167.57</v>
      </c>
      <c r="C74">
        <v>69026810</v>
      </c>
      <c r="D74" s="2">
        <v>169.69</v>
      </c>
      <c r="E74" s="2">
        <v>169.86</v>
      </c>
      <c r="F74" s="2">
        <v>167.13499999999999</v>
      </c>
      <c r="G74" s="1" t="d">
        <f t="shared" si="1"/>
        <v>2022-07-31</v>
      </c>
    </row>
    <row r="75" spans="1:7" x14ac:dyDescent="0.25">
      <c r="A75" s="1" t="d">
        <v>2022-08-19</v>
      </c>
      <c r="B75" s="2">
        <v>171.52</v>
      </c>
      <c r="C75">
        <v>70346300</v>
      </c>
      <c r="D75" s="2">
        <v>173.03</v>
      </c>
      <c r="E75" s="2">
        <v>173.74</v>
      </c>
      <c r="F75" s="2">
        <v>171.31010000000001</v>
      </c>
      <c r="G75" s="1" t="d">
        <f t="shared" si="1"/>
        <v>2022-07-31</v>
      </c>
    </row>
    <row r="76" spans="1:7" x14ac:dyDescent="0.25">
      <c r="A76" s="1" t="d">
        <v>2022-08-18</v>
      </c>
      <c r="B76" s="2">
        <v>174.15</v>
      </c>
      <c r="C76">
        <v>62290080</v>
      </c>
      <c r="D76" s="2">
        <v>173.75</v>
      </c>
      <c r="E76" s="2">
        <v>174.9</v>
      </c>
      <c r="F76" s="2">
        <v>173.12</v>
      </c>
      <c r="G76" s="1" t="d">
        <f t="shared" si="1"/>
        <v>2022-07-31</v>
      </c>
    </row>
    <row r="77" spans="1:7" x14ac:dyDescent="0.25">
      <c r="A77" s="1" t="d">
        <v>2022-08-17</v>
      </c>
      <c r="B77" s="2">
        <v>174.55</v>
      </c>
      <c r="C77">
        <v>79542040</v>
      </c>
      <c r="D77" s="2">
        <v>172.77</v>
      </c>
      <c r="E77" s="2">
        <v>176.15</v>
      </c>
      <c r="F77" s="2">
        <v>172.57</v>
      </c>
      <c r="G77" s="1" t="d">
        <f t="shared" si="1"/>
        <v>2022-07-31</v>
      </c>
    </row>
    <row r="78" spans="1:7" x14ac:dyDescent="0.25">
      <c r="A78" s="1" t="d">
        <v>2022-08-16</v>
      </c>
      <c r="B78" s="2">
        <v>173.03</v>
      </c>
      <c r="C78">
        <v>56377050</v>
      </c>
      <c r="D78" s="2">
        <v>172.78</v>
      </c>
      <c r="E78" s="2">
        <v>173.71</v>
      </c>
      <c r="F78" s="2">
        <v>171.6618</v>
      </c>
      <c r="G78" s="1" t="d">
        <f t="shared" si="1"/>
        <v>2022-07-31</v>
      </c>
    </row>
    <row r="79" spans="1:7" x14ac:dyDescent="0.25">
      <c r="A79" s="1" t="d">
        <v>2022-08-15</v>
      </c>
      <c r="B79" s="2">
        <v>173.19</v>
      </c>
      <c r="C79">
        <v>54091690</v>
      </c>
      <c r="D79" s="2">
        <v>171.52</v>
      </c>
      <c r="E79" s="2">
        <v>173.39</v>
      </c>
      <c r="F79" s="2">
        <v>171.345</v>
      </c>
      <c r="G79" s="1" t="d">
        <f t="shared" si="1"/>
        <v>2022-07-31</v>
      </c>
    </row>
    <row r="80" spans="1:7" x14ac:dyDescent="0.25">
      <c r="A80" s="1" t="d">
        <v>2022-08-12</v>
      </c>
      <c r="B80" s="2">
        <v>172.1</v>
      </c>
      <c r="C80">
        <v>68039380</v>
      </c>
      <c r="D80" s="2">
        <v>169.82</v>
      </c>
      <c r="E80" s="2">
        <v>172.17</v>
      </c>
      <c r="F80" s="2">
        <v>169.4</v>
      </c>
      <c r="G80" s="1" t="d">
        <f t="shared" si="1"/>
        <v>2022-07-31</v>
      </c>
    </row>
    <row r="81" spans="1:7" x14ac:dyDescent="0.25">
      <c r="A81" s="1" t="d">
        <v>2022-08-11</v>
      </c>
      <c r="B81" s="2">
        <v>168.49</v>
      </c>
      <c r="C81">
        <v>57149160</v>
      </c>
      <c r="D81" s="2">
        <v>170.06</v>
      </c>
      <c r="E81" s="2">
        <v>170.99</v>
      </c>
      <c r="F81" s="2">
        <v>168.19</v>
      </c>
      <c r="G81" s="1" t="d">
        <f t="shared" si="1"/>
        <v>2022-07-31</v>
      </c>
    </row>
    <row r="82" spans="1:7" x14ac:dyDescent="0.25">
      <c r="A82" s="1" t="d">
        <v>2022-08-10</v>
      </c>
      <c r="B82" s="2">
        <v>169.24</v>
      </c>
      <c r="C82">
        <v>70170540</v>
      </c>
      <c r="D82" s="2">
        <v>167.68</v>
      </c>
      <c r="E82" s="2">
        <v>169.34</v>
      </c>
      <c r="F82" s="2">
        <v>166.9</v>
      </c>
      <c r="G82" s="1" t="d">
        <f t="shared" si="1"/>
        <v>2022-07-31</v>
      </c>
    </row>
    <row r="83" spans="1:7" x14ac:dyDescent="0.25">
      <c r="A83" s="1" t="d">
        <v>2022-08-09</v>
      </c>
      <c r="B83" s="2">
        <v>164.92</v>
      </c>
      <c r="C83">
        <v>63135500</v>
      </c>
      <c r="D83" s="2">
        <v>164.02</v>
      </c>
      <c r="E83" s="2">
        <v>165.82</v>
      </c>
      <c r="F83" s="2">
        <v>163.25</v>
      </c>
      <c r="G83" s="1" t="d">
        <f t="shared" si="1"/>
        <v>2022-07-31</v>
      </c>
    </row>
    <row r="84" spans="1:7" x14ac:dyDescent="0.25">
      <c r="A84" s="1" t="d">
        <v>2022-08-08</v>
      </c>
      <c r="B84" s="2">
        <v>164.87</v>
      </c>
      <c r="C84">
        <v>60362340</v>
      </c>
      <c r="D84" s="2">
        <v>166.37</v>
      </c>
      <c r="E84" s="2">
        <v>167.81</v>
      </c>
      <c r="F84" s="2">
        <v>164.2</v>
      </c>
      <c r="G84" s="1" t="d">
        <f t="shared" si="1"/>
        <v>2022-07-31</v>
      </c>
    </row>
    <row r="85" spans="1:7" x14ac:dyDescent="0.25">
      <c r="A85" s="1" t="d">
        <v>2022-08-05</v>
      </c>
      <c r="B85" s="2">
        <v>165.35</v>
      </c>
      <c r="C85">
        <v>56696990</v>
      </c>
      <c r="D85" s="2">
        <v>163.21</v>
      </c>
      <c r="E85" s="2">
        <v>165.85</v>
      </c>
      <c r="F85" s="3">
        <v>163</v>
      </c>
      <c r="G85" s="1" t="d">
        <f t="shared" si="1"/>
        <v>2022-07-31</v>
      </c>
    </row>
    <row r="86" spans="1:7" x14ac:dyDescent="0.25">
      <c r="A86" s="1" t="d">
        <v>2022-08-04</v>
      </c>
      <c r="B86" s="2">
        <v>165.81</v>
      </c>
      <c r="C86">
        <v>55474140</v>
      </c>
      <c r="D86" s="2">
        <v>166.005</v>
      </c>
      <c r="E86" s="2">
        <v>167.19</v>
      </c>
      <c r="F86" s="2">
        <v>164.43</v>
      </c>
      <c r="G86" s="1" t="d">
        <f t="shared" si="1"/>
        <v>2022-07-31</v>
      </c>
    </row>
    <row r="87" spans="1:7" x14ac:dyDescent="0.25">
      <c r="A87" s="1" t="d">
        <v>2022-08-03</v>
      </c>
      <c r="B87" s="2">
        <v>166.13</v>
      </c>
      <c r="C87">
        <v>82507490</v>
      </c>
      <c r="D87" s="2">
        <v>160.84</v>
      </c>
      <c r="E87" s="2">
        <v>166.59</v>
      </c>
      <c r="F87" s="2">
        <v>160.75</v>
      </c>
      <c r="G87" s="1" t="d">
        <f t="shared" si="1"/>
        <v>2022-07-31</v>
      </c>
    </row>
    <row r="88" spans="1:7" x14ac:dyDescent="0.25">
      <c r="A88" s="1" t="d">
        <v>2022-08-02</v>
      </c>
      <c r="B88" s="2">
        <v>160.01</v>
      </c>
      <c r="C88">
        <v>59907030</v>
      </c>
      <c r="D88" s="2">
        <v>160.1</v>
      </c>
      <c r="E88" s="2">
        <v>162.41</v>
      </c>
      <c r="F88" s="2">
        <v>159.63</v>
      </c>
      <c r="G88" s="1" t="d">
        <f t="shared" si="1"/>
        <v>2022-07-31</v>
      </c>
    </row>
    <row r="89" spans="1:7" x14ac:dyDescent="0.25">
      <c r="A89" s="1" t="d">
        <v>2022-08-01</v>
      </c>
      <c r="B89" s="2">
        <v>161.51</v>
      </c>
      <c r="C89">
        <v>67829380</v>
      </c>
      <c r="D89" s="2">
        <v>161.01</v>
      </c>
      <c r="E89" s="2">
        <v>163.59</v>
      </c>
      <c r="F89" s="2">
        <v>160.88999999999999</v>
      </c>
      <c r="G89" s="1" t="d">
        <f t="shared" si="1"/>
        <v>2022-07-31</v>
      </c>
    </row>
    <row r="90" spans="1:7" x14ac:dyDescent="0.25">
      <c r="A90" s="1" t="d">
        <v>2022-07-29</v>
      </c>
      <c r="B90" s="2">
        <v>162.51</v>
      </c>
      <c r="C90">
        <v>101786900</v>
      </c>
      <c r="D90" s="2">
        <v>161.24</v>
      </c>
      <c r="E90" s="2">
        <v>163.63</v>
      </c>
      <c r="F90" s="2">
        <v>159.5</v>
      </c>
      <c r="G90" s="1" t="d">
        <f t="shared" si="1"/>
        <v>2022-06-30</v>
      </c>
    </row>
    <row r="91" spans="1:7" x14ac:dyDescent="0.25">
      <c r="A91" s="1" t="d">
        <v>2022-07-28</v>
      </c>
      <c r="B91" s="2">
        <v>157.35</v>
      </c>
      <c r="C91">
        <v>81378730</v>
      </c>
      <c r="D91" s="2">
        <v>156.97999999999999</v>
      </c>
      <c r="E91" s="2">
        <v>157.63999999999999</v>
      </c>
      <c r="F91" s="2">
        <v>154.41</v>
      </c>
      <c r="G91" s="1" t="d">
        <f t="shared" si="1"/>
        <v>2022-06-30</v>
      </c>
    </row>
    <row r="92" spans="1:7" x14ac:dyDescent="0.25">
      <c r="A92" s="1" t="d">
        <v>2022-07-27</v>
      </c>
      <c r="B92" s="2">
        <v>156.79</v>
      </c>
      <c r="C92">
        <v>78620690</v>
      </c>
      <c r="D92" s="2">
        <v>152.58000000000001</v>
      </c>
      <c r="E92" s="2">
        <v>157.33000000000001</v>
      </c>
      <c r="F92" s="2">
        <v>152.16</v>
      </c>
      <c r="G92" s="1" t="d">
        <f t="shared" si="1"/>
        <v>2022-06-30</v>
      </c>
    </row>
    <row r="93" spans="1:7" x14ac:dyDescent="0.25">
      <c r="A93" s="1" t="d">
        <v>2022-07-26</v>
      </c>
      <c r="B93" s="2">
        <v>151.6</v>
      </c>
      <c r="C93">
        <v>55138690</v>
      </c>
      <c r="D93" s="2">
        <v>152.26499999999999</v>
      </c>
      <c r="E93" s="2">
        <v>153.08500000000001</v>
      </c>
      <c r="F93" s="2">
        <v>150.80000000000001</v>
      </c>
      <c r="G93" s="1" t="d">
        <f t="shared" si="1"/>
        <v>2022-06-30</v>
      </c>
    </row>
    <row r="94" spans="1:7" x14ac:dyDescent="0.25">
      <c r="A94" s="1" t="d">
        <v>2022-07-25</v>
      </c>
      <c r="B94" s="2">
        <v>152.94999999999999</v>
      </c>
      <c r="C94">
        <v>53623950</v>
      </c>
      <c r="D94" s="2">
        <v>154.01</v>
      </c>
      <c r="E94" s="2">
        <v>155.04</v>
      </c>
      <c r="F94" s="2">
        <v>152.28</v>
      </c>
      <c r="G94" s="1" t="d">
        <f t="shared" si="1"/>
        <v>2022-06-30</v>
      </c>
    </row>
    <row r="95" spans="1:7" x14ac:dyDescent="0.25">
      <c r="A95" s="1" t="d">
        <v>2022-07-22</v>
      </c>
      <c r="B95" s="2">
        <v>154.09</v>
      </c>
      <c r="C95">
        <v>66675410</v>
      </c>
      <c r="D95" s="2">
        <v>155.38999999999999</v>
      </c>
      <c r="E95" s="2">
        <v>156.28</v>
      </c>
      <c r="F95" s="2">
        <v>153.41</v>
      </c>
      <c r="G95" s="1" t="d">
        <f t="shared" si="1"/>
        <v>2022-06-30</v>
      </c>
    </row>
    <row r="96" spans="1:7" x14ac:dyDescent="0.25">
      <c r="A96" s="1" t="d">
        <v>2022-07-21</v>
      </c>
      <c r="B96" s="2">
        <v>155.35</v>
      </c>
      <c r="C96">
        <v>65086640</v>
      </c>
      <c r="D96" s="2">
        <v>154.5</v>
      </c>
      <c r="E96" s="2">
        <v>155.57</v>
      </c>
      <c r="F96" s="2">
        <v>151.94</v>
      </c>
      <c r="G96" s="1" t="d">
        <f t="shared" si="1"/>
        <v>2022-06-30</v>
      </c>
    </row>
    <row r="97" spans="1:7" x14ac:dyDescent="0.25">
      <c r="A97" s="1" t="d">
        <v>2022-07-20</v>
      </c>
      <c r="B97" s="2">
        <v>153.04</v>
      </c>
      <c r="C97">
        <v>64823410</v>
      </c>
      <c r="D97" s="2">
        <v>151.12</v>
      </c>
      <c r="E97" s="2">
        <v>153.72</v>
      </c>
      <c r="F97" s="2">
        <v>150.37</v>
      </c>
      <c r="G97" s="1" t="d">
        <f t="shared" si="1"/>
        <v>2022-06-30</v>
      </c>
    </row>
    <row r="98" spans="1:7" x14ac:dyDescent="0.25">
      <c r="A98" s="1" t="d">
        <v>2022-07-19</v>
      </c>
      <c r="B98" s="3">
        <v>151</v>
      </c>
      <c r="C98">
        <v>82982370</v>
      </c>
      <c r="D98" s="2">
        <v>147.91999999999999</v>
      </c>
      <c r="E98" s="2">
        <v>151.22999999999999</v>
      </c>
      <c r="F98" s="2">
        <v>146.91</v>
      </c>
      <c r="G98" s="1" t="d">
        <f t="shared" si="1"/>
        <v>2022-06-30</v>
      </c>
    </row>
    <row r="99" spans="1:7" x14ac:dyDescent="0.25">
      <c r="A99" s="1" t="d">
        <v>2022-07-18</v>
      </c>
      <c r="B99" s="2">
        <v>147.07</v>
      </c>
      <c r="C99">
        <v>81420870</v>
      </c>
      <c r="D99" s="2">
        <v>150.74</v>
      </c>
      <c r="E99" s="2">
        <v>151.57</v>
      </c>
      <c r="F99" s="2">
        <v>146.69999999999999</v>
      </c>
      <c r="G99" s="1" t="d">
        <f t="shared" si="1"/>
        <v>2022-06-30</v>
      </c>
    </row>
    <row r="100" spans="1:7" x14ac:dyDescent="0.25">
      <c r="A100" s="1" t="d">
        <v>2022-07-15</v>
      </c>
      <c r="B100" s="2">
        <v>150.16999999999999</v>
      </c>
      <c r="C100">
        <v>76259930</v>
      </c>
      <c r="D100" s="2">
        <v>149.78</v>
      </c>
      <c r="E100" s="2">
        <v>150.86000000000001</v>
      </c>
      <c r="F100" s="2">
        <v>148.19999999999999</v>
      </c>
      <c r="G100" s="1" t="d">
        <f t="shared" si="1"/>
        <v>2022-06-30</v>
      </c>
    </row>
    <row r="101" spans="1:7" x14ac:dyDescent="0.25">
      <c r="A101" s="1" t="d">
        <v>2022-07-14</v>
      </c>
      <c r="B101" s="2">
        <v>148.47</v>
      </c>
      <c r="C101">
        <v>78140740</v>
      </c>
      <c r="D101" s="2">
        <v>144.08000000000001</v>
      </c>
      <c r="E101" s="2">
        <v>148.94999999999999</v>
      </c>
      <c r="F101" s="2">
        <v>143.25</v>
      </c>
      <c r="G101" s="1" t="d">
        <f t="shared" si="1"/>
        <v>2022-06-30</v>
      </c>
    </row>
    <row r="102" spans="1:7" x14ac:dyDescent="0.25">
      <c r="A102" s="1" t="d">
        <v>2022-07-13</v>
      </c>
      <c r="B102" s="2">
        <v>145.49</v>
      </c>
      <c r="C102">
        <v>71185560</v>
      </c>
      <c r="D102" s="2">
        <v>142.99</v>
      </c>
      <c r="E102" s="2">
        <v>146.44999999999999</v>
      </c>
      <c r="F102" s="2">
        <v>142.12010000000001</v>
      </c>
      <c r="G102" s="1" t="d">
        <f t="shared" si="1"/>
        <v>2022-06-30</v>
      </c>
    </row>
    <row r="103" spans="1:7" x14ac:dyDescent="0.25">
      <c r="A103" s="1" t="d">
        <v>2022-07-12</v>
      </c>
      <c r="B103" s="2">
        <v>145.86000000000001</v>
      </c>
      <c r="C103">
        <v>77588760</v>
      </c>
      <c r="D103" s="2">
        <v>145.76</v>
      </c>
      <c r="E103" s="2">
        <v>148.44999999999999</v>
      </c>
      <c r="F103" s="2">
        <v>145.05000000000001</v>
      </c>
      <c r="G103" s="1" t="d">
        <f t="shared" si="1"/>
        <v>2022-06-30</v>
      </c>
    </row>
    <row r="104" spans="1:7" x14ac:dyDescent="0.25">
      <c r="A104" s="1" t="d">
        <v>2022-07-11</v>
      </c>
      <c r="B104" s="2">
        <v>144.87</v>
      </c>
      <c r="C104">
        <v>63305110</v>
      </c>
      <c r="D104" s="2">
        <v>145.66999999999999</v>
      </c>
      <c r="E104" s="2">
        <v>146.63999999999999</v>
      </c>
      <c r="F104" s="2">
        <v>143.78</v>
      </c>
      <c r="G104" s="1" t="d">
        <f t="shared" si="1"/>
        <v>2022-06-30</v>
      </c>
    </row>
    <row r="105" spans="1:7" x14ac:dyDescent="0.25">
      <c r="A105" s="1" t="d">
        <v>2022-07-08</v>
      </c>
      <c r="B105" s="2">
        <v>147.04</v>
      </c>
      <c r="C105">
        <v>64547800</v>
      </c>
      <c r="D105" s="2">
        <v>145.26499999999999</v>
      </c>
      <c r="E105" s="2">
        <v>147.55000000000001</v>
      </c>
      <c r="F105" s="3">
        <v>145</v>
      </c>
      <c r="G105" s="1" t="d">
        <f t="shared" si="1"/>
        <v>2022-06-30</v>
      </c>
    </row>
    <row r="106" spans="1:7" x14ac:dyDescent="0.25">
      <c r="A106" s="1" t="d">
        <v>2022-07-07</v>
      </c>
      <c r="B106" s="2">
        <v>146.35</v>
      </c>
      <c r="C106">
        <v>66253710</v>
      </c>
      <c r="D106" s="2">
        <v>143.29</v>
      </c>
      <c r="E106" s="2">
        <v>146.55000000000001</v>
      </c>
      <c r="F106" s="2">
        <v>143.28</v>
      </c>
      <c r="G106" s="1" t="d">
        <f t="shared" si="1"/>
        <v>2022-06-30</v>
      </c>
    </row>
    <row r="107" spans="1:7" x14ac:dyDescent="0.25">
      <c r="A107" s="1" t="d">
        <v>2022-07-06</v>
      </c>
      <c r="B107" s="2">
        <v>142.91999999999999</v>
      </c>
      <c r="C107">
        <v>74064250</v>
      </c>
      <c r="D107" s="2">
        <v>141.35499999999999</v>
      </c>
      <c r="E107" s="2">
        <v>144.12</v>
      </c>
      <c r="F107" s="2">
        <v>141.08000000000001</v>
      </c>
      <c r="G107" s="1" t="d">
        <f t="shared" si="1"/>
        <v>2022-06-30</v>
      </c>
    </row>
    <row r="108" spans="1:7" x14ac:dyDescent="0.25">
      <c r="A108" s="1" t="d">
        <v>2022-07-05</v>
      </c>
      <c r="B108" s="2">
        <v>141.56</v>
      </c>
      <c r="C108">
        <v>73429640</v>
      </c>
      <c r="D108" s="2">
        <v>137.77000000000001</v>
      </c>
      <c r="E108" s="2">
        <v>141.61000000000001</v>
      </c>
      <c r="F108" s="2">
        <v>136.93</v>
      </c>
      <c r="G108" s="1" t="d">
        <f t="shared" si="1"/>
        <v>2022-06-30</v>
      </c>
    </row>
    <row r="109" spans="1:7" x14ac:dyDescent="0.25">
      <c r="A109" s="1" t="d">
        <v>2022-07-01</v>
      </c>
      <c r="B109" s="2">
        <v>138.93</v>
      </c>
      <c r="C109">
        <v>71051550</v>
      </c>
      <c r="D109" s="2">
        <v>136.04</v>
      </c>
      <c r="E109" s="2">
        <v>139.04</v>
      </c>
      <c r="F109" s="2">
        <v>135.66</v>
      </c>
      <c r="G109" s="1" t="d">
        <f t="shared" si="1"/>
        <v>2022-06-30</v>
      </c>
    </row>
    <row r="110" spans="1:7" x14ac:dyDescent="0.25">
      <c r="A110" s="1" t="d">
        <v>2022-06-30</v>
      </c>
      <c r="B110" s="2">
        <v>136.72</v>
      </c>
      <c r="C110">
        <v>98964470</v>
      </c>
      <c r="D110" s="2">
        <v>137.25</v>
      </c>
      <c r="E110" s="2">
        <v>138.37</v>
      </c>
      <c r="F110" s="2">
        <v>133.77369999999999</v>
      </c>
      <c r="G110" s="1" t="d">
        <f t="shared" si="1"/>
        <v>2022-05-31</v>
      </c>
    </row>
    <row r="111" spans="1:7" x14ac:dyDescent="0.25">
      <c r="A111" s="1" t="d">
        <v>2022-06-29</v>
      </c>
      <c r="B111" s="2">
        <v>139.22999999999999</v>
      </c>
      <c r="C111">
        <v>66242410</v>
      </c>
      <c r="D111" s="2">
        <v>137.46</v>
      </c>
      <c r="E111" s="2">
        <v>140.66999999999999</v>
      </c>
      <c r="F111" s="2">
        <v>136.66999999999999</v>
      </c>
      <c r="G111" s="1" t="d">
        <f t="shared" si="1"/>
        <v>2022-05-31</v>
      </c>
    </row>
    <row r="112" spans="1:7" x14ac:dyDescent="0.25">
      <c r="A112" s="1" t="d">
        <v>2022-06-28</v>
      </c>
      <c r="B112" s="2">
        <v>137.44</v>
      </c>
      <c r="C112">
        <v>67315330</v>
      </c>
      <c r="D112" s="2">
        <v>142.13</v>
      </c>
      <c r="E112" s="2">
        <v>143.422</v>
      </c>
      <c r="F112" s="2">
        <v>137.32499999999999</v>
      </c>
      <c r="G112" s="1" t="d">
        <f t="shared" si="1"/>
        <v>2022-05-31</v>
      </c>
    </row>
    <row r="113" spans="1:7" x14ac:dyDescent="0.25">
      <c r="A113" s="1" t="d">
        <v>2022-06-27</v>
      </c>
      <c r="B113" s="2">
        <v>141.66</v>
      </c>
      <c r="C113">
        <v>70207910</v>
      </c>
      <c r="D113" s="2">
        <v>142.69499999999999</v>
      </c>
      <c r="E113" s="2">
        <v>143.49</v>
      </c>
      <c r="F113" s="2">
        <v>140.965</v>
      </c>
      <c r="G113" s="1" t="d">
        <f t="shared" si="1"/>
        <v>2022-05-31</v>
      </c>
    </row>
    <row r="114" spans="1:7" x14ac:dyDescent="0.25">
      <c r="A114" s="1" t="d">
        <v>2022-06-24</v>
      </c>
      <c r="B114" s="2">
        <v>141.66</v>
      </c>
      <c r="C114">
        <v>89116840</v>
      </c>
      <c r="D114" s="2">
        <v>139.9</v>
      </c>
      <c r="E114" s="2">
        <v>141.91</v>
      </c>
      <c r="F114" s="2">
        <v>139.77000000000001</v>
      </c>
      <c r="G114" s="1" t="d">
        <f t="shared" si="1"/>
        <v>2022-05-31</v>
      </c>
    </row>
    <row r="115" spans="1:7" x14ac:dyDescent="0.25">
      <c r="A115" s="1" t="d">
        <v>2022-06-23</v>
      </c>
      <c r="B115" s="2">
        <v>138.27000000000001</v>
      </c>
      <c r="C115">
        <v>72433770</v>
      </c>
      <c r="D115" s="2">
        <v>136.82</v>
      </c>
      <c r="E115" s="2">
        <v>138.59</v>
      </c>
      <c r="F115" s="2">
        <v>135.63</v>
      </c>
      <c r="G115" s="1" t="d">
        <f t="shared" si="1"/>
        <v>2022-05-31</v>
      </c>
    </row>
    <row r="116" spans="1:7" x14ac:dyDescent="0.25">
      <c r="A116" s="1" t="d">
        <v>2022-06-22</v>
      </c>
      <c r="B116" s="2">
        <v>135.35</v>
      </c>
      <c r="C116">
        <v>73409230</v>
      </c>
      <c r="D116" s="2">
        <v>134.79</v>
      </c>
      <c r="E116" s="2">
        <v>137.76</v>
      </c>
      <c r="F116" s="2">
        <v>133.91</v>
      </c>
      <c r="G116" s="1" t="d">
        <f t="shared" si="1"/>
        <v>2022-05-31</v>
      </c>
    </row>
    <row r="117" spans="1:7" x14ac:dyDescent="0.25">
      <c r="A117" s="1" t="d">
        <v>2022-06-21</v>
      </c>
      <c r="B117" s="2">
        <v>135.87</v>
      </c>
      <c r="C117">
        <v>81000490</v>
      </c>
      <c r="D117" s="2">
        <v>133.41999999999999</v>
      </c>
      <c r="E117" s="2">
        <v>137.06</v>
      </c>
      <c r="F117" s="2">
        <v>133.32</v>
      </c>
      <c r="G117" s="1" t="d">
        <f t="shared" si="1"/>
        <v>2022-05-31</v>
      </c>
    </row>
    <row r="118" spans="1:7" x14ac:dyDescent="0.25">
      <c r="A118" s="1" t="d">
        <v>2022-06-17</v>
      </c>
      <c r="B118" s="2">
        <v>131.56</v>
      </c>
      <c r="C118">
        <v>134520300</v>
      </c>
      <c r="D118" s="2">
        <v>130.065</v>
      </c>
      <c r="E118" s="2">
        <v>133.07900000000001</v>
      </c>
      <c r="F118" s="2">
        <v>129.81</v>
      </c>
      <c r="G118" s="1" t="d">
        <f t="shared" si="1"/>
        <v>2022-05-31</v>
      </c>
    </row>
    <row r="119" spans="1:7" x14ac:dyDescent="0.25">
      <c r="A119" s="1" t="d">
        <v>2022-06-16</v>
      </c>
      <c r="B119" s="2">
        <v>130.06</v>
      </c>
      <c r="C119">
        <v>107961500</v>
      </c>
      <c r="D119" s="2">
        <v>132.08000000000001</v>
      </c>
      <c r="E119" s="2">
        <v>132.38999999999999</v>
      </c>
      <c r="F119" s="2">
        <v>129.04</v>
      </c>
      <c r="G119" s="1" t="d">
        <f t="shared" si="1"/>
        <v>2022-05-31</v>
      </c>
    </row>
    <row r="120" spans="1:7" x14ac:dyDescent="0.25">
      <c r="A120" s="1" t="d">
        <v>2022-06-15</v>
      </c>
      <c r="B120" s="2">
        <v>135.43</v>
      </c>
      <c r="C120">
        <v>91532970</v>
      </c>
      <c r="D120" s="2">
        <v>134.29</v>
      </c>
      <c r="E120" s="2">
        <v>137.34</v>
      </c>
      <c r="F120" s="2">
        <v>132.16</v>
      </c>
      <c r="G120" s="1" t="d">
        <f t="shared" si="1"/>
        <v>2022-05-31</v>
      </c>
    </row>
    <row r="121" spans="1:7" x14ac:dyDescent="0.25">
      <c r="A121" s="1" t="d">
        <v>2022-06-14</v>
      </c>
      <c r="B121" s="2">
        <v>132.76</v>
      </c>
      <c r="C121">
        <v>84784330</v>
      </c>
      <c r="D121" s="2">
        <v>133.13</v>
      </c>
      <c r="E121" s="2">
        <v>133.88999999999999</v>
      </c>
      <c r="F121" s="2">
        <v>131.47999999999999</v>
      </c>
      <c r="G121" s="1" t="d">
        <f t="shared" si="1"/>
        <v>2022-05-31</v>
      </c>
    </row>
    <row r="122" spans="1:7" x14ac:dyDescent="0.25">
      <c r="A122" s="1" t="d">
        <v>2022-06-13</v>
      </c>
      <c r="B122" s="2">
        <v>131.88</v>
      </c>
      <c r="C122">
        <v>122207100</v>
      </c>
      <c r="D122" s="2">
        <v>132.87</v>
      </c>
      <c r="E122" s="2">
        <v>135.19999999999999</v>
      </c>
      <c r="F122" s="2">
        <v>131.44</v>
      </c>
      <c r="G122" s="1" t="d">
        <f t="shared" si="1"/>
        <v>2022-05-31</v>
      </c>
    </row>
    <row r="123" spans="1:7" x14ac:dyDescent="0.25">
      <c r="A123" s="1" t="d">
        <v>2022-06-10</v>
      </c>
      <c r="B123" s="2">
        <v>137.13</v>
      </c>
      <c r="C123">
        <v>91566640</v>
      </c>
      <c r="D123" s="2">
        <v>140.28</v>
      </c>
      <c r="E123" s="2">
        <v>140.76</v>
      </c>
      <c r="F123" s="2">
        <v>137.06</v>
      </c>
      <c r="G123" s="1" t="d">
        <f t="shared" si="1"/>
        <v>2022-05-31</v>
      </c>
    </row>
    <row r="124" spans="1:7" x14ac:dyDescent="0.25">
      <c r="A124" s="1" t="d">
        <v>2022-06-09</v>
      </c>
      <c r="B124" s="2">
        <v>142.63999999999999</v>
      </c>
      <c r="C124">
        <v>69472980</v>
      </c>
      <c r="D124" s="2">
        <v>147.08000000000001</v>
      </c>
      <c r="E124" s="2">
        <v>147.94999999999999</v>
      </c>
      <c r="F124" s="2">
        <v>142.53</v>
      </c>
      <c r="G124" s="1" t="d">
        <f t="shared" si="1"/>
        <v>2022-05-31</v>
      </c>
    </row>
    <row r="125" spans="1:7" x14ac:dyDescent="0.25">
      <c r="A125" s="1" t="d">
        <v>2022-06-08</v>
      </c>
      <c r="B125" s="2">
        <v>147.96</v>
      </c>
      <c r="C125">
        <v>53950200</v>
      </c>
      <c r="D125" s="2">
        <v>148.58000000000001</v>
      </c>
      <c r="E125" s="2">
        <v>149.86969999999999</v>
      </c>
      <c r="F125" s="2">
        <v>147.46</v>
      </c>
      <c r="G125" s="1" t="d">
        <f t="shared" si="1"/>
        <v>2022-05-31</v>
      </c>
    </row>
    <row r="126" spans="1:7" x14ac:dyDescent="0.25">
      <c r="A126" s="1" t="d">
        <v>2022-06-07</v>
      </c>
      <c r="B126" s="2">
        <v>148.71</v>
      </c>
      <c r="C126">
        <v>67808150</v>
      </c>
      <c r="D126" s="2">
        <v>144.345</v>
      </c>
      <c r="E126" s="3">
        <v>149</v>
      </c>
      <c r="F126" s="2">
        <v>144.1</v>
      </c>
      <c r="G126" s="1" t="d">
        <f t="shared" si="1"/>
        <v>2022-05-31</v>
      </c>
    </row>
    <row r="127" spans="1:7" x14ac:dyDescent="0.25">
      <c r="A127" s="1" t="d">
        <v>2022-06-06</v>
      </c>
      <c r="B127" s="2">
        <v>146.13999999999999</v>
      </c>
      <c r="C127">
        <v>71598380</v>
      </c>
      <c r="D127" s="2">
        <v>147.03</v>
      </c>
      <c r="E127" s="2">
        <v>148.56890000000001</v>
      </c>
      <c r="F127" s="2">
        <v>144.9</v>
      </c>
      <c r="G127" s="1" t="d">
        <f t="shared" si="1"/>
        <v>2022-05-31</v>
      </c>
    </row>
    <row r="128" spans="1:7" x14ac:dyDescent="0.25">
      <c r="A128" s="1" t="d">
        <v>2022-06-03</v>
      </c>
      <c r="B128" s="2">
        <v>145.38</v>
      </c>
      <c r="C128">
        <v>88570290</v>
      </c>
      <c r="D128" s="2">
        <v>146.9</v>
      </c>
      <c r="E128" s="2">
        <v>147.97</v>
      </c>
      <c r="F128" s="2">
        <v>144.46</v>
      </c>
      <c r="G128" s="1" t="d">
        <f t="shared" si="1"/>
        <v>2022-05-31</v>
      </c>
    </row>
    <row r="129" spans="1:7" x14ac:dyDescent="0.25">
      <c r="A129" s="1" t="d">
        <v>2022-06-02</v>
      </c>
      <c r="B129" s="2">
        <v>151.21</v>
      </c>
      <c r="C129">
        <v>72348060</v>
      </c>
      <c r="D129" s="2">
        <v>147.83000000000001</v>
      </c>
      <c r="E129" s="2">
        <v>151.27000000000001</v>
      </c>
      <c r="F129" s="2">
        <v>146.86000000000001</v>
      </c>
      <c r="G129" s="1" t="d">
        <f t="shared" si="1"/>
        <v>2022-05-31</v>
      </c>
    </row>
    <row r="130" spans="1:7" x14ac:dyDescent="0.25">
      <c r="A130" s="1" t="d">
        <v>2022-06-01</v>
      </c>
      <c r="B130" s="2">
        <v>148.71</v>
      </c>
      <c r="C130">
        <v>74286640</v>
      </c>
      <c r="D130" s="2">
        <v>149.9</v>
      </c>
      <c r="E130" s="2">
        <v>151.74</v>
      </c>
      <c r="F130" s="2">
        <v>147.68</v>
      </c>
      <c r="G130" s="1" t="d">
        <f t="shared" ref="G130:G193" si="2">EOMONTH(A130,-1)</f>
        <v>2022-05-31</v>
      </c>
    </row>
    <row r="131" spans="1:7" x14ac:dyDescent="0.25">
      <c r="A131" s="1" t="d">
        <v>2022-05-31</v>
      </c>
      <c r="B131" s="2">
        <v>148.84</v>
      </c>
      <c r="C131">
        <v>103718400</v>
      </c>
      <c r="D131" s="2">
        <v>149.07</v>
      </c>
      <c r="E131" s="2">
        <v>150.66</v>
      </c>
      <c r="F131" s="2">
        <v>146.84</v>
      </c>
      <c r="G131" s="1" t="d">
        <f t="shared" si="2"/>
        <v>2022-04-30</v>
      </c>
    </row>
    <row r="132" spans="1:7" x14ac:dyDescent="0.25">
      <c r="A132" s="1" t="d">
        <v>2022-05-27</v>
      </c>
      <c r="B132" s="2">
        <v>149.63999999999999</v>
      </c>
      <c r="C132">
        <v>90978500</v>
      </c>
      <c r="D132" s="2">
        <v>145.38999999999999</v>
      </c>
      <c r="E132" s="2">
        <v>149.68</v>
      </c>
      <c r="F132" s="2">
        <v>145.26</v>
      </c>
      <c r="G132" s="1" t="d">
        <f t="shared" si="2"/>
        <v>2022-04-30</v>
      </c>
    </row>
    <row r="133" spans="1:7" x14ac:dyDescent="0.25">
      <c r="A133" s="1" t="d">
        <v>2022-05-26</v>
      </c>
      <c r="B133" s="2">
        <v>143.78</v>
      </c>
      <c r="C133">
        <v>90601550</v>
      </c>
      <c r="D133" s="2">
        <v>137.38999999999999</v>
      </c>
      <c r="E133" s="2">
        <v>144.34</v>
      </c>
      <c r="F133" s="2">
        <v>137.13999999999999</v>
      </c>
      <c r="G133" s="1" t="d">
        <f t="shared" si="2"/>
        <v>2022-04-30</v>
      </c>
    </row>
    <row r="134" spans="1:7" x14ac:dyDescent="0.25">
      <c r="A134" s="1" t="d">
        <v>2022-05-25</v>
      </c>
      <c r="B134" s="2">
        <v>140.52000000000001</v>
      </c>
      <c r="C134">
        <v>92482700</v>
      </c>
      <c r="D134" s="2">
        <v>138.43</v>
      </c>
      <c r="E134" s="2">
        <v>141.785</v>
      </c>
      <c r="F134" s="2">
        <v>138.34</v>
      </c>
      <c r="G134" s="1" t="d">
        <f t="shared" si="2"/>
        <v>2022-04-30</v>
      </c>
    </row>
    <row r="135" spans="1:7" x14ac:dyDescent="0.25">
      <c r="A135" s="1" t="d">
        <v>2022-05-24</v>
      </c>
      <c r="B135" s="2">
        <v>140.36000000000001</v>
      </c>
      <c r="C135">
        <v>104132700</v>
      </c>
      <c r="D135" s="2">
        <v>140.80500000000001</v>
      </c>
      <c r="E135" s="2">
        <v>141.97</v>
      </c>
      <c r="F135" s="2">
        <v>137.33000000000001</v>
      </c>
      <c r="G135" s="1" t="d">
        <f t="shared" si="2"/>
        <v>2022-04-30</v>
      </c>
    </row>
    <row r="136" spans="1:7" x14ac:dyDescent="0.25">
      <c r="A136" s="1" t="d">
        <v>2022-05-23</v>
      </c>
      <c r="B136" s="2">
        <v>143.11000000000001</v>
      </c>
      <c r="C136">
        <v>117726300</v>
      </c>
      <c r="D136" s="2">
        <v>137.79</v>
      </c>
      <c r="E136" s="2">
        <v>143.26</v>
      </c>
      <c r="F136" s="2">
        <v>137.65</v>
      </c>
      <c r="G136" s="1" t="d">
        <f t="shared" si="2"/>
        <v>2022-04-30</v>
      </c>
    </row>
    <row r="137" spans="1:7" x14ac:dyDescent="0.25">
      <c r="A137" s="1" t="d">
        <v>2022-05-20</v>
      </c>
      <c r="B137" s="2">
        <v>137.59</v>
      </c>
      <c r="C137">
        <v>137426100</v>
      </c>
      <c r="D137" s="2">
        <v>139.09</v>
      </c>
      <c r="E137" s="2">
        <v>140.69999999999999</v>
      </c>
      <c r="F137" s="2">
        <v>132.61000000000001</v>
      </c>
      <c r="G137" s="1" t="d">
        <f t="shared" si="2"/>
        <v>2022-04-30</v>
      </c>
    </row>
    <row r="138" spans="1:7" x14ac:dyDescent="0.25">
      <c r="A138" s="1" t="d">
        <v>2022-05-19</v>
      </c>
      <c r="B138" s="2">
        <v>137.35</v>
      </c>
      <c r="C138">
        <v>136095600</v>
      </c>
      <c r="D138" s="2">
        <v>139.88</v>
      </c>
      <c r="E138" s="2">
        <v>141.66</v>
      </c>
      <c r="F138" s="2">
        <v>136.6</v>
      </c>
      <c r="G138" s="1" t="d">
        <f t="shared" si="2"/>
        <v>2022-04-30</v>
      </c>
    </row>
    <row r="139" spans="1:7" x14ac:dyDescent="0.25">
      <c r="A139" s="1" t="d">
        <v>2022-05-18</v>
      </c>
      <c r="B139" s="2">
        <v>140.82</v>
      </c>
      <c r="C139">
        <v>109742900</v>
      </c>
      <c r="D139" s="2">
        <v>146.85</v>
      </c>
      <c r="E139" s="2">
        <v>147.36009999999999</v>
      </c>
      <c r="F139" s="2">
        <v>139.9</v>
      </c>
      <c r="G139" s="1" t="d">
        <f t="shared" si="2"/>
        <v>2022-04-30</v>
      </c>
    </row>
    <row r="140" spans="1:7" x14ac:dyDescent="0.25">
      <c r="A140" s="1" t="d">
        <v>2022-05-17</v>
      </c>
      <c r="B140" s="2">
        <v>149.24</v>
      </c>
      <c r="C140">
        <v>78336250</v>
      </c>
      <c r="D140" s="2">
        <v>148.86000000000001</v>
      </c>
      <c r="E140" s="2">
        <v>149.77000000000001</v>
      </c>
      <c r="F140" s="2">
        <v>146.68</v>
      </c>
      <c r="G140" s="1" t="d">
        <f t="shared" si="2"/>
        <v>2022-04-30</v>
      </c>
    </row>
    <row r="141" spans="1:7" x14ac:dyDescent="0.25">
      <c r="A141" s="1" t="d">
        <v>2022-05-16</v>
      </c>
      <c r="B141" s="2">
        <v>145.54</v>
      </c>
      <c r="C141">
        <v>86643780</v>
      </c>
      <c r="D141" s="2">
        <v>145.55000000000001</v>
      </c>
      <c r="E141" s="2">
        <v>147.51990000000001</v>
      </c>
      <c r="F141" s="2">
        <v>144.18</v>
      </c>
      <c r="G141" s="1" t="d">
        <f t="shared" si="2"/>
        <v>2022-04-30</v>
      </c>
    </row>
    <row r="142" spans="1:7" x14ac:dyDescent="0.25">
      <c r="A142" s="1" t="d">
        <v>2022-05-13</v>
      </c>
      <c r="B142" s="2">
        <v>147.11000000000001</v>
      </c>
      <c r="C142">
        <v>113990900</v>
      </c>
      <c r="D142" s="2">
        <v>144.59</v>
      </c>
      <c r="E142" s="2">
        <v>148.10499999999999</v>
      </c>
      <c r="F142" s="2">
        <v>143.11000000000001</v>
      </c>
      <c r="G142" s="1" t="d">
        <f t="shared" si="2"/>
        <v>2022-04-30</v>
      </c>
    </row>
    <row r="143" spans="1:7" x14ac:dyDescent="0.25">
      <c r="A143" s="1" t="d">
        <v>2022-05-12</v>
      </c>
      <c r="B143" s="2">
        <v>142.56</v>
      </c>
      <c r="C143">
        <v>182602000</v>
      </c>
      <c r="D143" s="2">
        <v>142.77000000000001</v>
      </c>
      <c r="E143" s="2">
        <v>146.19999999999999</v>
      </c>
      <c r="F143" s="2">
        <v>138.80000000000001</v>
      </c>
      <c r="G143" s="1" t="d">
        <f t="shared" si="2"/>
        <v>2022-04-30</v>
      </c>
    </row>
    <row r="144" spans="1:7" x14ac:dyDescent="0.25">
      <c r="A144" s="1" t="d">
        <v>2022-05-11</v>
      </c>
      <c r="B144" s="2">
        <v>146.5</v>
      </c>
      <c r="C144">
        <v>142689800</v>
      </c>
      <c r="D144" s="2">
        <v>153.5</v>
      </c>
      <c r="E144" s="2">
        <v>155.44999999999999</v>
      </c>
      <c r="F144" s="2">
        <v>145.81</v>
      </c>
      <c r="G144" s="1" t="d">
        <f t="shared" si="2"/>
        <v>2022-04-30</v>
      </c>
    </row>
    <row r="145" spans="1:7" x14ac:dyDescent="0.25">
      <c r="A145" s="1" t="d">
        <v>2022-05-10</v>
      </c>
      <c r="B145" s="2">
        <v>154.51</v>
      </c>
      <c r="C145">
        <v>115366700</v>
      </c>
      <c r="D145" s="2">
        <v>155.52000000000001</v>
      </c>
      <c r="E145" s="2">
        <v>156.74</v>
      </c>
      <c r="F145" s="2">
        <v>152.93</v>
      </c>
      <c r="G145" s="1" t="d">
        <f t="shared" si="2"/>
        <v>2022-04-30</v>
      </c>
    </row>
    <row r="146" spans="1:7" x14ac:dyDescent="0.25">
      <c r="A146" s="1" t="d">
        <v>2022-05-09</v>
      </c>
      <c r="B146" s="2">
        <v>152.06</v>
      </c>
      <c r="C146">
        <v>131577900</v>
      </c>
      <c r="D146" s="2">
        <v>154.92500000000001</v>
      </c>
      <c r="E146" s="2">
        <v>155.83000000000001</v>
      </c>
      <c r="F146" s="2">
        <v>151.49</v>
      </c>
      <c r="G146" s="1" t="d">
        <f t="shared" si="2"/>
        <v>2022-04-30</v>
      </c>
    </row>
    <row r="147" spans="1:7" x14ac:dyDescent="0.25">
      <c r="A147" s="1" t="d">
        <v>2022-05-06</v>
      </c>
      <c r="B147" s="2">
        <v>157.28</v>
      </c>
      <c r="C147">
        <v>116124600</v>
      </c>
      <c r="D147" s="2">
        <v>156.01</v>
      </c>
      <c r="E147" s="2">
        <v>159.44</v>
      </c>
      <c r="F147" s="2">
        <v>154.18</v>
      </c>
      <c r="G147" s="1" t="d">
        <f t="shared" si="2"/>
        <v>2022-04-30</v>
      </c>
    </row>
    <row r="148" spans="1:7" x14ac:dyDescent="0.25">
      <c r="A148" s="1" t="d">
        <v>2022-05-05</v>
      </c>
      <c r="B148" s="2">
        <v>156.77000000000001</v>
      </c>
      <c r="C148">
        <v>130525300</v>
      </c>
      <c r="D148" s="2">
        <v>163.85</v>
      </c>
      <c r="E148" s="2">
        <v>164.08</v>
      </c>
      <c r="F148" s="2">
        <v>154.94999999999999</v>
      </c>
      <c r="G148" s="1" t="d">
        <f t="shared" si="2"/>
        <v>2022-04-30</v>
      </c>
    </row>
    <row r="149" spans="1:7" x14ac:dyDescent="0.25">
      <c r="A149" s="1" t="d">
        <v>2022-05-04</v>
      </c>
      <c r="B149" s="2">
        <v>166.02</v>
      </c>
      <c r="C149">
        <v>108256500</v>
      </c>
      <c r="D149" s="2">
        <v>159.66999999999999</v>
      </c>
      <c r="E149" s="2">
        <v>166.48</v>
      </c>
      <c r="F149" s="2">
        <v>159.26</v>
      </c>
      <c r="G149" s="1" t="d">
        <f t="shared" si="2"/>
        <v>2022-04-30</v>
      </c>
    </row>
    <row r="150" spans="1:7" x14ac:dyDescent="0.25">
      <c r="A150" s="1" t="d">
        <v>2022-05-03</v>
      </c>
      <c r="B150" s="2">
        <v>159.47999999999999</v>
      </c>
      <c r="C150">
        <v>88966530</v>
      </c>
      <c r="D150" s="2">
        <v>158.15</v>
      </c>
      <c r="E150" s="2">
        <v>160.71</v>
      </c>
      <c r="F150" s="2">
        <v>156.32</v>
      </c>
      <c r="G150" s="1" t="d">
        <f t="shared" si="2"/>
        <v>2022-04-30</v>
      </c>
    </row>
    <row r="151" spans="1:7" x14ac:dyDescent="0.25">
      <c r="A151" s="1" t="d">
        <v>2022-05-02</v>
      </c>
      <c r="B151" s="2">
        <v>157.96</v>
      </c>
      <c r="C151">
        <v>123055300</v>
      </c>
      <c r="D151" s="2">
        <v>156.71</v>
      </c>
      <c r="E151" s="2">
        <v>158.22999999999999</v>
      </c>
      <c r="F151" s="2">
        <v>153.27000000000001</v>
      </c>
      <c r="G151" s="1" t="d">
        <f t="shared" si="2"/>
        <v>2022-04-30</v>
      </c>
    </row>
    <row r="152" spans="1:7" x14ac:dyDescent="0.25">
      <c r="A152" s="1" t="d">
        <v>2022-04-29</v>
      </c>
      <c r="B152" s="2">
        <v>157.65</v>
      </c>
      <c r="C152">
        <v>131747600</v>
      </c>
      <c r="D152" s="2">
        <v>161.84</v>
      </c>
      <c r="E152" s="2">
        <v>166.2</v>
      </c>
      <c r="F152" s="2">
        <v>157.25</v>
      </c>
      <c r="G152" s="1" t="d">
        <f t="shared" si="2"/>
        <v>2022-03-31</v>
      </c>
    </row>
    <row r="153" spans="1:7" x14ac:dyDescent="0.25">
      <c r="A153" s="1" t="d">
        <v>2022-04-28</v>
      </c>
      <c r="B153" s="2">
        <v>163.63999999999999</v>
      </c>
      <c r="C153">
        <v>130216800</v>
      </c>
      <c r="D153" s="2">
        <v>159.25</v>
      </c>
      <c r="E153" s="2">
        <v>164.51499999999999</v>
      </c>
      <c r="F153" s="2">
        <v>158.93</v>
      </c>
      <c r="G153" s="1" t="d">
        <f t="shared" si="2"/>
        <v>2022-03-31</v>
      </c>
    </row>
    <row r="154" spans="1:7" x14ac:dyDescent="0.25">
      <c r="A154" s="1" t="d">
        <v>2022-04-27</v>
      </c>
      <c r="B154" s="2">
        <v>156.57</v>
      </c>
      <c r="C154">
        <v>88063190</v>
      </c>
      <c r="D154" s="2">
        <v>155.91</v>
      </c>
      <c r="E154" s="2">
        <v>159.79</v>
      </c>
      <c r="F154" s="2">
        <v>155.38</v>
      </c>
      <c r="G154" s="1" t="d">
        <f t="shared" si="2"/>
        <v>2022-03-31</v>
      </c>
    </row>
    <row r="155" spans="1:7" x14ac:dyDescent="0.25">
      <c r="A155" s="1" t="d">
        <v>2022-04-26</v>
      </c>
      <c r="B155" s="2">
        <v>156.80000000000001</v>
      </c>
      <c r="C155">
        <v>95623240</v>
      </c>
      <c r="D155" s="2">
        <v>162.25</v>
      </c>
      <c r="E155" s="2">
        <v>162.34</v>
      </c>
      <c r="F155" s="2">
        <v>156.72</v>
      </c>
      <c r="G155" s="1" t="d">
        <f t="shared" si="2"/>
        <v>2022-03-31</v>
      </c>
    </row>
    <row r="156" spans="1:7" x14ac:dyDescent="0.25">
      <c r="A156" s="1" t="d">
        <v>2022-04-25</v>
      </c>
      <c r="B156" s="2">
        <v>162.88</v>
      </c>
      <c r="C156">
        <v>96046380</v>
      </c>
      <c r="D156" s="2">
        <v>161.12</v>
      </c>
      <c r="E156" s="2">
        <v>163.16999999999999</v>
      </c>
      <c r="F156" s="2">
        <v>158.46</v>
      </c>
      <c r="G156" s="1" t="d">
        <f t="shared" si="2"/>
        <v>2022-03-31</v>
      </c>
    </row>
    <row r="157" spans="1:7" x14ac:dyDescent="0.25">
      <c r="A157" s="1" t="d">
        <v>2022-04-22</v>
      </c>
      <c r="B157" s="2">
        <v>161.79</v>
      </c>
      <c r="C157">
        <v>84882420</v>
      </c>
      <c r="D157" s="2">
        <v>166.46</v>
      </c>
      <c r="E157" s="2">
        <v>167.8699</v>
      </c>
      <c r="F157" s="2">
        <v>161.5</v>
      </c>
      <c r="G157" s="1" t="d">
        <f t="shared" si="2"/>
        <v>2022-03-31</v>
      </c>
    </row>
    <row r="158" spans="1:7" x14ac:dyDescent="0.25">
      <c r="A158" s="1" t="d">
        <v>2022-04-21</v>
      </c>
      <c r="B158" s="2">
        <v>166.42</v>
      </c>
      <c r="C158">
        <v>87227770</v>
      </c>
      <c r="D158" s="2">
        <v>168.91</v>
      </c>
      <c r="E158" s="2">
        <v>171.53</v>
      </c>
      <c r="F158" s="2">
        <v>165.91</v>
      </c>
      <c r="G158" s="1" t="d">
        <f t="shared" si="2"/>
        <v>2022-03-31</v>
      </c>
    </row>
    <row r="159" spans="1:7" x14ac:dyDescent="0.25">
      <c r="A159" s="1" t="d">
        <v>2022-04-20</v>
      </c>
      <c r="B159" s="2">
        <v>167.23</v>
      </c>
      <c r="C159">
        <v>67929810</v>
      </c>
      <c r="D159" s="2">
        <v>168.76</v>
      </c>
      <c r="E159" s="2">
        <v>168.88</v>
      </c>
      <c r="F159" s="2">
        <v>166.1</v>
      </c>
      <c r="G159" s="1" t="d">
        <f t="shared" si="2"/>
        <v>2022-03-31</v>
      </c>
    </row>
    <row r="160" spans="1:7" x14ac:dyDescent="0.25">
      <c r="A160" s="1" t="d">
        <v>2022-04-19</v>
      </c>
      <c r="B160" s="2">
        <v>167.4</v>
      </c>
      <c r="C160">
        <v>67723830</v>
      </c>
      <c r="D160" s="2">
        <v>165.02</v>
      </c>
      <c r="E160" s="2">
        <v>167.82</v>
      </c>
      <c r="F160" s="2">
        <v>163.91</v>
      </c>
      <c r="G160" s="1" t="d">
        <f t="shared" si="2"/>
        <v>2022-03-31</v>
      </c>
    </row>
    <row r="161" spans="1:7" x14ac:dyDescent="0.25">
      <c r="A161" s="1" t="d">
        <v>2022-04-18</v>
      </c>
      <c r="B161" s="2">
        <v>165.07</v>
      </c>
      <c r="C161">
        <v>69023940</v>
      </c>
      <c r="D161" s="2">
        <v>163.92</v>
      </c>
      <c r="E161" s="2">
        <v>166.5984</v>
      </c>
      <c r="F161" s="2">
        <v>163.57</v>
      </c>
      <c r="G161" s="1" t="d">
        <f t="shared" si="2"/>
        <v>2022-03-31</v>
      </c>
    </row>
    <row r="162" spans="1:7" x14ac:dyDescent="0.25">
      <c r="A162" s="1" t="d">
        <v>2022-04-14</v>
      </c>
      <c r="B162" s="2">
        <v>165.29</v>
      </c>
      <c r="C162">
        <v>75329380</v>
      </c>
      <c r="D162" s="2">
        <v>170.62</v>
      </c>
      <c r="E162" s="2">
        <v>171.27</v>
      </c>
      <c r="F162" s="2">
        <v>165.04</v>
      </c>
      <c r="G162" s="1" t="d">
        <f t="shared" si="2"/>
        <v>2022-03-31</v>
      </c>
    </row>
    <row r="163" spans="1:7" x14ac:dyDescent="0.25">
      <c r="A163" s="1" t="d">
        <v>2022-04-13</v>
      </c>
      <c r="B163" s="2">
        <v>170.4</v>
      </c>
      <c r="C163">
        <v>70618930</v>
      </c>
      <c r="D163" s="2">
        <v>167.39</v>
      </c>
      <c r="E163" s="2">
        <v>171.04</v>
      </c>
      <c r="F163" s="2">
        <v>166.77</v>
      </c>
      <c r="G163" s="1" t="d">
        <f t="shared" si="2"/>
        <v>2022-03-31</v>
      </c>
    </row>
    <row r="164" spans="1:7" x14ac:dyDescent="0.25">
      <c r="A164" s="1" t="d">
        <v>2022-04-12</v>
      </c>
      <c r="B164" s="2">
        <v>167.66</v>
      </c>
      <c r="C164">
        <v>79265180</v>
      </c>
      <c r="D164" s="2">
        <v>168.02</v>
      </c>
      <c r="E164" s="2">
        <v>169.87</v>
      </c>
      <c r="F164" s="2">
        <v>166.64</v>
      </c>
      <c r="G164" s="1" t="d">
        <f t="shared" si="2"/>
        <v>2022-03-31</v>
      </c>
    </row>
    <row r="165" spans="1:7" x14ac:dyDescent="0.25">
      <c r="A165" s="1" t="d">
        <v>2022-04-11</v>
      </c>
      <c r="B165" s="2">
        <v>165.75</v>
      </c>
      <c r="C165">
        <v>72246710</v>
      </c>
      <c r="D165" s="2">
        <v>168.71</v>
      </c>
      <c r="E165" s="2">
        <v>169.03</v>
      </c>
      <c r="F165" s="2">
        <v>165.5</v>
      </c>
      <c r="G165" s="1" t="d">
        <f t="shared" si="2"/>
        <v>2022-03-31</v>
      </c>
    </row>
    <row r="166" spans="1:7" x14ac:dyDescent="0.25">
      <c r="A166" s="1" t="d">
        <v>2022-04-08</v>
      </c>
      <c r="B166" s="2">
        <v>170.09</v>
      </c>
      <c r="C166">
        <v>76575510</v>
      </c>
      <c r="D166" s="2">
        <v>171.78</v>
      </c>
      <c r="E166" s="2">
        <v>171.78</v>
      </c>
      <c r="F166" s="2">
        <v>169.2</v>
      </c>
      <c r="G166" s="1" t="d">
        <f t="shared" si="2"/>
        <v>2022-03-31</v>
      </c>
    </row>
    <row r="167" spans="1:7" x14ac:dyDescent="0.25">
      <c r="A167" s="1" t="d">
        <v>2022-04-07</v>
      </c>
      <c r="B167" s="2">
        <v>172.14</v>
      </c>
      <c r="C167">
        <v>77594650</v>
      </c>
      <c r="D167" s="2">
        <v>171.16</v>
      </c>
      <c r="E167" s="2">
        <v>173.36</v>
      </c>
      <c r="F167" s="2">
        <v>169.85</v>
      </c>
      <c r="G167" s="1" t="d">
        <f t="shared" si="2"/>
        <v>2022-03-31</v>
      </c>
    </row>
    <row r="168" spans="1:7" x14ac:dyDescent="0.25">
      <c r="A168" s="1" t="d">
        <v>2022-04-06</v>
      </c>
      <c r="B168" s="2">
        <v>171.83</v>
      </c>
      <c r="C168">
        <v>89058780</v>
      </c>
      <c r="D168" s="2">
        <v>172.36</v>
      </c>
      <c r="E168" s="2">
        <v>173.63</v>
      </c>
      <c r="F168" s="2">
        <v>170.13</v>
      </c>
      <c r="G168" s="1" t="d">
        <f t="shared" si="2"/>
        <v>2022-03-31</v>
      </c>
    </row>
    <row r="169" spans="1:7" x14ac:dyDescent="0.25">
      <c r="A169" s="1" t="d">
        <v>2022-04-05</v>
      </c>
      <c r="B169" s="2">
        <v>175.06</v>
      </c>
      <c r="C169">
        <v>73401790</v>
      </c>
      <c r="D169" s="2">
        <v>177.5</v>
      </c>
      <c r="E169" s="2">
        <v>178.3</v>
      </c>
      <c r="F169" s="2">
        <v>174.41499999999999</v>
      </c>
      <c r="G169" s="1" t="d">
        <f t="shared" si="2"/>
        <v>2022-03-31</v>
      </c>
    </row>
    <row r="170" spans="1:7" x14ac:dyDescent="0.25">
      <c r="A170" s="1" t="d">
        <v>2022-04-04</v>
      </c>
      <c r="B170" s="2">
        <v>178.44</v>
      </c>
      <c r="C170">
        <v>76545980</v>
      </c>
      <c r="D170" s="2">
        <v>174.57</v>
      </c>
      <c r="E170" s="2">
        <v>178.49</v>
      </c>
      <c r="F170" s="2">
        <v>174.44</v>
      </c>
      <c r="G170" s="1" t="d">
        <f t="shared" si="2"/>
        <v>2022-03-31</v>
      </c>
    </row>
    <row r="171" spans="1:7" x14ac:dyDescent="0.25">
      <c r="A171" s="1" t="d">
        <v>2022-04-01</v>
      </c>
      <c r="B171" s="2">
        <v>174.31</v>
      </c>
      <c r="C171">
        <v>78751330</v>
      </c>
      <c r="D171" s="2">
        <v>174.03</v>
      </c>
      <c r="E171" s="2">
        <v>174.88</v>
      </c>
      <c r="F171" s="2">
        <v>171.94</v>
      </c>
      <c r="G171" s="1" t="d">
        <f t="shared" si="2"/>
        <v>2022-03-31</v>
      </c>
    </row>
    <row r="172" spans="1:7" x14ac:dyDescent="0.25">
      <c r="A172" s="1" t="d">
        <v>2022-03-31</v>
      </c>
      <c r="B172" s="2">
        <v>174.61</v>
      </c>
      <c r="C172">
        <v>103049300</v>
      </c>
      <c r="D172" s="2">
        <v>177.84</v>
      </c>
      <c r="E172" s="2">
        <v>178.03</v>
      </c>
      <c r="F172" s="2">
        <v>174.4</v>
      </c>
      <c r="G172" s="1" t="d">
        <f t="shared" si="2"/>
        <v>2022-02-28</v>
      </c>
    </row>
    <row r="173" spans="1:7" x14ac:dyDescent="0.25">
      <c r="A173" s="1" t="d">
        <v>2022-03-30</v>
      </c>
      <c r="B173" s="2">
        <v>177.77</v>
      </c>
      <c r="C173">
        <v>92633150</v>
      </c>
      <c r="D173" s="2">
        <v>178.55</v>
      </c>
      <c r="E173" s="2">
        <v>179.61</v>
      </c>
      <c r="F173" s="2">
        <v>176.7</v>
      </c>
      <c r="G173" s="1" t="d">
        <f t="shared" si="2"/>
        <v>2022-02-28</v>
      </c>
    </row>
    <row r="174" spans="1:7" x14ac:dyDescent="0.25">
      <c r="A174" s="1" t="d">
        <v>2022-03-29</v>
      </c>
      <c r="B174" s="2">
        <v>178.96</v>
      </c>
      <c r="C174">
        <v>100589400</v>
      </c>
      <c r="D174" s="2">
        <v>176.69</v>
      </c>
      <c r="E174" s="2">
        <v>179.01</v>
      </c>
      <c r="F174" s="2">
        <v>176.34</v>
      </c>
      <c r="G174" s="1" t="d">
        <f t="shared" si="2"/>
        <v>2022-02-28</v>
      </c>
    </row>
    <row r="175" spans="1:7" x14ac:dyDescent="0.25">
      <c r="A175" s="1" t="d">
        <v>2022-03-28</v>
      </c>
      <c r="B175" s="2">
        <v>175.6</v>
      </c>
      <c r="C175">
        <v>90371920</v>
      </c>
      <c r="D175" s="2">
        <v>172.17</v>
      </c>
      <c r="E175" s="2">
        <v>175.73</v>
      </c>
      <c r="F175" s="3">
        <v>172</v>
      </c>
      <c r="G175" s="1" t="d">
        <f t="shared" si="2"/>
        <v>2022-02-28</v>
      </c>
    </row>
    <row r="176" spans="1:7" x14ac:dyDescent="0.25">
      <c r="A176" s="1" t="d">
        <v>2022-03-25</v>
      </c>
      <c r="B176" s="2">
        <v>174.72</v>
      </c>
      <c r="C176">
        <v>80546160</v>
      </c>
      <c r="D176" s="2">
        <v>173.88</v>
      </c>
      <c r="E176" s="2">
        <v>175.28</v>
      </c>
      <c r="F176" s="2">
        <v>172.75</v>
      </c>
      <c r="G176" s="1" t="d">
        <f t="shared" si="2"/>
        <v>2022-02-28</v>
      </c>
    </row>
    <row r="177" spans="1:7" x14ac:dyDescent="0.25">
      <c r="A177" s="1" t="d">
        <v>2022-03-24</v>
      </c>
      <c r="B177" s="2">
        <v>174.07</v>
      </c>
      <c r="C177">
        <v>90131420</v>
      </c>
      <c r="D177" s="2">
        <v>171.06</v>
      </c>
      <c r="E177" s="2">
        <v>174.14</v>
      </c>
      <c r="F177" s="2">
        <v>170.21</v>
      </c>
      <c r="G177" s="1" t="d">
        <f t="shared" si="2"/>
        <v>2022-02-28</v>
      </c>
    </row>
    <row r="178" spans="1:7" x14ac:dyDescent="0.25">
      <c r="A178" s="1" t="d">
        <v>2022-03-23</v>
      </c>
      <c r="B178" s="2">
        <v>170.21</v>
      </c>
      <c r="C178">
        <v>98062670</v>
      </c>
      <c r="D178" s="2">
        <v>167.99</v>
      </c>
      <c r="E178" s="2">
        <v>172.64</v>
      </c>
      <c r="F178" s="2">
        <v>167.65</v>
      </c>
      <c r="G178" s="1" t="d">
        <f t="shared" si="2"/>
        <v>2022-02-28</v>
      </c>
    </row>
    <row r="179" spans="1:7" x14ac:dyDescent="0.25">
      <c r="A179" s="1" t="d">
        <v>2022-03-22</v>
      </c>
      <c r="B179" s="2">
        <v>168.82</v>
      </c>
      <c r="C179">
        <v>81532010</v>
      </c>
      <c r="D179" s="2">
        <v>165.51</v>
      </c>
      <c r="E179" s="2">
        <v>169.42</v>
      </c>
      <c r="F179" s="2">
        <v>164.91</v>
      </c>
      <c r="G179" s="1" t="d">
        <f t="shared" si="2"/>
        <v>2022-02-28</v>
      </c>
    </row>
    <row r="180" spans="1:7" x14ac:dyDescent="0.25">
      <c r="A180" s="1" t="d">
        <v>2022-03-21</v>
      </c>
      <c r="B180" s="2">
        <v>165.38</v>
      </c>
      <c r="C180">
        <v>95811350</v>
      </c>
      <c r="D180" s="2">
        <v>163.51</v>
      </c>
      <c r="E180" s="2">
        <v>166.35</v>
      </c>
      <c r="F180" s="2">
        <v>163.01499999999999</v>
      </c>
      <c r="G180" s="1" t="d">
        <f t="shared" si="2"/>
        <v>2022-02-28</v>
      </c>
    </row>
    <row r="181" spans="1:7" x14ac:dyDescent="0.25">
      <c r="A181" s="1" t="d">
        <v>2022-03-18</v>
      </c>
      <c r="B181" s="2">
        <v>163.98</v>
      </c>
      <c r="C181">
        <v>123511700</v>
      </c>
      <c r="D181" s="2">
        <v>160.51</v>
      </c>
      <c r="E181" s="2">
        <v>164.48</v>
      </c>
      <c r="F181" s="2">
        <v>159.76</v>
      </c>
      <c r="G181" s="1" t="d">
        <f t="shared" si="2"/>
        <v>2022-02-28</v>
      </c>
    </row>
    <row r="182" spans="1:7" x14ac:dyDescent="0.25">
      <c r="A182" s="1" t="d">
        <v>2022-03-17</v>
      </c>
      <c r="B182" s="2">
        <v>160.62</v>
      </c>
      <c r="C182">
        <v>75615380</v>
      </c>
      <c r="D182" s="2">
        <v>158.61000000000001</v>
      </c>
      <c r="E182" s="3">
        <v>161</v>
      </c>
      <c r="F182" s="2">
        <v>157.63</v>
      </c>
      <c r="G182" s="1" t="d">
        <f t="shared" si="2"/>
        <v>2022-02-28</v>
      </c>
    </row>
    <row r="183" spans="1:7" x14ac:dyDescent="0.25">
      <c r="A183" s="1" t="d">
        <v>2022-03-16</v>
      </c>
      <c r="B183" s="2">
        <v>159.59</v>
      </c>
      <c r="C183">
        <v>102300200</v>
      </c>
      <c r="D183" s="2">
        <v>157.05000000000001</v>
      </c>
      <c r="E183" s="3">
        <v>160</v>
      </c>
      <c r="F183" s="2">
        <v>154.46</v>
      </c>
      <c r="G183" s="1" t="d">
        <f t="shared" si="2"/>
        <v>2022-02-28</v>
      </c>
    </row>
    <row r="184" spans="1:7" x14ac:dyDescent="0.25">
      <c r="A184" s="1" t="d">
        <v>2022-03-15</v>
      </c>
      <c r="B184" s="2">
        <v>155.09</v>
      </c>
      <c r="C184">
        <v>92964300</v>
      </c>
      <c r="D184" s="2">
        <v>150.9</v>
      </c>
      <c r="E184" s="2">
        <v>155.57</v>
      </c>
      <c r="F184" s="2">
        <v>150.38</v>
      </c>
      <c r="G184" s="1" t="d">
        <f t="shared" si="2"/>
        <v>2022-02-28</v>
      </c>
    </row>
    <row r="185" spans="1:7" x14ac:dyDescent="0.25">
      <c r="A185" s="1" t="d">
        <v>2022-03-14</v>
      </c>
      <c r="B185" s="2">
        <v>150.62</v>
      </c>
      <c r="C185">
        <v>108732100</v>
      </c>
      <c r="D185" s="2">
        <v>151.44999999999999</v>
      </c>
      <c r="E185" s="2">
        <v>154.12</v>
      </c>
      <c r="F185" s="2">
        <v>150.1</v>
      </c>
      <c r="G185" s="1" t="d">
        <f t="shared" si="2"/>
        <v>2022-02-28</v>
      </c>
    </row>
    <row r="186" spans="1:7" x14ac:dyDescent="0.25">
      <c r="A186" s="1" t="d">
        <v>2022-03-11</v>
      </c>
      <c r="B186" s="2">
        <v>154.72999999999999</v>
      </c>
      <c r="C186">
        <v>96970100</v>
      </c>
      <c r="D186" s="2">
        <v>158.93</v>
      </c>
      <c r="E186" s="2">
        <v>159.28</v>
      </c>
      <c r="F186" s="2">
        <v>154.5</v>
      </c>
      <c r="G186" s="1" t="d">
        <f t="shared" si="2"/>
        <v>2022-02-28</v>
      </c>
    </row>
    <row r="187" spans="1:7" x14ac:dyDescent="0.25">
      <c r="A187" s="1" t="d">
        <v>2022-03-10</v>
      </c>
      <c r="B187" s="2">
        <v>158.52000000000001</v>
      </c>
      <c r="C187">
        <v>105342000</v>
      </c>
      <c r="D187" s="2">
        <v>160.19999999999999</v>
      </c>
      <c r="E187" s="2">
        <v>160.38999999999999</v>
      </c>
      <c r="F187" s="2">
        <v>155.97999999999999</v>
      </c>
      <c r="G187" s="1" t="d">
        <f t="shared" si="2"/>
        <v>2022-02-28</v>
      </c>
    </row>
    <row r="188" spans="1:7" x14ac:dyDescent="0.25">
      <c r="A188" s="1" t="d">
        <v>2022-03-09</v>
      </c>
      <c r="B188" s="2">
        <v>162.94999999999999</v>
      </c>
      <c r="C188">
        <v>91454910</v>
      </c>
      <c r="D188" s="2">
        <v>161.47499999999999</v>
      </c>
      <c r="E188" s="2">
        <v>163.41</v>
      </c>
      <c r="F188" s="2">
        <v>159.41</v>
      </c>
      <c r="G188" s="1" t="d">
        <f t="shared" si="2"/>
        <v>2022-02-28</v>
      </c>
    </row>
    <row r="189" spans="1:7" x14ac:dyDescent="0.25">
      <c r="A189" s="1" t="d">
        <v>2022-03-08</v>
      </c>
      <c r="B189" s="2">
        <v>157.44</v>
      </c>
      <c r="C189">
        <v>131148300</v>
      </c>
      <c r="D189" s="2">
        <v>158.82</v>
      </c>
      <c r="E189" s="2">
        <v>162.88</v>
      </c>
      <c r="F189" s="2">
        <v>155.80000000000001</v>
      </c>
      <c r="G189" s="1" t="d">
        <f t="shared" si="2"/>
        <v>2022-02-28</v>
      </c>
    </row>
    <row r="190" spans="1:7" x14ac:dyDescent="0.25">
      <c r="A190" s="1" t="d">
        <v>2022-03-07</v>
      </c>
      <c r="B190" s="2">
        <v>159.30000000000001</v>
      </c>
      <c r="C190">
        <v>96418850</v>
      </c>
      <c r="D190" s="2">
        <v>163.36000000000001</v>
      </c>
      <c r="E190" s="2">
        <v>165.02</v>
      </c>
      <c r="F190" s="2">
        <v>159.04</v>
      </c>
      <c r="G190" s="1" t="d">
        <f t="shared" si="2"/>
        <v>2022-02-28</v>
      </c>
    </row>
    <row r="191" spans="1:7" x14ac:dyDescent="0.25">
      <c r="A191" s="1" t="d">
        <v>2022-03-04</v>
      </c>
      <c r="B191" s="2">
        <v>163.16999999999999</v>
      </c>
      <c r="C191">
        <v>83819590</v>
      </c>
      <c r="D191" s="2">
        <v>164.49</v>
      </c>
      <c r="E191" s="2">
        <v>165.55</v>
      </c>
      <c r="F191" s="2">
        <v>162.1</v>
      </c>
      <c r="G191" s="1" t="d">
        <f t="shared" si="2"/>
        <v>2022-02-28</v>
      </c>
    </row>
    <row r="192" spans="1:7" x14ac:dyDescent="0.25">
      <c r="A192" s="1" t="d">
        <v>2022-03-03</v>
      </c>
      <c r="B192" s="2">
        <v>166.23</v>
      </c>
      <c r="C192">
        <v>76678440</v>
      </c>
      <c r="D192" s="2">
        <v>168.47</v>
      </c>
      <c r="E192" s="2">
        <v>168.91</v>
      </c>
      <c r="F192" s="2">
        <v>165.55</v>
      </c>
      <c r="G192" s="1" t="d">
        <f t="shared" si="2"/>
        <v>2022-02-28</v>
      </c>
    </row>
    <row r="193" spans="1:7" x14ac:dyDescent="0.25">
      <c r="A193" s="1" t="d">
        <v>2022-03-02</v>
      </c>
      <c r="B193" s="2">
        <v>166.56</v>
      </c>
      <c r="C193">
        <v>79724750</v>
      </c>
      <c r="D193" s="2">
        <v>164.39</v>
      </c>
      <c r="E193" s="2">
        <v>167.36</v>
      </c>
      <c r="F193" s="2">
        <v>162.94999999999999</v>
      </c>
      <c r="G193" s="1" t="d">
        <f t="shared" si="2"/>
        <v>2022-02-28</v>
      </c>
    </row>
    <row r="194" spans="1:7" x14ac:dyDescent="0.25">
      <c r="A194" s="1" t="d">
        <v>2022-03-01</v>
      </c>
      <c r="B194" s="2">
        <v>163.19999999999999</v>
      </c>
      <c r="C194">
        <v>83474430</v>
      </c>
      <c r="D194" s="2">
        <v>164.69499999999999</v>
      </c>
      <c r="E194" s="2">
        <v>166.6</v>
      </c>
      <c r="F194" s="2">
        <v>161.97</v>
      </c>
      <c r="G194" s="1" t="d">
        <f t="shared" ref="G194:G257" si="3">EOMONTH(A194,-1)</f>
        <v>2022-02-28</v>
      </c>
    </row>
    <row r="195" spans="1:7" x14ac:dyDescent="0.25">
      <c r="A195" s="1" t="d">
        <v>2022-02-28</v>
      </c>
      <c r="B195" s="2">
        <v>165.12</v>
      </c>
      <c r="C195">
        <v>95056630</v>
      </c>
      <c r="D195" s="2">
        <v>163.06</v>
      </c>
      <c r="E195" s="2">
        <v>165.42</v>
      </c>
      <c r="F195" s="2">
        <v>162.43</v>
      </c>
      <c r="G195" s="1" t="d">
        <f t="shared" si="3"/>
        <v>2022-01-31</v>
      </c>
    </row>
    <row r="196" spans="1:7" x14ac:dyDescent="0.25">
      <c r="A196" s="1" t="d">
        <v>2022-02-25</v>
      </c>
      <c r="B196" s="2">
        <v>164.85</v>
      </c>
      <c r="C196">
        <v>91974220</v>
      </c>
      <c r="D196" s="2">
        <v>163.84</v>
      </c>
      <c r="E196" s="2">
        <v>165.12</v>
      </c>
      <c r="F196" s="2">
        <v>160.87379999999999</v>
      </c>
      <c r="G196" s="1" t="d">
        <f t="shared" si="3"/>
        <v>2022-01-31</v>
      </c>
    </row>
    <row r="197" spans="1:7" x14ac:dyDescent="0.25">
      <c r="A197" s="1" t="d">
        <v>2022-02-24</v>
      </c>
      <c r="B197" s="2">
        <v>162.74</v>
      </c>
      <c r="C197">
        <v>141147500</v>
      </c>
      <c r="D197" s="2">
        <v>152.58000000000001</v>
      </c>
      <c r="E197" s="2">
        <v>162.85</v>
      </c>
      <c r="F197" s="3">
        <v>152</v>
      </c>
      <c r="G197" s="1" t="d">
        <f t="shared" si="3"/>
        <v>2022-01-31</v>
      </c>
    </row>
    <row r="198" spans="1:7" x14ac:dyDescent="0.25">
      <c r="A198" s="1" t="d">
        <v>2022-02-23</v>
      </c>
      <c r="B198" s="2">
        <v>160.07</v>
      </c>
      <c r="C198">
        <v>90009250</v>
      </c>
      <c r="D198" s="2">
        <v>165.54</v>
      </c>
      <c r="E198" s="2">
        <v>166.15</v>
      </c>
      <c r="F198" s="2">
        <v>159.75</v>
      </c>
      <c r="G198" s="1" t="d">
        <f t="shared" si="3"/>
        <v>2022-01-31</v>
      </c>
    </row>
    <row r="199" spans="1:7" x14ac:dyDescent="0.25">
      <c r="A199" s="1" t="d">
        <v>2022-02-22</v>
      </c>
      <c r="B199" s="2">
        <v>164.32</v>
      </c>
      <c r="C199">
        <v>91162760</v>
      </c>
      <c r="D199" s="2">
        <v>164.98</v>
      </c>
      <c r="E199" s="2">
        <v>166.69</v>
      </c>
      <c r="F199" s="2">
        <v>162.15</v>
      </c>
      <c r="G199" s="1" t="d">
        <f t="shared" si="3"/>
        <v>2022-01-31</v>
      </c>
    </row>
    <row r="200" spans="1:7" x14ac:dyDescent="0.25">
      <c r="A200" s="1" t="d">
        <v>2022-02-18</v>
      </c>
      <c r="B200" s="2">
        <v>167.3</v>
      </c>
      <c r="C200">
        <v>82772670</v>
      </c>
      <c r="D200" s="2">
        <v>169.82</v>
      </c>
      <c r="E200" s="2">
        <v>170.54130000000001</v>
      </c>
      <c r="F200" s="2">
        <v>166.19</v>
      </c>
      <c r="G200" s="1" t="d">
        <f t="shared" si="3"/>
        <v>2022-01-31</v>
      </c>
    </row>
    <row r="201" spans="1:7" x14ac:dyDescent="0.25">
      <c r="A201" s="1" t="d">
        <v>2022-02-17</v>
      </c>
      <c r="B201" s="2">
        <v>168.88</v>
      </c>
      <c r="C201">
        <v>69589340</v>
      </c>
      <c r="D201" s="2">
        <v>171.03</v>
      </c>
      <c r="E201" s="2">
        <v>171.91</v>
      </c>
      <c r="F201" s="2">
        <v>168.47</v>
      </c>
      <c r="G201" s="1" t="d">
        <f t="shared" si="3"/>
        <v>2022-01-31</v>
      </c>
    </row>
    <row r="202" spans="1:7" x14ac:dyDescent="0.25">
      <c r="A202" s="1" t="d">
        <v>2022-02-16</v>
      </c>
      <c r="B202" s="2">
        <v>172.55</v>
      </c>
      <c r="C202">
        <v>61177400</v>
      </c>
      <c r="D202" s="2">
        <v>171.85</v>
      </c>
      <c r="E202" s="2">
        <v>173.34</v>
      </c>
      <c r="F202" s="2">
        <v>170.05</v>
      </c>
      <c r="G202" s="1" t="d">
        <f t="shared" si="3"/>
        <v>2022-01-31</v>
      </c>
    </row>
    <row r="203" spans="1:7" x14ac:dyDescent="0.25">
      <c r="A203" s="1" t="d">
        <v>2022-02-15</v>
      </c>
      <c r="B203" s="2">
        <v>172.79</v>
      </c>
      <c r="C203">
        <v>64286320</v>
      </c>
      <c r="D203" s="2">
        <v>170.97</v>
      </c>
      <c r="E203" s="2">
        <v>172.95</v>
      </c>
      <c r="F203" s="2">
        <v>170.25</v>
      </c>
      <c r="G203" s="1" t="d">
        <f t="shared" si="3"/>
        <v>2022-01-31</v>
      </c>
    </row>
    <row r="204" spans="1:7" x14ac:dyDescent="0.25">
      <c r="A204" s="1" t="d">
        <v>2022-02-14</v>
      </c>
      <c r="B204" s="2">
        <v>168.88</v>
      </c>
      <c r="C204">
        <v>86185530</v>
      </c>
      <c r="D204" s="2">
        <v>167.37</v>
      </c>
      <c r="E204" s="2">
        <v>169.58</v>
      </c>
      <c r="F204" s="2">
        <v>166.56</v>
      </c>
      <c r="G204" s="1" t="d">
        <f t="shared" si="3"/>
        <v>2022-01-31</v>
      </c>
    </row>
    <row r="205" spans="1:7" x14ac:dyDescent="0.25">
      <c r="A205" s="1" t="d">
        <v>2022-02-11</v>
      </c>
      <c r="B205" s="2">
        <v>168.64</v>
      </c>
      <c r="C205">
        <v>98670690</v>
      </c>
      <c r="D205" s="2">
        <v>172.33</v>
      </c>
      <c r="E205" s="2">
        <v>173.08</v>
      </c>
      <c r="F205" s="2">
        <v>168.04</v>
      </c>
      <c r="G205" s="1" t="d">
        <f t="shared" si="3"/>
        <v>2022-01-31</v>
      </c>
    </row>
    <row r="206" spans="1:7" x14ac:dyDescent="0.25">
      <c r="A206" s="1" t="d">
        <v>2022-02-10</v>
      </c>
      <c r="B206" s="2">
        <v>172.12</v>
      </c>
      <c r="C206">
        <v>90865900</v>
      </c>
      <c r="D206" s="2">
        <v>174.14</v>
      </c>
      <c r="E206" s="2">
        <v>175.48</v>
      </c>
      <c r="F206" s="2">
        <v>171.55</v>
      </c>
      <c r="G206" s="1" t="d">
        <f t="shared" si="3"/>
        <v>2022-01-31</v>
      </c>
    </row>
    <row r="207" spans="1:7" x14ac:dyDescent="0.25">
      <c r="A207" s="1" t="d">
        <v>2022-02-09</v>
      </c>
      <c r="B207" s="2">
        <v>176.28</v>
      </c>
      <c r="C207">
        <v>71285040</v>
      </c>
      <c r="D207" s="2">
        <v>176.05</v>
      </c>
      <c r="E207" s="2">
        <v>176.65</v>
      </c>
      <c r="F207" s="2">
        <v>174.9</v>
      </c>
      <c r="G207" s="1" t="d">
        <f t="shared" si="3"/>
        <v>2022-01-31</v>
      </c>
    </row>
    <row r="208" spans="1:7" x14ac:dyDescent="0.25">
      <c r="A208" s="1" t="d">
        <v>2022-02-08</v>
      </c>
      <c r="B208" s="2">
        <v>174.83</v>
      </c>
      <c r="C208">
        <v>74829220</v>
      </c>
      <c r="D208" s="2">
        <v>171.73</v>
      </c>
      <c r="E208" s="2">
        <v>175.35</v>
      </c>
      <c r="F208" s="2">
        <v>171.43</v>
      </c>
      <c r="G208" s="1" t="d">
        <f t="shared" si="3"/>
        <v>2022-01-31</v>
      </c>
    </row>
    <row r="209" spans="1:7" x14ac:dyDescent="0.25">
      <c r="A209" s="1" t="d">
        <v>2022-02-07</v>
      </c>
      <c r="B209" s="2">
        <v>171.66</v>
      </c>
      <c r="C209">
        <v>77251200</v>
      </c>
      <c r="D209" s="2">
        <v>172.86</v>
      </c>
      <c r="E209" s="2">
        <v>173.94579999999999</v>
      </c>
      <c r="F209" s="2">
        <v>170.95</v>
      </c>
      <c r="G209" s="1" t="d">
        <f t="shared" si="3"/>
        <v>2022-01-31</v>
      </c>
    </row>
    <row r="210" spans="1:7" x14ac:dyDescent="0.25">
      <c r="A210" s="1" t="d">
        <v>2022-02-04</v>
      </c>
      <c r="B210" s="2">
        <v>172.39</v>
      </c>
      <c r="C210">
        <v>82465400</v>
      </c>
      <c r="D210" s="2">
        <v>171.68</v>
      </c>
      <c r="E210" s="2">
        <v>174.1</v>
      </c>
      <c r="F210" s="2">
        <v>170.68</v>
      </c>
      <c r="G210" s="1" t="d">
        <f t="shared" si="3"/>
        <v>2022-01-31</v>
      </c>
    </row>
    <row r="211" spans="1:7" x14ac:dyDescent="0.25">
      <c r="A211" s="1" t="d">
        <v>2022-02-03</v>
      </c>
      <c r="B211" s="2">
        <v>172.9</v>
      </c>
      <c r="C211">
        <v>89418070</v>
      </c>
      <c r="D211" s="2">
        <v>174.48</v>
      </c>
      <c r="E211" s="2">
        <v>176.23990000000001</v>
      </c>
      <c r="F211" s="2">
        <v>172.12</v>
      </c>
      <c r="G211" s="1" t="d">
        <f t="shared" si="3"/>
        <v>2022-01-31</v>
      </c>
    </row>
    <row r="212" spans="1:7" x14ac:dyDescent="0.25">
      <c r="A212" s="1" t="d">
        <v>2022-02-02</v>
      </c>
      <c r="B212" s="2">
        <v>175.84</v>
      </c>
      <c r="C212">
        <v>84914260</v>
      </c>
      <c r="D212" s="2">
        <v>174.745</v>
      </c>
      <c r="E212" s="2">
        <v>175.88</v>
      </c>
      <c r="F212" s="2">
        <v>173.33</v>
      </c>
      <c r="G212" s="1" t="d">
        <f t="shared" si="3"/>
        <v>2022-01-31</v>
      </c>
    </row>
    <row r="213" spans="1:7" x14ac:dyDescent="0.25">
      <c r="A213" s="1" t="d">
        <v>2022-02-01</v>
      </c>
      <c r="B213" s="2">
        <v>174.61</v>
      </c>
      <c r="C213">
        <v>86213910</v>
      </c>
      <c r="D213" s="2">
        <v>174.01</v>
      </c>
      <c r="E213" s="2">
        <v>174.84</v>
      </c>
      <c r="F213" s="2">
        <v>172.31</v>
      </c>
      <c r="G213" s="1" t="d">
        <f t="shared" si="3"/>
        <v>2022-01-31</v>
      </c>
    </row>
    <row r="214" spans="1:7" x14ac:dyDescent="0.25">
      <c r="A214" s="1" t="d">
        <v>2022-01-31</v>
      </c>
      <c r="B214" s="2">
        <v>174.78</v>
      </c>
      <c r="C214">
        <v>115541600</v>
      </c>
      <c r="D214" s="2">
        <v>170.16</v>
      </c>
      <c r="E214" s="3">
        <v>175</v>
      </c>
      <c r="F214" s="2">
        <v>169.51</v>
      </c>
      <c r="G214" s="1" t="d">
        <f t="shared" si="3"/>
        <v>2021-12-31</v>
      </c>
    </row>
    <row r="215" spans="1:7" x14ac:dyDescent="0.25">
      <c r="A215" s="1" t="d">
        <v>2022-01-28</v>
      </c>
      <c r="B215" s="2">
        <v>170.33</v>
      </c>
      <c r="C215">
        <v>179935700</v>
      </c>
      <c r="D215" s="2">
        <v>165.71</v>
      </c>
      <c r="E215" s="2">
        <v>170.35</v>
      </c>
      <c r="F215" s="2">
        <v>162.80000000000001</v>
      </c>
      <c r="G215" s="1" t="d">
        <f t="shared" si="3"/>
        <v>2021-12-31</v>
      </c>
    </row>
    <row r="216" spans="1:7" x14ac:dyDescent="0.25">
      <c r="A216" s="1" t="d">
        <v>2022-01-27</v>
      </c>
      <c r="B216" s="2">
        <v>159.22</v>
      </c>
      <c r="C216">
        <v>121954600</v>
      </c>
      <c r="D216" s="2">
        <v>162.44999999999999</v>
      </c>
      <c r="E216" s="2">
        <v>163.84</v>
      </c>
      <c r="F216" s="2">
        <v>158.28</v>
      </c>
      <c r="G216" s="1" t="d">
        <f t="shared" si="3"/>
        <v>2021-12-31</v>
      </c>
    </row>
    <row r="217" spans="1:7" x14ac:dyDescent="0.25">
      <c r="A217" s="1" t="d">
        <v>2022-01-26</v>
      </c>
      <c r="B217" s="2">
        <v>159.69</v>
      </c>
      <c r="C217">
        <v>108275300</v>
      </c>
      <c r="D217" s="2">
        <v>163.5</v>
      </c>
      <c r="E217" s="2">
        <v>164.38939999999999</v>
      </c>
      <c r="F217" s="2">
        <v>157.82</v>
      </c>
      <c r="G217" s="1" t="d">
        <f t="shared" si="3"/>
        <v>2021-12-31</v>
      </c>
    </row>
    <row r="218" spans="1:7" x14ac:dyDescent="0.25">
      <c r="A218" s="1" t="d">
        <v>2022-01-25</v>
      </c>
      <c r="B218" s="2">
        <v>159.78</v>
      </c>
      <c r="C218">
        <v>115798400</v>
      </c>
      <c r="D218" s="2">
        <v>158.97999999999999</v>
      </c>
      <c r="E218" s="2">
        <v>162.76</v>
      </c>
      <c r="F218" s="2">
        <v>157.02000000000001</v>
      </c>
      <c r="G218" s="1" t="d">
        <f t="shared" si="3"/>
        <v>2021-12-31</v>
      </c>
    </row>
    <row r="219" spans="1:7" x14ac:dyDescent="0.25">
      <c r="A219" s="1" t="d">
        <v>2022-01-24</v>
      </c>
      <c r="B219" s="2">
        <v>161.62</v>
      </c>
      <c r="C219">
        <v>162706700</v>
      </c>
      <c r="D219" s="2">
        <v>160.02000000000001</v>
      </c>
      <c r="E219" s="2">
        <v>162.30000000000001</v>
      </c>
      <c r="F219" s="2">
        <v>154.69999999999999</v>
      </c>
      <c r="G219" s="1" t="d">
        <f t="shared" si="3"/>
        <v>2021-12-31</v>
      </c>
    </row>
    <row r="220" spans="1:7" x14ac:dyDescent="0.25">
      <c r="A220" s="1" t="d">
        <v>2022-01-21</v>
      </c>
      <c r="B220" s="2">
        <v>162.41</v>
      </c>
      <c r="C220">
        <v>122848900</v>
      </c>
      <c r="D220" s="2">
        <v>164.41499999999999</v>
      </c>
      <c r="E220" s="2">
        <v>166.33</v>
      </c>
      <c r="F220" s="2">
        <v>162.30000000000001</v>
      </c>
      <c r="G220" s="1" t="d">
        <f t="shared" si="3"/>
        <v>2021-12-31</v>
      </c>
    </row>
    <row r="221" spans="1:7" x14ac:dyDescent="0.25">
      <c r="A221" s="1" t="d">
        <v>2022-01-20</v>
      </c>
      <c r="B221" s="2">
        <v>164.51</v>
      </c>
      <c r="C221">
        <v>91420520</v>
      </c>
      <c r="D221" s="2">
        <v>166.98</v>
      </c>
      <c r="E221" s="2">
        <v>169.68</v>
      </c>
      <c r="F221" s="2">
        <v>164.18</v>
      </c>
      <c r="G221" s="1" t="d">
        <f t="shared" si="3"/>
        <v>2021-12-31</v>
      </c>
    </row>
    <row r="222" spans="1:7" x14ac:dyDescent="0.25">
      <c r="A222" s="1" t="d">
        <v>2022-01-19</v>
      </c>
      <c r="B222" s="2">
        <v>166.23</v>
      </c>
      <c r="C222">
        <v>94814990</v>
      </c>
      <c r="D222" s="3">
        <v>170</v>
      </c>
      <c r="E222" s="2">
        <v>171.08</v>
      </c>
      <c r="F222" s="2">
        <v>165.94</v>
      </c>
      <c r="G222" s="1" t="d">
        <f t="shared" si="3"/>
        <v>2021-12-31</v>
      </c>
    </row>
    <row r="223" spans="1:7" x14ac:dyDescent="0.25">
      <c r="A223" s="1" t="d">
        <v>2022-01-18</v>
      </c>
      <c r="B223" s="2">
        <v>169.8</v>
      </c>
      <c r="C223">
        <v>91168730</v>
      </c>
      <c r="D223" s="2">
        <v>171.51</v>
      </c>
      <c r="E223" s="2">
        <v>172.54</v>
      </c>
      <c r="F223" s="2">
        <v>169.405</v>
      </c>
      <c r="G223" s="1" t="d">
        <f t="shared" si="3"/>
        <v>2021-12-31</v>
      </c>
    </row>
    <row r="224" spans="1:7" x14ac:dyDescent="0.25">
      <c r="A224" s="1" t="d">
        <v>2022-01-14</v>
      </c>
      <c r="B224" s="2">
        <v>173.07</v>
      </c>
      <c r="C224">
        <v>80440780</v>
      </c>
      <c r="D224" s="2">
        <v>171.34</v>
      </c>
      <c r="E224" s="2">
        <v>173.78</v>
      </c>
      <c r="F224" s="2">
        <v>171.09</v>
      </c>
      <c r="G224" s="1" t="d">
        <f t="shared" si="3"/>
        <v>2021-12-31</v>
      </c>
    </row>
    <row r="225" spans="1:7" x14ac:dyDescent="0.25">
      <c r="A225" s="1" t="d">
        <v>2022-01-13</v>
      </c>
      <c r="B225" s="2">
        <v>172.19</v>
      </c>
      <c r="C225">
        <v>84505760</v>
      </c>
      <c r="D225" s="2">
        <v>175.78</v>
      </c>
      <c r="E225" s="2">
        <v>176.62</v>
      </c>
      <c r="F225" s="2">
        <v>171.79</v>
      </c>
      <c r="G225" s="1" t="d">
        <f t="shared" si="3"/>
        <v>2021-12-31</v>
      </c>
    </row>
    <row r="226" spans="1:7" x14ac:dyDescent="0.25">
      <c r="A226" s="1" t="d">
        <v>2022-01-12</v>
      </c>
      <c r="B226" s="2">
        <v>175.53</v>
      </c>
      <c r="C226">
        <v>74805170</v>
      </c>
      <c r="D226" s="2">
        <v>176.12</v>
      </c>
      <c r="E226" s="2">
        <v>177.18</v>
      </c>
      <c r="F226" s="2">
        <v>174.82</v>
      </c>
      <c r="G226" s="1" t="d">
        <f t="shared" si="3"/>
        <v>2021-12-31</v>
      </c>
    </row>
    <row r="227" spans="1:7" x14ac:dyDescent="0.25">
      <c r="A227" s="1" t="d">
        <v>2022-01-11</v>
      </c>
      <c r="B227" s="2">
        <v>175.08</v>
      </c>
      <c r="C227">
        <v>76138310</v>
      </c>
      <c r="D227" s="2">
        <v>172.32</v>
      </c>
      <c r="E227" s="2">
        <v>175.18</v>
      </c>
      <c r="F227" s="2">
        <v>170.82</v>
      </c>
      <c r="G227" s="1" t="d">
        <f t="shared" si="3"/>
        <v>2021-12-31</v>
      </c>
    </row>
    <row r="228" spans="1:7" x14ac:dyDescent="0.25">
      <c r="A228" s="1" t="d">
        <v>2022-01-10</v>
      </c>
      <c r="B228" s="2">
        <v>172.19</v>
      </c>
      <c r="C228">
        <v>106765600</v>
      </c>
      <c r="D228" s="2">
        <v>169.08</v>
      </c>
      <c r="E228" s="2">
        <v>172.5</v>
      </c>
      <c r="F228" s="2">
        <v>168.17</v>
      </c>
      <c r="G228" s="1" t="d">
        <f t="shared" si="3"/>
        <v>2021-12-31</v>
      </c>
    </row>
    <row r="229" spans="1:7" x14ac:dyDescent="0.25">
      <c r="A229" s="1" t="d">
        <v>2022-01-07</v>
      </c>
      <c r="B229" s="2">
        <v>172.17</v>
      </c>
      <c r="C229">
        <v>86709150</v>
      </c>
      <c r="D229" s="2">
        <v>172.89</v>
      </c>
      <c r="E229" s="2">
        <v>174.14</v>
      </c>
      <c r="F229" s="2">
        <v>171.03</v>
      </c>
      <c r="G229" s="1" t="d">
        <f t="shared" si="3"/>
        <v>2021-12-31</v>
      </c>
    </row>
    <row r="230" spans="1:7" x14ac:dyDescent="0.25">
      <c r="A230" s="1" t="d">
        <v>2022-01-06</v>
      </c>
      <c r="B230" s="3">
        <v>172</v>
      </c>
      <c r="C230">
        <v>96903960</v>
      </c>
      <c r="D230" s="2">
        <v>172.7</v>
      </c>
      <c r="E230" s="2">
        <v>175.3</v>
      </c>
      <c r="F230" s="2">
        <v>171.64</v>
      </c>
      <c r="G230" s="1" t="d">
        <f t="shared" si="3"/>
        <v>2021-12-31</v>
      </c>
    </row>
    <row r="231" spans="1:7" x14ac:dyDescent="0.25">
      <c r="A231" s="1" t="d">
        <v>2022-01-05</v>
      </c>
      <c r="B231" s="2">
        <v>174.92</v>
      </c>
      <c r="C231">
        <v>94537600</v>
      </c>
      <c r="D231" s="2">
        <v>179.61</v>
      </c>
      <c r="E231" s="2">
        <v>180.17</v>
      </c>
      <c r="F231" s="2">
        <v>174.64</v>
      </c>
      <c r="G231" s="1" t="d">
        <f t="shared" si="3"/>
        <v>2021-12-31</v>
      </c>
    </row>
    <row r="232" spans="1:7" x14ac:dyDescent="0.25">
      <c r="A232" s="1" t="d">
        <v>2022-01-04</v>
      </c>
      <c r="B232" s="2">
        <v>179.7</v>
      </c>
      <c r="C232">
        <v>99310440</v>
      </c>
      <c r="D232" s="2">
        <v>182.63</v>
      </c>
      <c r="E232" s="2">
        <v>182.94</v>
      </c>
      <c r="F232" s="2">
        <v>179.12</v>
      </c>
      <c r="G232" s="1" t="d">
        <f t="shared" si="3"/>
        <v>2021-12-31</v>
      </c>
    </row>
    <row r="233" spans="1:7" x14ac:dyDescent="0.25">
      <c r="A233" s="1" t="d">
        <v>2022-01-03</v>
      </c>
      <c r="B233" s="2">
        <v>182.01</v>
      </c>
      <c r="C233">
        <v>104701200</v>
      </c>
      <c r="D233" s="2">
        <v>177.83</v>
      </c>
      <c r="E233" s="2">
        <v>182.88</v>
      </c>
      <c r="F233" s="2">
        <v>177.71</v>
      </c>
      <c r="G233" s="1" t="d">
        <f t="shared" si="3"/>
        <v>2021-12-31</v>
      </c>
    </row>
    <row r="234" spans="1:7" x14ac:dyDescent="0.25">
      <c r="A234" s="1" t="d">
        <v>2021-12-31</v>
      </c>
      <c r="B234" s="2">
        <v>177.57</v>
      </c>
      <c r="C234">
        <v>64062260</v>
      </c>
      <c r="D234" s="2">
        <v>178.08500000000001</v>
      </c>
      <c r="E234" s="2">
        <v>179.23</v>
      </c>
      <c r="F234" s="2">
        <v>177.26</v>
      </c>
      <c r="G234" s="1" t="d">
        <f t="shared" si="3"/>
        <v>2021-11-30</v>
      </c>
    </row>
    <row r="235" spans="1:7" x14ac:dyDescent="0.25">
      <c r="A235" s="1" t="d">
        <v>2021-12-30</v>
      </c>
      <c r="B235" s="2">
        <v>178.2</v>
      </c>
      <c r="C235">
        <v>59773010</v>
      </c>
      <c r="D235" s="2">
        <v>179.47</v>
      </c>
      <c r="E235" s="2">
        <v>180.57</v>
      </c>
      <c r="F235" s="2">
        <v>178.09</v>
      </c>
      <c r="G235" s="1" t="d">
        <f t="shared" si="3"/>
        <v>2021-11-30</v>
      </c>
    </row>
    <row r="236" spans="1:7" x14ac:dyDescent="0.25">
      <c r="A236" s="1" t="d">
        <v>2021-12-29</v>
      </c>
      <c r="B236" s="2">
        <v>179.38</v>
      </c>
      <c r="C236">
        <v>62348930</v>
      </c>
      <c r="D236" s="2">
        <v>179.33</v>
      </c>
      <c r="E236" s="2">
        <v>180.63</v>
      </c>
      <c r="F236" s="2">
        <v>178.14</v>
      </c>
      <c r="G236" s="1" t="d">
        <f t="shared" si="3"/>
        <v>2021-11-30</v>
      </c>
    </row>
    <row r="237" spans="1:7" x14ac:dyDescent="0.25">
      <c r="A237" s="1" t="d">
        <v>2021-12-28</v>
      </c>
      <c r="B237" s="2">
        <v>179.29</v>
      </c>
      <c r="C237">
        <v>79144340</v>
      </c>
      <c r="D237" s="2">
        <v>180.16</v>
      </c>
      <c r="E237" s="2">
        <v>181.33</v>
      </c>
      <c r="F237" s="2">
        <v>178.53</v>
      </c>
      <c r="G237" s="1" t="d">
        <f t="shared" si="3"/>
        <v>2021-11-30</v>
      </c>
    </row>
    <row r="238" spans="1:7" x14ac:dyDescent="0.25">
      <c r="A238" s="1" t="d">
        <v>2021-12-27</v>
      </c>
      <c r="B238" s="2">
        <v>180.33</v>
      </c>
      <c r="C238">
        <v>74919580</v>
      </c>
      <c r="D238" s="2">
        <v>177.08500000000001</v>
      </c>
      <c r="E238" s="2">
        <v>180.42</v>
      </c>
      <c r="F238" s="2">
        <v>177.07</v>
      </c>
      <c r="G238" s="1" t="d">
        <f t="shared" si="3"/>
        <v>2021-11-30</v>
      </c>
    </row>
    <row r="239" spans="1:7" x14ac:dyDescent="0.25">
      <c r="A239" s="1" t="d">
        <v>2021-12-23</v>
      </c>
      <c r="B239" s="2">
        <v>176.28</v>
      </c>
      <c r="C239">
        <v>68356570</v>
      </c>
      <c r="D239" s="2">
        <v>175.85</v>
      </c>
      <c r="E239" s="2">
        <v>176.84989999999999</v>
      </c>
      <c r="F239" s="2">
        <v>175.27</v>
      </c>
      <c r="G239" s="1" t="d">
        <f t="shared" si="3"/>
        <v>2021-11-30</v>
      </c>
    </row>
    <row r="240" spans="1:7" x14ac:dyDescent="0.25">
      <c r="A240" s="1" t="d">
        <v>2021-12-22</v>
      </c>
      <c r="B240" s="2">
        <v>175.64</v>
      </c>
      <c r="C240">
        <v>92135300</v>
      </c>
      <c r="D240" s="2">
        <v>173.04</v>
      </c>
      <c r="E240" s="2">
        <v>175.86</v>
      </c>
      <c r="F240" s="2">
        <v>172.15</v>
      </c>
      <c r="G240" s="1" t="d">
        <f t="shared" si="3"/>
        <v>2021-11-30</v>
      </c>
    </row>
    <row r="241" spans="1:7" x14ac:dyDescent="0.25">
      <c r="A241" s="1" t="d">
        <v>2021-12-21</v>
      </c>
      <c r="B241" s="2">
        <v>172.99</v>
      </c>
      <c r="C241">
        <v>91185910</v>
      </c>
      <c r="D241" s="2">
        <v>171.55500000000001</v>
      </c>
      <c r="E241" s="2">
        <v>173.2</v>
      </c>
      <c r="F241" s="2">
        <v>169.12</v>
      </c>
      <c r="G241" s="1" t="d">
        <f t="shared" si="3"/>
        <v>2021-11-30</v>
      </c>
    </row>
    <row r="242" spans="1:7" x14ac:dyDescent="0.25">
      <c r="A242" s="1" t="d">
        <v>2021-12-20</v>
      </c>
      <c r="B242" s="2">
        <v>169.75</v>
      </c>
      <c r="C242">
        <v>107499100</v>
      </c>
      <c r="D242" s="2">
        <v>168.28</v>
      </c>
      <c r="E242" s="2">
        <v>170.58</v>
      </c>
      <c r="F242" s="2">
        <v>167.46</v>
      </c>
      <c r="G242" s="1" t="d">
        <f t="shared" si="3"/>
        <v>2021-11-30</v>
      </c>
    </row>
    <row r="243" spans="1:7" x14ac:dyDescent="0.25">
      <c r="A243" s="1" t="d">
        <v>2021-12-17</v>
      </c>
      <c r="B243" s="2">
        <v>171.14</v>
      </c>
      <c r="C243">
        <v>195923400</v>
      </c>
      <c r="D243" s="2">
        <v>169.93</v>
      </c>
      <c r="E243" s="2">
        <v>173.47</v>
      </c>
      <c r="F243" s="2">
        <v>169.69</v>
      </c>
      <c r="G243" s="1" t="d">
        <f t="shared" si="3"/>
        <v>2021-11-30</v>
      </c>
    </row>
    <row r="244" spans="1:7" x14ac:dyDescent="0.25">
      <c r="A244" s="1" t="d">
        <v>2021-12-16</v>
      </c>
      <c r="B244" s="2">
        <v>172.26</v>
      </c>
      <c r="C244">
        <v>150185800</v>
      </c>
      <c r="D244" s="2">
        <v>179.28</v>
      </c>
      <c r="E244" s="2">
        <v>181.14</v>
      </c>
      <c r="F244" s="2">
        <v>170.75</v>
      </c>
      <c r="G244" s="1" t="d">
        <f t="shared" si="3"/>
        <v>2021-11-30</v>
      </c>
    </row>
    <row r="245" spans="1:7" x14ac:dyDescent="0.25">
      <c r="A245" s="1" t="d">
        <v>2021-12-15</v>
      </c>
      <c r="B245" s="2">
        <v>179.3</v>
      </c>
      <c r="C245">
        <v>131063300</v>
      </c>
      <c r="D245" s="2">
        <v>175.11</v>
      </c>
      <c r="E245" s="2">
        <v>179.5</v>
      </c>
      <c r="F245" s="2">
        <v>172.3108</v>
      </c>
      <c r="G245" s="1" t="d">
        <f t="shared" si="3"/>
        <v>2021-11-30</v>
      </c>
    </row>
    <row r="246" spans="1:7" x14ac:dyDescent="0.25">
      <c r="A246" s="1" t="d">
        <v>2021-12-14</v>
      </c>
      <c r="B246" s="2">
        <v>174.33</v>
      </c>
      <c r="C246">
        <v>139380400</v>
      </c>
      <c r="D246" s="2">
        <v>175.25</v>
      </c>
      <c r="E246" s="2">
        <v>177.74</v>
      </c>
      <c r="F246" s="2">
        <v>172.21</v>
      </c>
      <c r="G246" s="1" t="d">
        <f t="shared" si="3"/>
        <v>2021-11-30</v>
      </c>
    </row>
    <row r="247" spans="1:7" x14ac:dyDescent="0.25">
      <c r="A247" s="1" t="d">
        <v>2021-12-13</v>
      </c>
      <c r="B247" s="2">
        <v>175.74</v>
      </c>
      <c r="C247">
        <v>153237000</v>
      </c>
      <c r="D247" s="2">
        <v>181.11500000000001</v>
      </c>
      <c r="E247" s="2">
        <v>182.13</v>
      </c>
      <c r="F247" s="2">
        <v>175.53</v>
      </c>
      <c r="G247" s="1" t="d">
        <f t="shared" si="3"/>
        <v>2021-11-30</v>
      </c>
    </row>
    <row r="248" spans="1:7" x14ac:dyDescent="0.25">
      <c r="A248" s="1" t="d">
        <v>2021-12-10</v>
      </c>
      <c r="B248" s="2">
        <v>179.45</v>
      </c>
      <c r="C248">
        <v>115402700</v>
      </c>
      <c r="D248" s="2">
        <v>175.20500000000001</v>
      </c>
      <c r="E248" s="2">
        <v>179.63</v>
      </c>
      <c r="F248" s="2">
        <v>174.69</v>
      </c>
      <c r="G248" s="1" t="d">
        <f t="shared" si="3"/>
        <v>2021-11-30</v>
      </c>
    </row>
    <row r="249" spans="1:7" x14ac:dyDescent="0.25">
      <c r="A249" s="1" t="d">
        <v>2021-12-09</v>
      </c>
      <c r="B249" s="2">
        <v>174.56</v>
      </c>
      <c r="C249">
        <v>108923700</v>
      </c>
      <c r="D249" s="2">
        <v>174.91</v>
      </c>
      <c r="E249" s="2">
        <v>176.75</v>
      </c>
      <c r="F249" s="2">
        <v>173.92</v>
      </c>
      <c r="G249" s="1" t="d">
        <f t="shared" si="3"/>
        <v>2021-11-30</v>
      </c>
    </row>
    <row r="250" spans="1:7" x14ac:dyDescent="0.25">
      <c r="A250" s="1" t="d">
        <v>2021-12-08</v>
      </c>
      <c r="B250" s="2">
        <v>175.08</v>
      </c>
      <c r="C250">
        <v>116998900</v>
      </c>
      <c r="D250" s="2">
        <v>172.125</v>
      </c>
      <c r="E250" s="2">
        <v>175.96</v>
      </c>
      <c r="F250" s="2">
        <v>170.7</v>
      </c>
      <c r="G250" s="1" t="d">
        <f t="shared" si="3"/>
        <v>2021-11-30</v>
      </c>
    </row>
    <row r="251" spans="1:7" x14ac:dyDescent="0.25">
      <c r="A251" s="1" t="d">
        <v>2021-12-07</v>
      </c>
      <c r="B251" s="2">
        <v>171.18</v>
      </c>
      <c r="C251">
        <v>120405400</v>
      </c>
      <c r="D251" s="2">
        <v>169.08</v>
      </c>
      <c r="E251" s="2">
        <v>171.58</v>
      </c>
      <c r="F251" s="2">
        <v>168.34</v>
      </c>
      <c r="G251" s="1" t="d">
        <f t="shared" si="3"/>
        <v>2021-11-30</v>
      </c>
    </row>
    <row r="252" spans="1:7" x14ac:dyDescent="0.25">
      <c r="A252" s="1" t="d">
        <v>2021-12-06</v>
      </c>
      <c r="B252" s="2">
        <v>165.32</v>
      </c>
      <c r="C252">
        <v>107497000</v>
      </c>
      <c r="D252" s="2">
        <v>164.29</v>
      </c>
      <c r="E252" s="2">
        <v>167.87989999999999</v>
      </c>
      <c r="F252" s="2">
        <v>164.28</v>
      </c>
      <c r="G252" s="1" t="d">
        <f t="shared" si="3"/>
        <v>2021-11-30</v>
      </c>
    </row>
    <row r="253" spans="1:7" x14ac:dyDescent="0.25">
      <c r="A253" s="1" t="d">
        <v>2021-12-03</v>
      </c>
      <c r="B253" s="2">
        <v>161.84</v>
      </c>
      <c r="C253">
        <v>118023100</v>
      </c>
      <c r="D253" s="2">
        <v>164.02</v>
      </c>
      <c r="E253" s="2">
        <v>164.96</v>
      </c>
      <c r="F253" s="2">
        <v>159.72</v>
      </c>
      <c r="G253" s="1" t="d">
        <f t="shared" si="3"/>
        <v>2021-11-30</v>
      </c>
    </row>
    <row r="254" spans="1:7" x14ac:dyDescent="0.25">
      <c r="A254" s="1" t="d">
        <v>2021-12-02</v>
      </c>
      <c r="B254" s="2">
        <v>163.76</v>
      </c>
      <c r="C254">
        <v>136739200</v>
      </c>
      <c r="D254" s="2">
        <v>158.73500000000001</v>
      </c>
      <c r="E254" s="2">
        <v>164.2</v>
      </c>
      <c r="F254" s="2">
        <v>157.80000000000001</v>
      </c>
      <c r="G254" s="1" t="d">
        <f t="shared" si="3"/>
        <v>2021-11-30</v>
      </c>
    </row>
    <row r="255" spans="1:7" x14ac:dyDescent="0.25">
      <c r="A255" s="1" t="d">
        <v>2021-12-01</v>
      </c>
      <c r="B255" s="2">
        <v>164.77</v>
      </c>
      <c r="C255">
        <v>152423000</v>
      </c>
      <c r="D255" s="2">
        <v>167.48</v>
      </c>
      <c r="E255" s="2">
        <v>170.3</v>
      </c>
      <c r="F255" s="2">
        <v>164.53</v>
      </c>
      <c r="G255" s="1" t="d">
        <f t="shared" si="3"/>
        <v>2021-11-30</v>
      </c>
    </row>
    <row r="256" spans="1:7" x14ac:dyDescent="0.25">
      <c r="A256" s="1" t="d">
        <v>2021-11-30</v>
      </c>
      <c r="B256" s="2">
        <v>165.3</v>
      </c>
      <c r="C256">
        <v>174048100</v>
      </c>
      <c r="D256" s="2">
        <v>159.98500000000001</v>
      </c>
      <c r="E256" s="2">
        <v>165.52</v>
      </c>
      <c r="F256" s="2">
        <v>159.91999999999999</v>
      </c>
      <c r="G256" s="1" t="d">
        <f t="shared" si="3"/>
        <v>2021-10-31</v>
      </c>
    </row>
    <row r="257" spans="1:7" x14ac:dyDescent="0.25">
      <c r="A257" s="1" t="d">
        <v>2021-11-29</v>
      </c>
      <c r="B257" s="2">
        <v>160.24</v>
      </c>
      <c r="C257">
        <v>88748220</v>
      </c>
      <c r="D257" s="2">
        <v>159.37</v>
      </c>
      <c r="E257" s="2">
        <v>161.19</v>
      </c>
      <c r="F257" s="2">
        <v>158.7901</v>
      </c>
      <c r="G257" s="1" t="d">
        <f t="shared" si="3"/>
        <v>2021-10-31</v>
      </c>
    </row>
    <row r="258" spans="1:7" x14ac:dyDescent="0.25">
      <c r="A258" s="1" t="d">
        <v>2021-11-26</v>
      </c>
      <c r="B258" s="2">
        <v>156.81</v>
      </c>
      <c r="C258">
        <v>76959750</v>
      </c>
      <c r="D258" s="2">
        <v>159.565</v>
      </c>
      <c r="E258" s="2">
        <v>160.44999999999999</v>
      </c>
      <c r="F258" s="2">
        <v>156.36000000000001</v>
      </c>
      <c r="G258" s="1" t="d">
        <f t="shared" ref="G258:G321" si="4">EOMONTH(A258,-1)</f>
        <v>2021-10-31</v>
      </c>
    </row>
    <row r="259" spans="1:7" x14ac:dyDescent="0.25">
      <c r="A259" s="1" t="d">
        <v>2021-11-24</v>
      </c>
      <c r="B259" s="2">
        <v>161.94</v>
      </c>
      <c r="C259">
        <v>69463620</v>
      </c>
      <c r="D259" s="2">
        <v>160.75</v>
      </c>
      <c r="E259" s="2">
        <v>162.13999999999999</v>
      </c>
      <c r="F259" s="2">
        <v>159.63999999999999</v>
      </c>
      <c r="G259" s="1" t="d">
        <f t="shared" si="4"/>
        <v>2021-10-31</v>
      </c>
    </row>
    <row r="260" spans="1:7" x14ac:dyDescent="0.25">
      <c r="A260" s="1" t="d">
        <v>2021-11-23</v>
      </c>
      <c r="B260" s="2">
        <v>161.41</v>
      </c>
      <c r="C260">
        <v>96041900</v>
      </c>
      <c r="D260" s="2">
        <v>161.12</v>
      </c>
      <c r="E260" s="2">
        <v>161.80000000000001</v>
      </c>
      <c r="F260" s="2">
        <v>159.06010000000001</v>
      </c>
      <c r="G260" s="1" t="d">
        <f t="shared" si="4"/>
        <v>2021-10-31</v>
      </c>
    </row>
    <row r="261" spans="1:7" x14ac:dyDescent="0.25">
      <c r="A261" s="1" t="d">
        <v>2021-11-22</v>
      </c>
      <c r="B261" s="2">
        <v>161.02000000000001</v>
      </c>
      <c r="C261">
        <v>117467900</v>
      </c>
      <c r="D261" s="2">
        <v>161.68</v>
      </c>
      <c r="E261" s="2">
        <v>165.7</v>
      </c>
      <c r="F261" s="3">
        <v>161</v>
      </c>
      <c r="G261" s="1" t="d">
        <f t="shared" si="4"/>
        <v>2021-10-31</v>
      </c>
    </row>
    <row r="262" spans="1:7" x14ac:dyDescent="0.25">
      <c r="A262" s="1" t="d">
        <v>2021-11-19</v>
      </c>
      <c r="B262" s="2">
        <v>160.55000000000001</v>
      </c>
      <c r="C262">
        <v>117305600</v>
      </c>
      <c r="D262" s="2">
        <v>157.65</v>
      </c>
      <c r="E262" s="2">
        <v>161.02000000000001</v>
      </c>
      <c r="F262" s="2">
        <v>156.53280000000001</v>
      </c>
      <c r="G262" s="1" t="d">
        <f t="shared" si="4"/>
        <v>2021-10-31</v>
      </c>
    </row>
    <row r="263" spans="1:7" x14ac:dyDescent="0.25">
      <c r="A263" s="1" t="d">
        <v>2021-11-18</v>
      </c>
      <c r="B263" s="2">
        <v>157.87</v>
      </c>
      <c r="C263">
        <v>137827700</v>
      </c>
      <c r="D263" s="2">
        <v>153.71</v>
      </c>
      <c r="E263" s="2">
        <v>158.66999999999999</v>
      </c>
      <c r="F263" s="2">
        <v>153.05000000000001</v>
      </c>
      <c r="G263" s="1" t="d">
        <f t="shared" si="4"/>
        <v>2021-10-31</v>
      </c>
    </row>
    <row r="264" spans="1:7" x14ac:dyDescent="0.25">
      <c r="A264" s="1" t="d">
        <v>2021-11-17</v>
      </c>
      <c r="B264" s="2">
        <v>153.49</v>
      </c>
      <c r="C264">
        <v>88807000</v>
      </c>
      <c r="D264" s="2">
        <v>150.995</v>
      </c>
      <c r="E264" s="3">
        <v>155</v>
      </c>
      <c r="F264" s="2">
        <v>150.99</v>
      </c>
      <c r="G264" s="1" t="d">
        <f t="shared" si="4"/>
        <v>2021-10-31</v>
      </c>
    </row>
    <row r="265" spans="1:7" x14ac:dyDescent="0.25">
      <c r="A265" s="1" t="d">
        <v>2021-11-16</v>
      </c>
      <c r="B265" s="3">
        <v>151</v>
      </c>
      <c r="C265">
        <v>59256210</v>
      </c>
      <c r="D265" s="2">
        <v>149.94</v>
      </c>
      <c r="E265" s="2">
        <v>151.488</v>
      </c>
      <c r="F265" s="2">
        <v>149.34</v>
      </c>
      <c r="G265" s="1" t="d">
        <f t="shared" si="4"/>
        <v>2021-10-31</v>
      </c>
    </row>
    <row r="266" spans="1:7" x14ac:dyDescent="0.25">
      <c r="A266" s="1" t="d">
        <v>2021-11-15</v>
      </c>
      <c r="B266" s="3">
        <v>150</v>
      </c>
      <c r="C266">
        <v>59222800</v>
      </c>
      <c r="D266" s="2">
        <v>150.37</v>
      </c>
      <c r="E266" s="2">
        <v>151.88</v>
      </c>
      <c r="F266" s="2">
        <v>149.43</v>
      </c>
      <c r="G266" s="1" t="d">
        <f t="shared" si="4"/>
        <v>2021-10-31</v>
      </c>
    </row>
    <row r="267" spans="1:7" x14ac:dyDescent="0.25">
      <c r="A267" s="1" t="d">
        <v>2021-11-12</v>
      </c>
      <c r="B267" s="2">
        <v>149.99</v>
      </c>
      <c r="C267">
        <v>63804010</v>
      </c>
      <c r="D267" s="2">
        <v>148.43</v>
      </c>
      <c r="E267" s="2">
        <v>150.4</v>
      </c>
      <c r="F267" s="2">
        <v>147.47999999999999</v>
      </c>
      <c r="G267" s="1" t="d">
        <f t="shared" si="4"/>
        <v>2021-10-31</v>
      </c>
    </row>
    <row r="268" spans="1:7" x14ac:dyDescent="0.25">
      <c r="A268" s="1" t="d">
        <v>2021-11-11</v>
      </c>
      <c r="B268" s="2">
        <v>147.87</v>
      </c>
      <c r="C268">
        <v>40999950</v>
      </c>
      <c r="D268" s="2">
        <v>148.96</v>
      </c>
      <c r="E268" s="2">
        <v>149.43</v>
      </c>
      <c r="F268" s="2">
        <v>147.68100000000001</v>
      </c>
      <c r="G268" s="1" t="d">
        <f t="shared" si="4"/>
        <v>2021-10-31</v>
      </c>
    </row>
    <row r="269" spans="1:7" x14ac:dyDescent="0.25">
      <c r="A269" s="1" t="d">
        <v>2021-11-10</v>
      </c>
      <c r="B269" s="2">
        <v>147.91999999999999</v>
      </c>
      <c r="C269">
        <v>65187090</v>
      </c>
      <c r="D269" s="2">
        <v>150.02000000000001</v>
      </c>
      <c r="E269" s="2">
        <v>150.13</v>
      </c>
      <c r="F269" s="2">
        <v>147.85</v>
      </c>
      <c r="G269" s="1" t="d">
        <f t="shared" si="4"/>
        <v>2021-10-31</v>
      </c>
    </row>
    <row r="270" spans="1:7" x14ac:dyDescent="0.25">
      <c r="A270" s="1" t="d">
        <v>2021-11-09</v>
      </c>
      <c r="B270" s="2">
        <v>150.81</v>
      </c>
      <c r="C270">
        <v>56787930</v>
      </c>
      <c r="D270" s="2">
        <v>150.19999999999999</v>
      </c>
      <c r="E270" s="2">
        <v>151.428</v>
      </c>
      <c r="F270" s="2">
        <v>150.06010000000001</v>
      </c>
      <c r="G270" s="1" t="d">
        <f t="shared" si="4"/>
        <v>2021-10-31</v>
      </c>
    </row>
    <row r="271" spans="1:7" x14ac:dyDescent="0.25">
      <c r="A271" s="1" t="d">
        <v>2021-11-08</v>
      </c>
      <c r="B271" s="2">
        <v>150.44</v>
      </c>
      <c r="C271">
        <v>55020870</v>
      </c>
      <c r="D271" s="2">
        <v>151.41</v>
      </c>
      <c r="E271" s="2">
        <v>151.57</v>
      </c>
      <c r="F271" s="2">
        <v>150.16</v>
      </c>
      <c r="G271" s="1" t="d">
        <f t="shared" si="4"/>
        <v>2021-10-31</v>
      </c>
    </row>
    <row r="272" spans="1:7" x14ac:dyDescent="0.25">
      <c r="A272" s="1" t="d">
        <v>2021-11-05</v>
      </c>
      <c r="B272" s="2">
        <v>151.28</v>
      </c>
      <c r="C272">
        <v>65463880</v>
      </c>
      <c r="D272" s="2">
        <v>151.88999999999999</v>
      </c>
      <c r="E272" s="2">
        <v>152.19999999999999</v>
      </c>
      <c r="F272" s="2">
        <v>150.06</v>
      </c>
      <c r="G272" s="1" t="d">
        <f t="shared" si="4"/>
        <v>2021-10-31</v>
      </c>
    </row>
    <row r="273" spans="1:7" x14ac:dyDescent="0.25">
      <c r="A273" s="1" t="d">
        <v>2021-11-04</v>
      </c>
      <c r="B273" s="2">
        <v>150.96</v>
      </c>
      <c r="C273">
        <v>60394620</v>
      </c>
      <c r="D273" s="2">
        <v>151.58000000000001</v>
      </c>
      <c r="E273" s="2">
        <v>152.43</v>
      </c>
      <c r="F273" s="2">
        <v>150.63999999999999</v>
      </c>
      <c r="G273" s="1" t="d">
        <f t="shared" si="4"/>
        <v>2021-10-31</v>
      </c>
    </row>
    <row r="274" spans="1:7" x14ac:dyDescent="0.25">
      <c r="A274" s="1" t="d">
        <v>2021-11-03</v>
      </c>
      <c r="B274" s="2">
        <v>151.49</v>
      </c>
      <c r="C274">
        <v>54511530</v>
      </c>
      <c r="D274" s="2">
        <v>150.38999999999999</v>
      </c>
      <c r="E274" s="2">
        <v>151.97</v>
      </c>
      <c r="F274" s="2">
        <v>149.82</v>
      </c>
      <c r="G274" s="1" t="d">
        <f t="shared" si="4"/>
        <v>2021-10-31</v>
      </c>
    </row>
    <row r="275" spans="1:7" x14ac:dyDescent="0.25">
      <c r="A275" s="1" t="d">
        <v>2021-11-02</v>
      </c>
      <c r="B275" s="2">
        <v>150.02000000000001</v>
      </c>
      <c r="C275">
        <v>69121990</v>
      </c>
      <c r="D275" s="2">
        <v>148.66</v>
      </c>
      <c r="E275" s="2">
        <v>151.57</v>
      </c>
      <c r="F275" s="2">
        <v>148.65</v>
      </c>
      <c r="G275" s="1" t="d">
        <f t="shared" si="4"/>
        <v>2021-10-31</v>
      </c>
    </row>
    <row r="276" spans="1:7" x14ac:dyDescent="0.25">
      <c r="A276" s="1" t="d">
        <v>2021-11-01</v>
      </c>
      <c r="B276" s="2">
        <v>148.96</v>
      </c>
      <c r="C276">
        <v>74588260</v>
      </c>
      <c r="D276" s="2">
        <v>148.98500000000001</v>
      </c>
      <c r="E276" s="2">
        <v>149.69999999999999</v>
      </c>
      <c r="F276" s="2">
        <v>147.80000000000001</v>
      </c>
      <c r="G276" s="1" t="d">
        <f t="shared" si="4"/>
        <v>2021-10-31</v>
      </c>
    </row>
    <row r="277" spans="1:7" x14ac:dyDescent="0.25">
      <c r="A277" s="1" t="d">
        <v>2021-10-29</v>
      </c>
      <c r="B277" s="2">
        <v>149.80000000000001</v>
      </c>
      <c r="C277">
        <v>124953200</v>
      </c>
      <c r="D277" s="2">
        <v>147.215</v>
      </c>
      <c r="E277" s="2">
        <v>149.94</v>
      </c>
      <c r="F277" s="2">
        <v>146.4128</v>
      </c>
      <c r="G277" s="1" t="d">
        <f t="shared" si="4"/>
        <v>2021-09-30</v>
      </c>
    </row>
    <row r="278" spans="1:7" x14ac:dyDescent="0.25">
      <c r="A278" s="1" t="d">
        <v>2021-10-28</v>
      </c>
      <c r="B278" s="2">
        <v>152.57</v>
      </c>
      <c r="C278">
        <v>100077900</v>
      </c>
      <c r="D278" s="2">
        <v>149.82</v>
      </c>
      <c r="E278" s="2">
        <v>153.16499999999999</v>
      </c>
      <c r="F278" s="2">
        <v>149.72</v>
      </c>
      <c r="G278" s="1" t="d">
        <f t="shared" si="4"/>
        <v>2021-09-30</v>
      </c>
    </row>
    <row r="279" spans="1:7" x14ac:dyDescent="0.25">
      <c r="A279" s="1" t="d">
        <v>2021-10-27</v>
      </c>
      <c r="B279" s="2">
        <v>148.85</v>
      </c>
      <c r="C279">
        <v>56094930</v>
      </c>
      <c r="D279" s="2">
        <v>149.36000000000001</v>
      </c>
      <c r="E279" s="2">
        <v>149.72999999999999</v>
      </c>
      <c r="F279" s="2">
        <v>148.49</v>
      </c>
      <c r="G279" s="1" t="d">
        <f t="shared" si="4"/>
        <v>2021-09-30</v>
      </c>
    </row>
    <row r="280" spans="1:7" x14ac:dyDescent="0.25">
      <c r="A280" s="1" t="d">
        <v>2021-10-26</v>
      </c>
      <c r="B280" s="2">
        <v>149.32</v>
      </c>
      <c r="C280">
        <v>60893400</v>
      </c>
      <c r="D280" s="2">
        <v>149.33000000000001</v>
      </c>
      <c r="E280" s="2">
        <v>150.84</v>
      </c>
      <c r="F280" s="2">
        <v>149.01009999999999</v>
      </c>
      <c r="G280" s="1" t="d">
        <f t="shared" si="4"/>
        <v>2021-09-30</v>
      </c>
    </row>
    <row r="281" spans="1:7" x14ac:dyDescent="0.25">
      <c r="A281" s="1" t="d">
        <v>2021-10-25</v>
      </c>
      <c r="B281" s="2">
        <v>148.63999999999999</v>
      </c>
      <c r="C281">
        <v>50720560</v>
      </c>
      <c r="D281" s="2">
        <v>148.68</v>
      </c>
      <c r="E281" s="2">
        <v>149.37</v>
      </c>
      <c r="F281" s="2">
        <v>147.62110000000001</v>
      </c>
      <c r="G281" s="1" t="d">
        <f t="shared" si="4"/>
        <v>2021-09-30</v>
      </c>
    </row>
    <row r="282" spans="1:7" x14ac:dyDescent="0.25">
      <c r="A282" s="1" t="d">
        <v>2021-10-22</v>
      </c>
      <c r="B282" s="2">
        <v>148.69</v>
      </c>
      <c r="C282">
        <v>58883440</v>
      </c>
      <c r="D282" s="2">
        <v>149.69</v>
      </c>
      <c r="E282" s="2">
        <v>150.18</v>
      </c>
      <c r="F282" s="2">
        <v>148.63999999999999</v>
      </c>
      <c r="G282" s="1" t="d">
        <f t="shared" si="4"/>
        <v>2021-09-30</v>
      </c>
    </row>
    <row r="283" spans="1:7" x14ac:dyDescent="0.25">
      <c r="A283" s="1" t="d">
        <v>2021-10-21</v>
      </c>
      <c r="B283" s="2">
        <v>149.47999999999999</v>
      </c>
      <c r="C283">
        <v>61420990</v>
      </c>
      <c r="D283" s="2">
        <v>148.81</v>
      </c>
      <c r="E283" s="2">
        <v>149.63999999999999</v>
      </c>
      <c r="F283" s="2">
        <v>147.87</v>
      </c>
      <c r="G283" s="1" t="d">
        <f t="shared" si="4"/>
        <v>2021-09-30</v>
      </c>
    </row>
    <row r="284" spans="1:7" x14ac:dyDescent="0.25">
      <c r="A284" s="1" t="d">
        <v>2021-10-20</v>
      </c>
      <c r="B284" s="2">
        <v>149.26</v>
      </c>
      <c r="C284">
        <v>58418790</v>
      </c>
      <c r="D284" s="2">
        <v>148.69999999999999</v>
      </c>
      <c r="E284" s="2">
        <v>149.75389999999999</v>
      </c>
      <c r="F284" s="2">
        <v>148.12</v>
      </c>
      <c r="G284" s="1" t="d">
        <f t="shared" si="4"/>
        <v>2021-09-30</v>
      </c>
    </row>
    <row r="285" spans="1:7" x14ac:dyDescent="0.25">
      <c r="A285" s="1" t="d">
        <v>2021-10-19</v>
      </c>
      <c r="B285" s="2">
        <v>148.76</v>
      </c>
      <c r="C285">
        <v>76378890</v>
      </c>
      <c r="D285" s="2">
        <v>147.01</v>
      </c>
      <c r="E285" s="2">
        <v>149.16999999999999</v>
      </c>
      <c r="F285" s="2">
        <v>146.55000000000001</v>
      </c>
      <c r="G285" s="1" t="d">
        <f t="shared" si="4"/>
        <v>2021-09-30</v>
      </c>
    </row>
    <row r="286" spans="1:7" x14ac:dyDescent="0.25">
      <c r="A286" s="1" t="d">
        <v>2021-10-18</v>
      </c>
      <c r="B286" s="2">
        <v>146.55000000000001</v>
      </c>
      <c r="C286">
        <v>85589180</v>
      </c>
      <c r="D286" s="2">
        <v>143.44499999999999</v>
      </c>
      <c r="E286" s="2">
        <v>146.84</v>
      </c>
      <c r="F286" s="2">
        <v>143.16</v>
      </c>
      <c r="G286" s="1" t="d">
        <f t="shared" si="4"/>
        <v>2021-09-30</v>
      </c>
    </row>
    <row r="287" spans="1:7" x14ac:dyDescent="0.25">
      <c r="A287" s="1" t="d">
        <v>2021-10-15</v>
      </c>
      <c r="B287" s="2">
        <v>144.84</v>
      </c>
      <c r="C287">
        <v>67940330</v>
      </c>
      <c r="D287" s="2">
        <v>143.77000000000001</v>
      </c>
      <c r="E287" s="2">
        <v>144.89500000000001</v>
      </c>
      <c r="F287" s="2">
        <v>143.51</v>
      </c>
      <c r="G287" s="1" t="d">
        <f t="shared" si="4"/>
        <v>2021-09-30</v>
      </c>
    </row>
    <row r="288" spans="1:7" x14ac:dyDescent="0.25">
      <c r="A288" s="1" t="d">
        <v>2021-10-14</v>
      </c>
      <c r="B288" s="2">
        <v>143.76</v>
      </c>
      <c r="C288">
        <v>69907100</v>
      </c>
      <c r="D288" s="2">
        <v>142.11000000000001</v>
      </c>
      <c r="E288" s="2">
        <v>143.88</v>
      </c>
      <c r="F288" s="2">
        <v>141.51</v>
      </c>
      <c r="G288" s="1" t="d">
        <f t="shared" si="4"/>
        <v>2021-09-30</v>
      </c>
    </row>
    <row r="289" spans="1:7" x14ac:dyDescent="0.25">
      <c r="A289" s="1" t="d">
        <v>2021-10-13</v>
      </c>
      <c r="B289" s="2">
        <v>140.91</v>
      </c>
      <c r="C289">
        <v>78762720</v>
      </c>
      <c r="D289" s="2">
        <v>141.23500000000001</v>
      </c>
      <c r="E289" s="2">
        <v>141.4</v>
      </c>
      <c r="F289" s="2">
        <v>139.19999999999999</v>
      </c>
      <c r="G289" s="1" t="d">
        <f t="shared" si="4"/>
        <v>2021-09-30</v>
      </c>
    </row>
    <row r="290" spans="1:7" x14ac:dyDescent="0.25">
      <c r="A290" s="1" t="d">
        <v>2021-10-12</v>
      </c>
      <c r="B290" s="2">
        <v>141.51</v>
      </c>
      <c r="C290">
        <v>73035860</v>
      </c>
      <c r="D290" s="2">
        <v>143.22999999999999</v>
      </c>
      <c r="E290" s="2">
        <v>143.25</v>
      </c>
      <c r="F290" s="2">
        <v>141.0401</v>
      </c>
      <c r="G290" s="1" t="d">
        <f t="shared" si="4"/>
        <v>2021-09-30</v>
      </c>
    </row>
    <row r="291" spans="1:7" x14ac:dyDescent="0.25">
      <c r="A291" s="1" t="d">
        <v>2021-10-11</v>
      </c>
      <c r="B291" s="2">
        <v>142.81</v>
      </c>
      <c r="C291">
        <v>64452220</v>
      </c>
      <c r="D291" s="2">
        <v>142.27000000000001</v>
      </c>
      <c r="E291" s="2">
        <v>144.81</v>
      </c>
      <c r="F291" s="2">
        <v>141.81</v>
      </c>
      <c r="G291" s="1" t="d">
        <f t="shared" si="4"/>
        <v>2021-09-30</v>
      </c>
    </row>
    <row r="292" spans="1:7" x14ac:dyDescent="0.25">
      <c r="A292" s="1" t="d">
        <v>2021-10-08</v>
      </c>
      <c r="B292" s="2">
        <v>142.9</v>
      </c>
      <c r="C292">
        <v>58773160</v>
      </c>
      <c r="D292" s="2">
        <v>144.03</v>
      </c>
      <c r="E292" s="2">
        <v>144.1781</v>
      </c>
      <c r="F292" s="2">
        <v>142.56</v>
      </c>
      <c r="G292" s="1" t="d">
        <f t="shared" si="4"/>
        <v>2021-09-30</v>
      </c>
    </row>
    <row r="293" spans="1:7" x14ac:dyDescent="0.25">
      <c r="A293" s="1" t="d">
        <v>2021-10-07</v>
      </c>
      <c r="B293" s="2">
        <v>143.29</v>
      </c>
      <c r="C293">
        <v>61732660</v>
      </c>
      <c r="D293" s="2">
        <v>143.06</v>
      </c>
      <c r="E293" s="2">
        <v>144.215</v>
      </c>
      <c r="F293" s="2">
        <v>142.72</v>
      </c>
      <c r="G293" s="1" t="d">
        <f t="shared" si="4"/>
        <v>2021-09-30</v>
      </c>
    </row>
    <row r="294" spans="1:7" x14ac:dyDescent="0.25">
      <c r="A294" s="1" t="d">
        <v>2021-10-06</v>
      </c>
      <c r="B294" s="3">
        <v>142</v>
      </c>
      <c r="C294">
        <v>83221120</v>
      </c>
      <c r="D294" s="2">
        <v>139.47</v>
      </c>
      <c r="E294" s="2">
        <v>142.15</v>
      </c>
      <c r="F294" s="2">
        <v>138.37</v>
      </c>
      <c r="G294" s="1" t="d">
        <f t="shared" si="4"/>
        <v>2021-09-30</v>
      </c>
    </row>
    <row r="295" spans="1:7" x14ac:dyDescent="0.25">
      <c r="A295" s="1" t="d">
        <v>2021-10-05</v>
      </c>
      <c r="B295" s="2">
        <v>141.11000000000001</v>
      </c>
      <c r="C295">
        <v>80861060</v>
      </c>
      <c r="D295" s="2">
        <v>139.49</v>
      </c>
      <c r="E295" s="2">
        <v>142.24</v>
      </c>
      <c r="F295" s="2">
        <v>139.36000000000001</v>
      </c>
      <c r="G295" s="1" t="d">
        <f t="shared" si="4"/>
        <v>2021-09-30</v>
      </c>
    </row>
    <row r="296" spans="1:7" x14ac:dyDescent="0.25">
      <c r="A296" s="1" t="d">
        <v>2021-10-04</v>
      </c>
      <c r="B296" s="2">
        <v>139.13999999999999</v>
      </c>
      <c r="C296">
        <v>98322010</v>
      </c>
      <c r="D296" s="2">
        <v>141.76</v>
      </c>
      <c r="E296" s="2">
        <v>142.21</v>
      </c>
      <c r="F296" s="2">
        <v>138.27000000000001</v>
      </c>
      <c r="G296" s="1" t="d">
        <f t="shared" si="4"/>
        <v>2021-09-30</v>
      </c>
    </row>
    <row r="297" spans="1:7" x14ac:dyDescent="0.25">
      <c r="A297" s="1" t="d">
        <v>2021-10-01</v>
      </c>
      <c r="B297" s="2">
        <v>142.65</v>
      </c>
      <c r="C297">
        <v>94639580</v>
      </c>
      <c r="D297" s="2">
        <v>141.9</v>
      </c>
      <c r="E297" s="2">
        <v>142.91999999999999</v>
      </c>
      <c r="F297" s="2">
        <v>139.11009999999999</v>
      </c>
      <c r="G297" s="1" t="d">
        <f t="shared" si="4"/>
        <v>2021-09-30</v>
      </c>
    </row>
    <row r="298" spans="1:7" x14ac:dyDescent="0.25">
      <c r="A298" s="1" t="d">
        <v>2021-09-30</v>
      </c>
      <c r="B298" s="2">
        <v>141.5</v>
      </c>
      <c r="C298">
        <v>89056660</v>
      </c>
      <c r="D298" s="2">
        <v>143.66</v>
      </c>
      <c r="E298" s="2">
        <v>144.37799999999999</v>
      </c>
      <c r="F298" s="2">
        <v>141.28</v>
      </c>
      <c r="G298" s="1" t="d">
        <f t="shared" si="4"/>
        <v>2021-08-31</v>
      </c>
    </row>
    <row r="299" spans="1:7" x14ac:dyDescent="0.25">
      <c r="A299" s="1" t="d">
        <v>2021-09-29</v>
      </c>
      <c r="B299" s="2">
        <v>142.83000000000001</v>
      </c>
      <c r="C299">
        <v>74602040</v>
      </c>
      <c r="D299" s="2">
        <v>142.47</v>
      </c>
      <c r="E299" s="2">
        <v>144.44999999999999</v>
      </c>
      <c r="F299" s="2">
        <v>142.03</v>
      </c>
      <c r="G299" s="1" t="d">
        <f t="shared" si="4"/>
        <v>2021-08-31</v>
      </c>
    </row>
    <row r="300" spans="1:7" x14ac:dyDescent="0.25">
      <c r="A300" s="1" t="d">
        <v>2021-09-28</v>
      </c>
      <c r="B300" s="2">
        <v>141.91</v>
      </c>
      <c r="C300">
        <v>108972300</v>
      </c>
      <c r="D300" s="2">
        <v>143.25</v>
      </c>
      <c r="E300" s="2">
        <v>144.75</v>
      </c>
      <c r="F300" s="2">
        <v>141.69</v>
      </c>
      <c r="G300" s="1" t="d">
        <f t="shared" si="4"/>
        <v>2021-08-31</v>
      </c>
    </row>
    <row r="301" spans="1:7" x14ac:dyDescent="0.25">
      <c r="A301" s="1" t="d">
        <v>2021-09-27</v>
      </c>
      <c r="B301" s="2">
        <v>145.37</v>
      </c>
      <c r="C301">
        <v>74150730</v>
      </c>
      <c r="D301" s="2">
        <v>145.47</v>
      </c>
      <c r="E301" s="2">
        <v>145.96</v>
      </c>
      <c r="F301" s="2">
        <v>143.82</v>
      </c>
      <c r="G301" s="1" t="d">
        <f t="shared" si="4"/>
        <v>2021-08-31</v>
      </c>
    </row>
    <row r="302" spans="1:7" x14ac:dyDescent="0.25">
      <c r="A302" s="1" t="d">
        <v>2021-09-24</v>
      </c>
      <c r="B302" s="2">
        <v>146.91999999999999</v>
      </c>
      <c r="C302">
        <v>53477870</v>
      </c>
      <c r="D302" s="2">
        <v>145.66</v>
      </c>
      <c r="E302" s="2">
        <v>147.4701</v>
      </c>
      <c r="F302" s="2">
        <v>145.56</v>
      </c>
      <c r="G302" s="1" t="d">
        <f t="shared" si="4"/>
        <v>2021-08-31</v>
      </c>
    </row>
    <row r="303" spans="1:7" x14ac:dyDescent="0.25">
      <c r="A303" s="1" t="d">
        <v>2021-09-23</v>
      </c>
      <c r="B303" s="2">
        <v>146.83000000000001</v>
      </c>
      <c r="C303">
        <v>64838170</v>
      </c>
      <c r="D303" s="2">
        <v>146.65</v>
      </c>
      <c r="E303" s="2">
        <v>147.08000000000001</v>
      </c>
      <c r="F303" s="2">
        <v>145.63999999999999</v>
      </c>
      <c r="G303" s="1" t="d">
        <f t="shared" si="4"/>
        <v>2021-08-31</v>
      </c>
    </row>
    <row r="304" spans="1:7" x14ac:dyDescent="0.25">
      <c r="A304" s="1" t="d">
        <v>2021-09-22</v>
      </c>
      <c r="B304" s="2">
        <v>145.85</v>
      </c>
      <c r="C304">
        <v>76404340</v>
      </c>
      <c r="D304" s="2">
        <v>144.44999999999999</v>
      </c>
      <c r="E304" s="2">
        <v>146.43</v>
      </c>
      <c r="F304" s="2">
        <v>143.70009999999999</v>
      </c>
      <c r="G304" s="1" t="d">
        <f t="shared" si="4"/>
        <v>2021-08-31</v>
      </c>
    </row>
    <row r="305" spans="1:7" x14ac:dyDescent="0.25">
      <c r="A305" s="1" t="d">
        <v>2021-09-21</v>
      </c>
      <c r="B305" s="2">
        <v>143.43</v>
      </c>
      <c r="C305">
        <v>75833960</v>
      </c>
      <c r="D305" s="2">
        <v>143.93</v>
      </c>
      <c r="E305" s="2">
        <v>144.6</v>
      </c>
      <c r="F305" s="2">
        <v>142.78</v>
      </c>
      <c r="G305" s="1" t="d">
        <f t="shared" si="4"/>
        <v>2021-08-31</v>
      </c>
    </row>
    <row r="306" spans="1:7" x14ac:dyDescent="0.25">
      <c r="A306" s="1" t="d">
        <v>2021-09-20</v>
      </c>
      <c r="B306" s="2">
        <v>142.94</v>
      </c>
      <c r="C306">
        <v>123478900</v>
      </c>
      <c r="D306" s="2">
        <v>143.80000000000001</v>
      </c>
      <c r="E306" s="2">
        <v>144.84</v>
      </c>
      <c r="F306" s="2">
        <v>141.27000000000001</v>
      </c>
      <c r="G306" s="1" t="d">
        <f t="shared" si="4"/>
        <v>2021-08-31</v>
      </c>
    </row>
    <row r="307" spans="1:7" x14ac:dyDescent="0.25">
      <c r="A307" s="1" t="d">
        <v>2021-09-17</v>
      </c>
      <c r="B307" s="2">
        <v>146.06</v>
      </c>
      <c r="C307">
        <v>129868800</v>
      </c>
      <c r="D307" s="2">
        <v>148.82</v>
      </c>
      <c r="E307" s="2">
        <v>148.82</v>
      </c>
      <c r="F307" s="2">
        <v>145.76</v>
      </c>
      <c r="G307" s="1" t="d">
        <f t="shared" si="4"/>
        <v>2021-08-31</v>
      </c>
    </row>
    <row r="308" spans="1:7" x14ac:dyDescent="0.25">
      <c r="A308" s="1" t="d">
        <v>2021-09-16</v>
      </c>
      <c r="B308" s="2">
        <v>148.79</v>
      </c>
      <c r="C308">
        <v>68034150</v>
      </c>
      <c r="D308" s="2">
        <v>148.44</v>
      </c>
      <c r="E308" s="2">
        <v>148.97</v>
      </c>
      <c r="F308" s="2">
        <v>147.221</v>
      </c>
      <c r="G308" s="1" t="d">
        <f t="shared" si="4"/>
        <v>2021-08-31</v>
      </c>
    </row>
    <row r="309" spans="1:7" x14ac:dyDescent="0.25">
      <c r="A309" s="1" t="d">
        <v>2021-09-15</v>
      </c>
      <c r="B309" s="2">
        <v>149.03</v>
      </c>
      <c r="C309">
        <v>83281320</v>
      </c>
      <c r="D309" s="2">
        <v>148.56</v>
      </c>
      <c r="E309" s="2">
        <v>149.44</v>
      </c>
      <c r="F309" s="2">
        <v>146.37</v>
      </c>
      <c r="G309" s="1" t="d">
        <f t="shared" si="4"/>
        <v>2021-08-31</v>
      </c>
    </row>
    <row r="310" spans="1:7" x14ac:dyDescent="0.25">
      <c r="A310" s="1" t="d">
        <v>2021-09-14</v>
      </c>
      <c r="B310" s="2">
        <v>148.12</v>
      </c>
      <c r="C310">
        <v>109296300</v>
      </c>
      <c r="D310" s="2">
        <v>150.35</v>
      </c>
      <c r="E310" s="2">
        <v>151.07</v>
      </c>
      <c r="F310" s="2">
        <v>146.91</v>
      </c>
      <c r="G310" s="1" t="d">
        <f t="shared" si="4"/>
        <v>2021-08-31</v>
      </c>
    </row>
    <row r="311" spans="1:7" x14ac:dyDescent="0.25">
      <c r="A311" s="1" t="d">
        <v>2021-09-13</v>
      </c>
      <c r="B311" s="2">
        <v>149.55000000000001</v>
      </c>
      <c r="C311">
        <v>102404300</v>
      </c>
      <c r="D311" s="2">
        <v>150.63</v>
      </c>
      <c r="E311" s="2">
        <v>151.41999999999999</v>
      </c>
      <c r="F311" s="2">
        <v>148.75</v>
      </c>
      <c r="G311" s="1" t="d">
        <f t="shared" si="4"/>
        <v>2021-08-31</v>
      </c>
    </row>
    <row r="312" spans="1:7" x14ac:dyDescent="0.25">
      <c r="A312" s="1" t="d">
        <v>2021-09-10</v>
      </c>
      <c r="B312" s="2">
        <v>148.97</v>
      </c>
      <c r="C312">
        <v>140893200</v>
      </c>
      <c r="D312" s="3">
        <v>155</v>
      </c>
      <c r="E312" s="2">
        <v>155.47999999999999</v>
      </c>
      <c r="F312" s="2">
        <v>148.69999999999999</v>
      </c>
      <c r="G312" s="1" t="d">
        <f t="shared" si="4"/>
        <v>2021-08-31</v>
      </c>
    </row>
    <row r="313" spans="1:7" x14ac:dyDescent="0.25">
      <c r="A313" s="1" t="d">
        <v>2021-09-09</v>
      </c>
      <c r="B313" s="2">
        <v>154.07</v>
      </c>
      <c r="C313">
        <v>57305730</v>
      </c>
      <c r="D313" s="2">
        <v>155.49</v>
      </c>
      <c r="E313" s="2">
        <v>156.11000000000001</v>
      </c>
      <c r="F313" s="2">
        <v>153.94999999999999</v>
      </c>
      <c r="G313" s="1" t="d">
        <f t="shared" si="4"/>
        <v>2021-08-31</v>
      </c>
    </row>
    <row r="314" spans="1:7" x14ac:dyDescent="0.25">
      <c r="A314" s="1" t="d">
        <v>2021-09-08</v>
      </c>
      <c r="B314" s="2">
        <v>155.11000000000001</v>
      </c>
      <c r="C314">
        <v>74420210</v>
      </c>
      <c r="D314" s="2">
        <v>156.97999999999999</v>
      </c>
      <c r="E314" s="2">
        <v>157.04</v>
      </c>
      <c r="F314" s="2">
        <v>153.97499999999999</v>
      </c>
      <c r="G314" s="1" t="d">
        <f t="shared" si="4"/>
        <v>2021-08-31</v>
      </c>
    </row>
    <row r="315" spans="1:7" x14ac:dyDescent="0.25">
      <c r="A315" s="1" t="d">
        <v>2021-09-07</v>
      </c>
      <c r="B315" s="2">
        <v>156.69</v>
      </c>
      <c r="C315">
        <v>82278260</v>
      </c>
      <c r="D315" s="2">
        <v>154.97</v>
      </c>
      <c r="E315" s="2">
        <v>157.26</v>
      </c>
      <c r="F315" s="2">
        <v>154.38999999999999</v>
      </c>
      <c r="G315" s="1" t="d">
        <f t="shared" si="4"/>
        <v>2021-08-31</v>
      </c>
    </row>
    <row r="316" spans="1:7" x14ac:dyDescent="0.25">
      <c r="A316" s="1" t="d">
        <v>2021-09-03</v>
      </c>
      <c r="B316" s="2">
        <v>154.30000000000001</v>
      </c>
      <c r="C316">
        <v>57866070</v>
      </c>
      <c r="D316" s="2">
        <v>153.76</v>
      </c>
      <c r="E316" s="2">
        <v>154.63</v>
      </c>
      <c r="F316" s="2">
        <v>153.09</v>
      </c>
      <c r="G316" s="1" t="d">
        <f t="shared" si="4"/>
        <v>2021-08-31</v>
      </c>
    </row>
    <row r="317" spans="1:7" x14ac:dyDescent="0.25">
      <c r="A317" s="1" t="d">
        <v>2021-09-02</v>
      </c>
      <c r="B317" s="2">
        <v>153.65</v>
      </c>
      <c r="C317">
        <v>71171320</v>
      </c>
      <c r="D317" s="2">
        <v>153.87</v>
      </c>
      <c r="E317" s="2">
        <v>154.72</v>
      </c>
      <c r="F317" s="2">
        <v>152.4</v>
      </c>
      <c r="G317" s="1" t="d">
        <f t="shared" si="4"/>
        <v>2021-08-31</v>
      </c>
    </row>
    <row r="318" spans="1:7" x14ac:dyDescent="0.25">
      <c r="A318" s="1" t="d">
        <v>2021-09-01</v>
      </c>
      <c r="B318" s="2">
        <v>152.51</v>
      </c>
      <c r="C318">
        <v>80313710</v>
      </c>
      <c r="D318" s="2">
        <v>152.83000000000001</v>
      </c>
      <c r="E318" s="2">
        <v>154.97999999999999</v>
      </c>
      <c r="F318" s="2">
        <v>152.34</v>
      </c>
      <c r="G318" s="1" t="d">
        <f t="shared" si="4"/>
        <v>2021-08-31</v>
      </c>
    </row>
    <row r="319" spans="1:7" x14ac:dyDescent="0.25">
      <c r="A319" s="1" t="d">
        <v>2021-08-31</v>
      </c>
      <c r="B319" s="2">
        <v>151.83000000000001</v>
      </c>
      <c r="C319">
        <v>86453120</v>
      </c>
      <c r="D319" s="2">
        <v>152.66</v>
      </c>
      <c r="E319" s="2">
        <v>152.80000000000001</v>
      </c>
      <c r="F319" s="2">
        <v>151.29</v>
      </c>
      <c r="G319" s="1" t="d">
        <f t="shared" si="4"/>
        <v>2021-07-31</v>
      </c>
    </row>
    <row r="320" spans="1:7" x14ac:dyDescent="0.25">
      <c r="A320" s="1" t="d">
        <v>2021-08-30</v>
      </c>
      <c r="B320" s="2">
        <v>153.12</v>
      </c>
      <c r="C320">
        <v>90956720</v>
      </c>
      <c r="D320" s="3">
        <v>149</v>
      </c>
      <c r="E320" s="2">
        <v>153.49</v>
      </c>
      <c r="F320" s="2">
        <v>148.61000000000001</v>
      </c>
      <c r="G320" s="1" t="d">
        <f t="shared" si="4"/>
        <v>2021-07-31</v>
      </c>
    </row>
    <row r="321" spans="1:7" x14ac:dyDescent="0.25">
      <c r="A321" s="1" t="d">
        <v>2021-08-27</v>
      </c>
      <c r="B321" s="2">
        <v>148.6</v>
      </c>
      <c r="C321">
        <v>55802390</v>
      </c>
      <c r="D321" s="2">
        <v>147.47999999999999</v>
      </c>
      <c r="E321" s="2">
        <v>148.75</v>
      </c>
      <c r="F321" s="2">
        <v>146.83000000000001</v>
      </c>
      <c r="G321" s="1" t="d">
        <f t="shared" si="4"/>
        <v>2021-07-31</v>
      </c>
    </row>
    <row r="322" spans="1:7" x14ac:dyDescent="0.25">
      <c r="A322" s="1" t="d">
        <v>2021-08-26</v>
      </c>
      <c r="B322" s="2">
        <v>147.54</v>
      </c>
      <c r="C322">
        <v>48597200</v>
      </c>
      <c r="D322" s="2">
        <v>148.35</v>
      </c>
      <c r="E322" s="2">
        <v>149.12</v>
      </c>
      <c r="F322" s="2">
        <v>147.51</v>
      </c>
      <c r="G322" s="1" t="d">
        <f t="shared" ref="G322:G385" si="5">EOMONTH(A322,-1)</f>
        <v>2021-07-31</v>
      </c>
    </row>
    <row r="323" spans="1:7" x14ac:dyDescent="0.25">
      <c r="A323" s="1" t="d">
        <v>2021-08-25</v>
      </c>
      <c r="B323" s="2">
        <v>148.36000000000001</v>
      </c>
      <c r="C323">
        <v>58991300</v>
      </c>
      <c r="D323" s="2">
        <v>149.81</v>
      </c>
      <c r="E323" s="2">
        <v>150.32</v>
      </c>
      <c r="F323" s="2">
        <v>147.80000000000001</v>
      </c>
      <c r="G323" s="1" t="d">
        <f t="shared" si="5"/>
        <v>2021-07-31</v>
      </c>
    </row>
    <row r="324" spans="1:7" x14ac:dyDescent="0.25">
      <c r="A324" s="1" t="d">
        <v>2021-08-24</v>
      </c>
      <c r="B324" s="2">
        <v>149.62</v>
      </c>
      <c r="C324">
        <v>48606430</v>
      </c>
      <c r="D324" s="2">
        <v>149.44999999999999</v>
      </c>
      <c r="E324" s="2">
        <v>150.86000000000001</v>
      </c>
      <c r="F324" s="2">
        <v>149.15</v>
      </c>
      <c r="G324" s="1" t="d">
        <f t="shared" si="5"/>
        <v>2021-07-31</v>
      </c>
    </row>
    <row r="325" spans="1:7" x14ac:dyDescent="0.25">
      <c r="A325" s="1" t="d">
        <v>2021-08-23</v>
      </c>
      <c r="B325" s="2">
        <v>149.71</v>
      </c>
      <c r="C325">
        <v>60131810</v>
      </c>
      <c r="D325" s="2">
        <v>148.31</v>
      </c>
      <c r="E325" s="2">
        <v>150.19</v>
      </c>
      <c r="F325" s="2">
        <v>147.88999999999999</v>
      </c>
      <c r="G325" s="1" t="d">
        <f t="shared" si="5"/>
        <v>2021-07-31</v>
      </c>
    </row>
    <row r="326" spans="1:7" x14ac:dyDescent="0.25">
      <c r="A326" s="1" t="d">
        <v>2021-08-20</v>
      </c>
      <c r="B326" s="2">
        <v>148.19</v>
      </c>
      <c r="C326">
        <v>60549630</v>
      </c>
      <c r="D326" s="2">
        <v>147.44</v>
      </c>
      <c r="E326" s="2">
        <v>148.5</v>
      </c>
      <c r="F326" s="2">
        <v>146.78</v>
      </c>
      <c r="G326" s="1" t="d">
        <f t="shared" si="5"/>
        <v>2021-07-31</v>
      </c>
    </row>
    <row r="327" spans="1:7" x14ac:dyDescent="0.25">
      <c r="A327" s="1" t="d">
        <v>2021-08-19</v>
      </c>
      <c r="B327" s="2">
        <v>146.69999999999999</v>
      </c>
      <c r="C327">
        <v>86960310</v>
      </c>
      <c r="D327" s="2">
        <v>145.03</v>
      </c>
      <c r="E327" s="3">
        <v>148</v>
      </c>
      <c r="F327" s="2">
        <v>144.5</v>
      </c>
      <c r="G327" s="1" t="d">
        <f t="shared" si="5"/>
        <v>2021-07-31</v>
      </c>
    </row>
    <row r="328" spans="1:7" x14ac:dyDescent="0.25">
      <c r="A328" s="1" t="d">
        <v>2021-08-18</v>
      </c>
      <c r="B328" s="2">
        <v>146.36000000000001</v>
      </c>
      <c r="C328">
        <v>86325990</v>
      </c>
      <c r="D328" s="2">
        <v>149.80000000000001</v>
      </c>
      <c r="E328" s="2">
        <v>150.72</v>
      </c>
      <c r="F328" s="2">
        <v>146.15</v>
      </c>
      <c r="G328" s="1" t="d">
        <f t="shared" si="5"/>
        <v>2021-07-31</v>
      </c>
    </row>
    <row r="329" spans="1:7" x14ac:dyDescent="0.25">
      <c r="A329" s="1" t="d">
        <v>2021-08-17</v>
      </c>
      <c r="B329" s="2">
        <v>150.19</v>
      </c>
      <c r="C329">
        <v>92229740</v>
      </c>
      <c r="D329" s="2">
        <v>150.22999999999999</v>
      </c>
      <c r="E329" s="2">
        <v>151.68</v>
      </c>
      <c r="F329" s="2">
        <v>149.09</v>
      </c>
      <c r="G329" s="1" t="d">
        <f t="shared" si="5"/>
        <v>2021-07-31</v>
      </c>
    </row>
    <row r="330" spans="1:7" x14ac:dyDescent="0.25">
      <c r="A330" s="1" t="d">
        <v>2021-08-16</v>
      </c>
      <c r="B330" s="2">
        <v>151.12</v>
      </c>
      <c r="C330">
        <v>103558800</v>
      </c>
      <c r="D330" s="2">
        <v>148.535</v>
      </c>
      <c r="E330" s="2">
        <v>151.19</v>
      </c>
      <c r="F330" s="2">
        <v>146.47</v>
      </c>
      <c r="G330" s="1" t="d">
        <f t="shared" si="5"/>
        <v>2021-07-31</v>
      </c>
    </row>
    <row r="331" spans="1:7" x14ac:dyDescent="0.25">
      <c r="A331" s="1" t="d">
        <v>2021-08-13</v>
      </c>
      <c r="B331" s="2">
        <v>149.1</v>
      </c>
      <c r="C331">
        <v>59375010</v>
      </c>
      <c r="D331" s="2">
        <v>148.97</v>
      </c>
      <c r="E331" s="2">
        <v>149.4444</v>
      </c>
      <c r="F331" s="2">
        <v>148.27000000000001</v>
      </c>
      <c r="G331" s="1" t="d">
        <f t="shared" si="5"/>
        <v>2021-07-31</v>
      </c>
    </row>
    <row r="332" spans="1:7" x14ac:dyDescent="0.25">
      <c r="A332" s="1" t="d">
        <v>2021-08-12</v>
      </c>
      <c r="B332" s="2">
        <v>148.88999999999999</v>
      </c>
      <c r="C332">
        <v>73779110</v>
      </c>
      <c r="D332" s="2">
        <v>146.19</v>
      </c>
      <c r="E332" s="2">
        <v>149.05000000000001</v>
      </c>
      <c r="F332" s="2">
        <v>145.84</v>
      </c>
      <c r="G332" s="1" t="d">
        <f t="shared" si="5"/>
        <v>2021-07-31</v>
      </c>
    </row>
    <row r="333" spans="1:7" x14ac:dyDescent="0.25">
      <c r="A333" s="1" t="d">
        <v>2021-08-11</v>
      </c>
      <c r="B333" s="2">
        <v>145.86000000000001</v>
      </c>
      <c r="C333">
        <v>48493460</v>
      </c>
      <c r="D333" s="2">
        <v>146.05000000000001</v>
      </c>
      <c r="E333" s="2">
        <v>146.72</v>
      </c>
      <c r="F333" s="2">
        <v>145.53</v>
      </c>
      <c r="G333" s="1" t="d">
        <f t="shared" si="5"/>
        <v>2021-07-31</v>
      </c>
    </row>
    <row r="334" spans="1:7" x14ac:dyDescent="0.25">
      <c r="A334" s="1" t="d">
        <v>2021-08-10</v>
      </c>
      <c r="B334" s="2">
        <v>145.6</v>
      </c>
      <c r="C334">
        <v>69023080</v>
      </c>
      <c r="D334" s="2">
        <v>146.44</v>
      </c>
      <c r="E334" s="2">
        <v>147.71</v>
      </c>
      <c r="F334" s="2">
        <v>145.30000000000001</v>
      </c>
      <c r="G334" s="1" t="d">
        <f t="shared" si="5"/>
        <v>2021-07-31</v>
      </c>
    </row>
    <row r="335" spans="1:7" x14ac:dyDescent="0.25">
      <c r="A335" s="1" t="d">
        <v>2021-08-09</v>
      </c>
      <c r="B335" s="2">
        <v>146.09</v>
      </c>
      <c r="C335">
        <v>48908690</v>
      </c>
      <c r="D335" s="2">
        <v>146.19999999999999</v>
      </c>
      <c r="E335" s="2">
        <v>146.69999999999999</v>
      </c>
      <c r="F335" s="2">
        <v>145.52000000000001</v>
      </c>
      <c r="G335" s="1" t="d">
        <f t="shared" si="5"/>
        <v>2021-07-31</v>
      </c>
    </row>
    <row r="336" spans="1:7" x14ac:dyDescent="0.25">
      <c r="A336" s="1" t="d">
        <v>2021-08-06</v>
      </c>
      <c r="B336" s="2">
        <v>146.13999999999999</v>
      </c>
      <c r="C336">
        <v>54126810</v>
      </c>
      <c r="D336" s="2">
        <v>146.35</v>
      </c>
      <c r="E336" s="2">
        <v>147.11000000000001</v>
      </c>
      <c r="F336" s="2">
        <v>145.63</v>
      </c>
      <c r="G336" s="1" t="d">
        <f t="shared" si="5"/>
        <v>2021-07-31</v>
      </c>
    </row>
    <row r="337" spans="1:7" x14ac:dyDescent="0.25">
      <c r="A337" s="1" t="d">
        <v>2021-08-05</v>
      </c>
      <c r="B337" s="2">
        <v>147.06</v>
      </c>
      <c r="C337">
        <v>46397670</v>
      </c>
      <c r="D337" s="2">
        <v>146.97999999999999</v>
      </c>
      <c r="E337" s="2">
        <v>147.84</v>
      </c>
      <c r="F337" s="2">
        <v>146.16999999999999</v>
      </c>
      <c r="G337" s="1" t="d">
        <f t="shared" si="5"/>
        <v>2021-07-31</v>
      </c>
    </row>
    <row r="338" spans="1:7" x14ac:dyDescent="0.25">
      <c r="A338" s="1" t="d">
        <v>2021-08-04</v>
      </c>
      <c r="B338" s="2">
        <v>146.94999999999999</v>
      </c>
      <c r="C338">
        <v>56368270</v>
      </c>
      <c r="D338" s="2">
        <v>147.27000000000001</v>
      </c>
      <c r="E338" s="2">
        <v>147.79</v>
      </c>
      <c r="F338" s="2">
        <v>146.28</v>
      </c>
      <c r="G338" s="1" t="d">
        <f t="shared" si="5"/>
        <v>2021-07-31</v>
      </c>
    </row>
    <row r="339" spans="1:7" x14ac:dyDescent="0.25">
      <c r="A339" s="1" t="d">
        <v>2021-08-03</v>
      </c>
      <c r="B339" s="2">
        <v>147.36000000000001</v>
      </c>
      <c r="C339">
        <v>64786620</v>
      </c>
      <c r="D339" s="2">
        <v>145.81</v>
      </c>
      <c r="E339" s="2">
        <v>148.04499999999999</v>
      </c>
      <c r="F339" s="2">
        <v>145.18</v>
      </c>
      <c r="G339" s="1" t="d">
        <f t="shared" si="5"/>
        <v>2021-07-31</v>
      </c>
    </row>
    <row r="340" spans="1:7" x14ac:dyDescent="0.25">
      <c r="A340" s="1" t="d">
        <v>2021-08-02</v>
      </c>
      <c r="B340" s="2">
        <v>145.52000000000001</v>
      </c>
      <c r="C340">
        <v>62879960</v>
      </c>
      <c r="D340" s="2">
        <v>146.36000000000001</v>
      </c>
      <c r="E340" s="2">
        <v>146.94999999999999</v>
      </c>
      <c r="F340" s="2">
        <v>145.25</v>
      </c>
      <c r="G340" s="1" t="d">
        <f t="shared" si="5"/>
        <v>2021-07-31</v>
      </c>
    </row>
    <row r="341" spans="1:7" x14ac:dyDescent="0.25">
      <c r="A341" s="1" t="d">
        <v>2021-07-30</v>
      </c>
      <c r="B341" s="2">
        <v>145.86000000000001</v>
      </c>
      <c r="C341">
        <v>70440630</v>
      </c>
      <c r="D341" s="2">
        <v>144.38</v>
      </c>
      <c r="E341" s="2">
        <v>146.33000000000001</v>
      </c>
      <c r="F341" s="2">
        <v>144.11000000000001</v>
      </c>
      <c r="G341" s="1" t="d">
        <f t="shared" si="5"/>
        <v>2021-06-30</v>
      </c>
    </row>
    <row r="342" spans="1:7" x14ac:dyDescent="0.25">
      <c r="A342" s="1" t="d">
        <v>2021-07-29</v>
      </c>
      <c r="B342" s="2">
        <v>145.63999999999999</v>
      </c>
      <c r="C342">
        <v>56699480</v>
      </c>
      <c r="D342" s="2">
        <v>144.685</v>
      </c>
      <c r="E342" s="2">
        <v>146.55000000000001</v>
      </c>
      <c r="F342" s="2">
        <v>144.58000000000001</v>
      </c>
      <c r="G342" s="1" t="d">
        <f t="shared" si="5"/>
        <v>2021-06-30</v>
      </c>
    </row>
    <row r="343" spans="1:7" x14ac:dyDescent="0.25">
      <c r="A343" s="1" t="d">
        <v>2021-07-28</v>
      </c>
      <c r="B343" s="2">
        <v>144.97999999999999</v>
      </c>
      <c r="C343">
        <v>118931200</v>
      </c>
      <c r="D343" s="2">
        <v>144.81</v>
      </c>
      <c r="E343" s="2">
        <v>146.97</v>
      </c>
      <c r="F343" s="2">
        <v>142.54</v>
      </c>
      <c r="G343" s="1" t="d">
        <f t="shared" si="5"/>
        <v>2021-06-30</v>
      </c>
    </row>
    <row r="344" spans="1:7" x14ac:dyDescent="0.25">
      <c r="A344" s="1" t="d">
        <v>2021-07-27</v>
      </c>
      <c r="B344" s="2">
        <v>146.77000000000001</v>
      </c>
      <c r="C344">
        <v>104818600</v>
      </c>
      <c r="D344" s="2">
        <v>149.12</v>
      </c>
      <c r="E344" s="2">
        <v>149.21</v>
      </c>
      <c r="F344" s="2">
        <v>145.55000000000001</v>
      </c>
      <c r="G344" s="1" t="d">
        <f t="shared" si="5"/>
        <v>2021-06-30</v>
      </c>
    </row>
    <row r="345" spans="1:7" x14ac:dyDescent="0.25">
      <c r="A345" s="1" t="d">
        <v>2021-07-26</v>
      </c>
      <c r="B345" s="2">
        <v>148.99</v>
      </c>
      <c r="C345">
        <v>72434090</v>
      </c>
      <c r="D345" s="2">
        <v>148.27000000000001</v>
      </c>
      <c r="E345" s="2">
        <v>149.83000000000001</v>
      </c>
      <c r="F345" s="2">
        <v>147.69999999999999</v>
      </c>
      <c r="G345" s="1" t="d">
        <f t="shared" si="5"/>
        <v>2021-06-30</v>
      </c>
    </row>
    <row r="346" spans="1:7" x14ac:dyDescent="0.25">
      <c r="A346" s="1" t="d">
        <v>2021-07-23</v>
      </c>
      <c r="B346" s="2">
        <v>148.56</v>
      </c>
      <c r="C346">
        <v>71447420</v>
      </c>
      <c r="D346" s="2">
        <v>147.55000000000001</v>
      </c>
      <c r="E346" s="2">
        <v>148.71770000000001</v>
      </c>
      <c r="F346" s="2">
        <v>146.91999999999999</v>
      </c>
      <c r="G346" s="1" t="d">
        <f t="shared" si="5"/>
        <v>2021-06-30</v>
      </c>
    </row>
    <row r="347" spans="1:7" x14ac:dyDescent="0.25">
      <c r="A347" s="1" t="d">
        <v>2021-07-22</v>
      </c>
      <c r="B347" s="2">
        <v>146.80000000000001</v>
      </c>
      <c r="C347">
        <v>77338160</v>
      </c>
      <c r="D347" s="2">
        <v>145.935</v>
      </c>
      <c r="E347" s="2">
        <v>148.19499999999999</v>
      </c>
      <c r="F347" s="2">
        <v>145.81</v>
      </c>
      <c r="G347" s="1" t="d">
        <f t="shared" si="5"/>
        <v>2021-06-30</v>
      </c>
    </row>
    <row r="348" spans="1:7" x14ac:dyDescent="0.25">
      <c r="A348" s="1" t="d">
        <v>2021-07-21</v>
      </c>
      <c r="B348" s="2">
        <v>145.4</v>
      </c>
      <c r="C348">
        <v>74993460</v>
      </c>
      <c r="D348" s="2">
        <v>145.53</v>
      </c>
      <c r="E348" s="2">
        <v>146.13</v>
      </c>
      <c r="F348" s="2">
        <v>144.63</v>
      </c>
      <c r="G348" s="1" t="d">
        <f t="shared" si="5"/>
        <v>2021-06-30</v>
      </c>
    </row>
    <row r="349" spans="1:7" x14ac:dyDescent="0.25">
      <c r="A349" s="1" t="d">
        <v>2021-07-20</v>
      </c>
      <c r="B349" s="2">
        <v>146.15</v>
      </c>
      <c r="C349">
        <v>96350040</v>
      </c>
      <c r="D349" s="2">
        <v>143.46</v>
      </c>
      <c r="E349" s="2">
        <v>147.09970000000001</v>
      </c>
      <c r="F349" s="2">
        <v>142.96</v>
      </c>
      <c r="G349" s="1" t="d">
        <f t="shared" si="5"/>
        <v>2021-06-30</v>
      </c>
    </row>
    <row r="350" spans="1:7" x14ac:dyDescent="0.25">
      <c r="A350" s="1" t="d">
        <v>2021-07-19</v>
      </c>
      <c r="B350" s="2">
        <v>142.44999999999999</v>
      </c>
      <c r="C350">
        <v>121434600</v>
      </c>
      <c r="D350" s="2">
        <v>143.75</v>
      </c>
      <c r="E350" s="2">
        <v>144.07</v>
      </c>
      <c r="F350" s="2">
        <v>141.66999999999999</v>
      </c>
      <c r="G350" s="1" t="d">
        <f t="shared" si="5"/>
        <v>2021-06-30</v>
      </c>
    </row>
    <row r="351" spans="1:7" x14ac:dyDescent="0.25">
      <c r="A351" s="1" t="d">
        <v>2021-07-16</v>
      </c>
      <c r="B351" s="2">
        <v>146.38999999999999</v>
      </c>
      <c r="C351">
        <v>93251430</v>
      </c>
      <c r="D351" s="2">
        <v>148.46</v>
      </c>
      <c r="E351" s="2">
        <v>149.76</v>
      </c>
      <c r="F351" s="2">
        <v>145.88</v>
      </c>
      <c r="G351" s="1" t="d">
        <f t="shared" si="5"/>
        <v>2021-06-30</v>
      </c>
    </row>
    <row r="352" spans="1:7" x14ac:dyDescent="0.25">
      <c r="A352" s="1" t="d">
        <v>2021-07-15</v>
      </c>
      <c r="B352" s="2">
        <v>148.47999999999999</v>
      </c>
      <c r="C352">
        <v>106820300</v>
      </c>
      <c r="D352" s="2">
        <v>149.24</v>
      </c>
      <c r="E352" s="3">
        <v>150</v>
      </c>
      <c r="F352" s="2">
        <v>147.09</v>
      </c>
      <c r="G352" s="1" t="d">
        <f t="shared" si="5"/>
        <v>2021-06-30</v>
      </c>
    </row>
    <row r="353" spans="1:7" x14ac:dyDescent="0.25">
      <c r="A353" s="1" t="d">
        <v>2021-07-14</v>
      </c>
      <c r="B353" s="2">
        <v>149.15</v>
      </c>
      <c r="C353">
        <v>127050800</v>
      </c>
      <c r="D353" s="2">
        <v>148.1</v>
      </c>
      <c r="E353" s="2">
        <v>149.57</v>
      </c>
      <c r="F353" s="2">
        <v>147.68</v>
      </c>
      <c r="G353" s="1" t="d">
        <f t="shared" si="5"/>
        <v>2021-06-30</v>
      </c>
    </row>
    <row r="354" spans="1:7" x14ac:dyDescent="0.25">
      <c r="A354" s="1" t="d">
        <v>2021-07-13</v>
      </c>
      <c r="B354" s="2">
        <v>145.63999999999999</v>
      </c>
      <c r="C354">
        <v>100827100</v>
      </c>
      <c r="D354" s="2">
        <v>144.03</v>
      </c>
      <c r="E354" s="2">
        <v>147.46</v>
      </c>
      <c r="F354" s="2">
        <v>143.63</v>
      </c>
      <c r="G354" s="1" t="d">
        <f t="shared" si="5"/>
        <v>2021-06-30</v>
      </c>
    </row>
    <row r="355" spans="1:7" x14ac:dyDescent="0.25">
      <c r="A355" s="1" t="d">
        <v>2021-07-12</v>
      </c>
      <c r="B355" s="2">
        <v>144.5</v>
      </c>
      <c r="C355">
        <v>76299720</v>
      </c>
      <c r="D355" s="2">
        <v>146.21</v>
      </c>
      <c r="E355" s="2">
        <v>146.32</v>
      </c>
      <c r="F355" s="3">
        <v>144</v>
      </c>
      <c r="G355" s="1" t="d">
        <f t="shared" si="5"/>
        <v>2021-06-30</v>
      </c>
    </row>
    <row r="356" spans="1:7" x14ac:dyDescent="0.25">
      <c r="A356" s="1" t="d">
        <v>2021-07-09</v>
      </c>
      <c r="B356" s="2">
        <v>145.11000000000001</v>
      </c>
      <c r="C356">
        <v>99890800</v>
      </c>
      <c r="D356" s="2">
        <v>142.75</v>
      </c>
      <c r="E356" s="2">
        <v>145.65</v>
      </c>
      <c r="F356" s="2">
        <v>142.65219999999999</v>
      </c>
      <c r="G356" s="1" t="d">
        <f t="shared" si="5"/>
        <v>2021-06-30</v>
      </c>
    </row>
    <row r="357" spans="1:7" x14ac:dyDescent="0.25">
      <c r="A357" s="1" t="d">
        <v>2021-07-08</v>
      </c>
      <c r="B357" s="2">
        <v>143.24</v>
      </c>
      <c r="C357">
        <v>105575500</v>
      </c>
      <c r="D357" s="2">
        <v>141.58000000000001</v>
      </c>
      <c r="E357" s="2">
        <v>144.06</v>
      </c>
      <c r="F357" s="2">
        <v>140.66499999999999</v>
      </c>
      <c r="G357" s="1" t="d">
        <f t="shared" si="5"/>
        <v>2021-06-30</v>
      </c>
    </row>
    <row r="358" spans="1:7" x14ac:dyDescent="0.25">
      <c r="A358" s="1" t="d">
        <v>2021-07-07</v>
      </c>
      <c r="B358" s="2">
        <v>144.57</v>
      </c>
      <c r="C358">
        <v>104911600</v>
      </c>
      <c r="D358" s="2">
        <v>143.535</v>
      </c>
      <c r="E358" s="2">
        <v>144.88999999999999</v>
      </c>
      <c r="F358" s="2">
        <v>142.66</v>
      </c>
      <c r="G358" s="1" t="d">
        <f t="shared" si="5"/>
        <v>2021-06-30</v>
      </c>
    </row>
    <row r="359" spans="1:7" x14ac:dyDescent="0.25">
      <c r="A359" s="1" t="d">
        <v>2021-07-06</v>
      </c>
      <c r="B359" s="2">
        <v>142.02000000000001</v>
      </c>
      <c r="C359">
        <v>108181800</v>
      </c>
      <c r="D359" s="2">
        <v>140.07</v>
      </c>
      <c r="E359" s="2">
        <v>143.15</v>
      </c>
      <c r="F359" s="2">
        <v>140.07</v>
      </c>
      <c r="G359" s="1" t="d">
        <f t="shared" si="5"/>
        <v>2021-06-30</v>
      </c>
    </row>
    <row r="360" spans="1:7" x14ac:dyDescent="0.25">
      <c r="A360" s="1" t="d">
        <v>2021-07-02</v>
      </c>
      <c r="B360" s="2">
        <v>139.96</v>
      </c>
      <c r="C360">
        <v>78945570</v>
      </c>
      <c r="D360" s="2">
        <v>137.9</v>
      </c>
      <c r="E360" s="3">
        <v>140</v>
      </c>
      <c r="F360" s="2">
        <v>137.745</v>
      </c>
      <c r="G360" s="1" t="d">
        <f t="shared" si="5"/>
        <v>2021-06-30</v>
      </c>
    </row>
    <row r="361" spans="1:7" x14ac:dyDescent="0.25">
      <c r="A361" s="1" t="d">
        <v>2021-07-01</v>
      </c>
      <c r="B361" s="2">
        <v>137.27000000000001</v>
      </c>
      <c r="C361">
        <v>52485780</v>
      </c>
      <c r="D361" s="2">
        <v>136.6</v>
      </c>
      <c r="E361" s="2">
        <v>137.33000000000001</v>
      </c>
      <c r="F361" s="2">
        <v>135.76</v>
      </c>
      <c r="G361" s="1" t="d">
        <f t="shared" si="5"/>
        <v>2021-06-30</v>
      </c>
    </row>
    <row r="362" spans="1:7" x14ac:dyDescent="0.25">
      <c r="A362" s="1" t="d">
        <v>2021-06-30</v>
      </c>
      <c r="B362" s="2">
        <v>136.96</v>
      </c>
      <c r="C362">
        <v>63261390</v>
      </c>
      <c r="D362" s="2">
        <v>136.16999999999999</v>
      </c>
      <c r="E362" s="2">
        <v>137.41</v>
      </c>
      <c r="F362" s="2">
        <v>135.87</v>
      </c>
      <c r="G362" s="1" t="d">
        <f t="shared" si="5"/>
        <v>2021-05-31</v>
      </c>
    </row>
    <row r="363" spans="1:7" x14ac:dyDescent="0.25">
      <c r="A363" s="1" t="d">
        <v>2021-06-29</v>
      </c>
      <c r="B363" s="2">
        <v>136.33000000000001</v>
      </c>
      <c r="C363">
        <v>64556080</v>
      </c>
      <c r="D363" s="2">
        <v>134.80000000000001</v>
      </c>
      <c r="E363" s="2">
        <v>136.49</v>
      </c>
      <c r="F363" s="2">
        <v>134.35</v>
      </c>
      <c r="G363" s="1" t="d">
        <f t="shared" si="5"/>
        <v>2021-05-31</v>
      </c>
    </row>
    <row r="364" spans="1:7" x14ac:dyDescent="0.25">
      <c r="A364" s="1" t="d">
        <v>2021-06-28</v>
      </c>
      <c r="B364" s="2">
        <v>134.78</v>
      </c>
      <c r="C364">
        <v>62111300</v>
      </c>
      <c r="D364" s="2">
        <v>133.41</v>
      </c>
      <c r="E364" s="2">
        <v>135.245</v>
      </c>
      <c r="F364" s="2">
        <v>133.35</v>
      </c>
      <c r="G364" s="1" t="d">
        <f t="shared" si="5"/>
        <v>2021-05-31</v>
      </c>
    </row>
    <row r="365" spans="1:7" x14ac:dyDescent="0.25">
      <c r="A365" s="1" t="d">
        <v>2021-06-25</v>
      </c>
      <c r="B365" s="2">
        <v>133.11000000000001</v>
      </c>
      <c r="C365">
        <v>70783750</v>
      </c>
      <c r="D365" s="2">
        <v>133.46</v>
      </c>
      <c r="E365" s="2">
        <v>133.88999999999999</v>
      </c>
      <c r="F365" s="2">
        <v>132.81</v>
      </c>
      <c r="G365" s="1" t="d">
        <f t="shared" si="5"/>
        <v>2021-05-31</v>
      </c>
    </row>
    <row r="366" spans="1:7" x14ac:dyDescent="0.25">
      <c r="A366" s="1" t="d">
        <v>2021-06-24</v>
      </c>
      <c r="B366" s="2">
        <v>133.41</v>
      </c>
      <c r="C366">
        <v>68711000</v>
      </c>
      <c r="D366" s="2">
        <v>134.44999999999999</v>
      </c>
      <c r="E366" s="2">
        <v>134.63999999999999</v>
      </c>
      <c r="F366" s="2">
        <v>132.93</v>
      </c>
      <c r="G366" s="1" t="d">
        <f t="shared" si="5"/>
        <v>2021-05-31</v>
      </c>
    </row>
    <row r="367" spans="1:7" x14ac:dyDescent="0.25">
      <c r="A367" s="1" t="d">
        <v>2021-06-23</v>
      </c>
      <c r="B367" s="2">
        <v>133.69999999999999</v>
      </c>
      <c r="C367">
        <v>60214200</v>
      </c>
      <c r="D367" s="2">
        <v>133.77000000000001</v>
      </c>
      <c r="E367" s="2">
        <v>134.32</v>
      </c>
      <c r="F367" s="2">
        <v>133.22999999999999</v>
      </c>
      <c r="G367" s="1" t="d">
        <f t="shared" si="5"/>
        <v>2021-05-31</v>
      </c>
    </row>
    <row r="368" spans="1:7" x14ac:dyDescent="0.25">
      <c r="A368" s="1" t="d">
        <v>2021-06-22</v>
      </c>
      <c r="B368" s="2">
        <v>133.97999999999999</v>
      </c>
      <c r="C368">
        <v>74783620</v>
      </c>
      <c r="D368" s="2">
        <v>132.13</v>
      </c>
      <c r="E368" s="2">
        <v>134.08000000000001</v>
      </c>
      <c r="F368" s="2">
        <v>131.62</v>
      </c>
      <c r="G368" s="1" t="d">
        <f t="shared" si="5"/>
        <v>2021-05-31</v>
      </c>
    </row>
    <row r="369" spans="1:7" x14ac:dyDescent="0.25">
      <c r="A369" s="1" t="d">
        <v>2021-06-21</v>
      </c>
      <c r="B369" s="2">
        <v>132.30000000000001</v>
      </c>
      <c r="C369">
        <v>79663320</v>
      </c>
      <c r="D369" s="2">
        <v>130.30000000000001</v>
      </c>
      <c r="E369" s="2">
        <v>132.41</v>
      </c>
      <c r="F369" s="2">
        <v>129.21</v>
      </c>
      <c r="G369" s="1" t="d">
        <f t="shared" si="5"/>
        <v>2021-05-31</v>
      </c>
    </row>
    <row r="370" spans="1:7" x14ac:dyDescent="0.25">
      <c r="A370" s="1" t="d">
        <v>2021-06-18</v>
      </c>
      <c r="B370" s="2">
        <v>130.46</v>
      </c>
      <c r="C370">
        <v>108953300</v>
      </c>
      <c r="D370" s="2">
        <v>130.71</v>
      </c>
      <c r="E370" s="2">
        <v>131.51</v>
      </c>
      <c r="F370" s="2">
        <v>130.24</v>
      </c>
      <c r="G370" s="1" t="d">
        <f t="shared" si="5"/>
        <v>2021-05-31</v>
      </c>
    </row>
    <row r="371" spans="1:7" x14ac:dyDescent="0.25">
      <c r="A371" s="1" t="d">
        <v>2021-06-17</v>
      </c>
      <c r="B371" s="2">
        <v>131.79</v>
      </c>
      <c r="C371">
        <v>96721670</v>
      </c>
      <c r="D371" s="2">
        <v>129.80000000000001</v>
      </c>
      <c r="E371" s="2">
        <v>132.55000000000001</v>
      </c>
      <c r="F371" s="2">
        <v>129.65</v>
      </c>
      <c r="G371" s="1" t="d">
        <f t="shared" si="5"/>
        <v>2021-05-31</v>
      </c>
    </row>
    <row r="372" spans="1:7" x14ac:dyDescent="0.25">
      <c r="A372" s="1" t="d">
        <v>2021-06-16</v>
      </c>
      <c r="B372" s="2">
        <v>130.15</v>
      </c>
      <c r="C372">
        <v>91815030</v>
      </c>
      <c r="D372" s="2">
        <v>130.37</v>
      </c>
      <c r="E372" s="2">
        <v>130.88999999999999</v>
      </c>
      <c r="F372" s="2">
        <v>128.46100000000001</v>
      </c>
      <c r="G372" s="1" t="d">
        <f t="shared" si="5"/>
        <v>2021-05-31</v>
      </c>
    </row>
    <row r="373" spans="1:7" x14ac:dyDescent="0.25">
      <c r="A373" s="1" t="d">
        <v>2021-06-15</v>
      </c>
      <c r="B373" s="2">
        <v>129.63999999999999</v>
      </c>
      <c r="C373">
        <v>62746330</v>
      </c>
      <c r="D373" s="2">
        <v>129.94</v>
      </c>
      <c r="E373" s="2">
        <v>130.6</v>
      </c>
      <c r="F373" s="2">
        <v>129.38999999999999</v>
      </c>
      <c r="G373" s="1" t="d">
        <f t="shared" si="5"/>
        <v>2021-05-31</v>
      </c>
    </row>
    <row r="374" spans="1:7" x14ac:dyDescent="0.25">
      <c r="A374" s="1" t="d">
        <v>2021-06-14</v>
      </c>
      <c r="B374" s="2">
        <v>130.47999999999999</v>
      </c>
      <c r="C374">
        <v>96906490</v>
      </c>
      <c r="D374" s="2">
        <v>127.82</v>
      </c>
      <c r="E374" s="2">
        <v>130.54</v>
      </c>
      <c r="F374" s="2">
        <v>127.07</v>
      </c>
      <c r="G374" s="1" t="d">
        <f t="shared" si="5"/>
        <v>2021-05-31</v>
      </c>
    </row>
    <row r="375" spans="1:7" x14ac:dyDescent="0.25">
      <c r="A375" s="1" t="d">
        <v>2021-06-11</v>
      </c>
      <c r="B375" s="2">
        <v>127.35</v>
      </c>
      <c r="C375">
        <v>53522370</v>
      </c>
      <c r="D375" s="2">
        <v>126.53</v>
      </c>
      <c r="E375" s="2">
        <v>127.44</v>
      </c>
      <c r="F375" s="2">
        <v>126.1</v>
      </c>
      <c r="G375" s="1" t="d">
        <f t="shared" si="5"/>
        <v>2021-05-31</v>
      </c>
    </row>
    <row r="376" spans="1:7" x14ac:dyDescent="0.25">
      <c r="A376" s="1" t="d">
        <v>2021-06-10</v>
      </c>
      <c r="B376" s="2">
        <v>126.11</v>
      </c>
      <c r="C376">
        <v>71186420</v>
      </c>
      <c r="D376" s="2">
        <v>127.02</v>
      </c>
      <c r="E376" s="2">
        <v>128.19</v>
      </c>
      <c r="F376" s="2">
        <v>125.94</v>
      </c>
      <c r="G376" s="1" t="d">
        <f t="shared" si="5"/>
        <v>2021-05-31</v>
      </c>
    </row>
    <row r="377" spans="1:7" x14ac:dyDescent="0.25">
      <c r="A377" s="1" t="d">
        <v>2021-06-09</v>
      </c>
      <c r="B377" s="2">
        <v>127.13</v>
      </c>
      <c r="C377">
        <v>56877940</v>
      </c>
      <c r="D377" s="2">
        <v>127.21</v>
      </c>
      <c r="E377" s="2">
        <v>127.75</v>
      </c>
      <c r="F377" s="2">
        <v>126.52</v>
      </c>
      <c r="G377" s="1" t="d">
        <f t="shared" si="5"/>
        <v>2021-05-31</v>
      </c>
    </row>
    <row r="378" spans="1:7" x14ac:dyDescent="0.25">
      <c r="A378" s="1" t="d">
        <v>2021-06-08</v>
      </c>
      <c r="B378" s="2">
        <v>126.74</v>
      </c>
      <c r="C378">
        <v>74403770</v>
      </c>
      <c r="D378" s="2">
        <v>126.6</v>
      </c>
      <c r="E378" s="2">
        <v>128.46</v>
      </c>
      <c r="F378" s="2">
        <v>126.2101</v>
      </c>
      <c r="G378" s="1" t="d">
        <f t="shared" si="5"/>
        <v>2021-05-31</v>
      </c>
    </row>
    <row r="379" spans="1:7" x14ac:dyDescent="0.25">
      <c r="A379" s="1" t="d">
        <v>2021-06-07</v>
      </c>
      <c r="B379" s="2">
        <v>125.9</v>
      </c>
      <c r="C379">
        <v>71057550</v>
      </c>
      <c r="D379" s="2">
        <v>126.17</v>
      </c>
      <c r="E379" s="2">
        <v>126.32</v>
      </c>
      <c r="F379" s="2">
        <v>124.8321</v>
      </c>
      <c r="G379" s="1" t="d">
        <f t="shared" si="5"/>
        <v>2021-05-31</v>
      </c>
    </row>
    <row r="380" spans="1:7" x14ac:dyDescent="0.25">
      <c r="A380" s="1" t="d">
        <v>2021-06-04</v>
      </c>
      <c r="B380" s="2">
        <v>125.89</v>
      </c>
      <c r="C380">
        <v>75169340</v>
      </c>
      <c r="D380" s="2">
        <v>124.07</v>
      </c>
      <c r="E380" s="2">
        <v>126.16</v>
      </c>
      <c r="F380" s="2">
        <v>123.85</v>
      </c>
      <c r="G380" s="1" t="d">
        <f t="shared" si="5"/>
        <v>2021-05-31</v>
      </c>
    </row>
    <row r="381" spans="1:7" x14ac:dyDescent="0.25">
      <c r="A381" s="1" t="d">
        <v>2021-06-03</v>
      </c>
      <c r="B381" s="2">
        <v>123.54</v>
      </c>
      <c r="C381">
        <v>76229170</v>
      </c>
      <c r="D381" s="2">
        <v>124.68</v>
      </c>
      <c r="E381" s="2">
        <v>124.85</v>
      </c>
      <c r="F381" s="2">
        <v>123.13</v>
      </c>
      <c r="G381" s="1" t="d">
        <f t="shared" si="5"/>
        <v>2021-05-31</v>
      </c>
    </row>
    <row r="382" spans="1:7" x14ac:dyDescent="0.25">
      <c r="A382" s="1" t="d">
        <v>2021-06-02</v>
      </c>
      <c r="B382" s="2">
        <v>125.06</v>
      </c>
      <c r="C382">
        <v>59278860</v>
      </c>
      <c r="D382" s="2">
        <v>124.28</v>
      </c>
      <c r="E382" s="2">
        <v>125.24</v>
      </c>
      <c r="F382" s="2">
        <v>124.05</v>
      </c>
      <c r="G382" s="1" t="d">
        <f t="shared" si="5"/>
        <v>2021-05-31</v>
      </c>
    </row>
    <row r="383" spans="1:7" x14ac:dyDescent="0.25">
      <c r="A383" s="1" t="d">
        <v>2021-06-01</v>
      </c>
      <c r="B383" s="2">
        <v>124.28</v>
      </c>
      <c r="C383">
        <v>67637120</v>
      </c>
      <c r="D383" s="2">
        <v>125.08</v>
      </c>
      <c r="E383" s="2">
        <v>125.35</v>
      </c>
      <c r="F383" s="2">
        <v>123.94</v>
      </c>
      <c r="G383" s="1" t="d">
        <f t="shared" si="5"/>
        <v>2021-05-31</v>
      </c>
    </row>
    <row r="384" spans="1:7" x14ac:dyDescent="0.25">
      <c r="A384" s="1" t="d">
        <v>2021-05-28</v>
      </c>
      <c r="B384" s="2">
        <v>124.61</v>
      </c>
      <c r="C384">
        <v>71311110</v>
      </c>
      <c r="D384" s="2">
        <v>125.57</v>
      </c>
      <c r="E384" s="2">
        <v>125.8</v>
      </c>
      <c r="F384" s="2">
        <v>124.55</v>
      </c>
      <c r="G384" s="1" t="d">
        <f t="shared" si="5"/>
        <v>2021-04-30</v>
      </c>
    </row>
    <row r="385" spans="1:7" x14ac:dyDescent="0.25">
      <c r="A385" s="1" t="d">
        <v>2021-05-27</v>
      </c>
      <c r="B385" s="2">
        <v>125.28</v>
      </c>
      <c r="C385">
        <v>94625600</v>
      </c>
      <c r="D385" s="2">
        <v>126.44</v>
      </c>
      <c r="E385" s="2">
        <v>127.64</v>
      </c>
      <c r="F385" s="2">
        <v>125.08</v>
      </c>
      <c r="G385" s="1" t="d">
        <f t="shared" si="5"/>
        <v>2021-04-30</v>
      </c>
    </row>
    <row r="386" spans="1:7" x14ac:dyDescent="0.25">
      <c r="A386" s="1" t="d">
        <v>2021-05-26</v>
      </c>
      <c r="B386" s="2">
        <v>126.85</v>
      </c>
      <c r="C386">
        <v>56575920</v>
      </c>
      <c r="D386" s="2">
        <v>126.955</v>
      </c>
      <c r="E386" s="2">
        <v>127.39</v>
      </c>
      <c r="F386" s="2">
        <v>126.42</v>
      </c>
      <c r="G386" s="1" t="d">
        <f t="shared" ref="G386:G449" si="6">EOMONTH(A386,-1)</f>
        <v>2021-04-30</v>
      </c>
    </row>
    <row r="387" spans="1:7" x14ac:dyDescent="0.25">
      <c r="A387" s="1" t="d">
        <v>2021-05-25</v>
      </c>
      <c r="B387" s="2">
        <v>126.9</v>
      </c>
      <c r="C387">
        <v>72009480</v>
      </c>
      <c r="D387" s="2">
        <v>127.82</v>
      </c>
      <c r="E387" s="2">
        <v>128.32</v>
      </c>
      <c r="F387" s="2">
        <v>126.32</v>
      </c>
      <c r="G387" s="1" t="d">
        <f t="shared" si="6"/>
        <v>2021-04-30</v>
      </c>
    </row>
    <row r="388" spans="1:7" x14ac:dyDescent="0.25">
      <c r="A388" s="1" t="d">
        <v>2021-05-24</v>
      </c>
      <c r="B388" s="2">
        <v>127.1</v>
      </c>
      <c r="C388">
        <v>63092950</v>
      </c>
      <c r="D388" s="2">
        <v>126.01</v>
      </c>
      <c r="E388" s="2">
        <v>127.94</v>
      </c>
      <c r="F388" s="2">
        <v>125.94</v>
      </c>
      <c r="G388" s="1" t="d">
        <f t="shared" si="6"/>
        <v>2021-04-30</v>
      </c>
    </row>
    <row r="389" spans="1:7" x14ac:dyDescent="0.25">
      <c r="A389" s="1" t="d">
        <v>2021-05-21</v>
      </c>
      <c r="B389" s="2">
        <v>125.43</v>
      </c>
      <c r="C389">
        <v>79295440</v>
      </c>
      <c r="D389" s="2">
        <v>127.82</v>
      </c>
      <c r="E389" s="3">
        <v>128</v>
      </c>
      <c r="F389" s="2">
        <v>125.21</v>
      </c>
      <c r="G389" s="1" t="d">
        <f t="shared" si="6"/>
        <v>2021-04-30</v>
      </c>
    </row>
    <row r="390" spans="1:7" x14ac:dyDescent="0.25">
      <c r="A390" s="1" t="d">
        <v>2021-05-20</v>
      </c>
      <c r="B390" s="2">
        <v>127.31</v>
      </c>
      <c r="C390">
        <v>76857120</v>
      </c>
      <c r="D390" s="2">
        <v>125.23</v>
      </c>
      <c r="E390" s="2">
        <v>127.72</v>
      </c>
      <c r="F390" s="2">
        <v>125.1</v>
      </c>
      <c r="G390" s="1" t="d">
        <f t="shared" si="6"/>
        <v>2021-04-30</v>
      </c>
    </row>
    <row r="391" spans="1:7" x14ac:dyDescent="0.25">
      <c r="A391" s="1" t="d">
        <v>2021-05-19</v>
      </c>
      <c r="B391" s="2">
        <v>124.69</v>
      </c>
      <c r="C391">
        <v>92611990</v>
      </c>
      <c r="D391" s="2">
        <v>123.16</v>
      </c>
      <c r="E391" s="2">
        <v>124.91500000000001</v>
      </c>
      <c r="F391" s="2">
        <v>122.86</v>
      </c>
      <c r="G391" s="1" t="d">
        <f t="shared" si="6"/>
        <v>2021-04-30</v>
      </c>
    </row>
    <row r="392" spans="1:7" x14ac:dyDescent="0.25">
      <c r="A392" s="1" t="d">
        <v>2021-05-18</v>
      </c>
      <c r="B392" s="2">
        <v>124.85</v>
      </c>
      <c r="C392">
        <v>63342930</v>
      </c>
      <c r="D392" s="2">
        <v>126.56</v>
      </c>
      <c r="E392" s="2">
        <v>126.99</v>
      </c>
      <c r="F392" s="2">
        <v>124.78</v>
      </c>
      <c r="G392" s="1" t="d">
        <f t="shared" si="6"/>
        <v>2021-04-30</v>
      </c>
    </row>
    <row r="393" spans="1:7" x14ac:dyDescent="0.25">
      <c r="A393" s="1" t="d">
        <v>2021-05-17</v>
      </c>
      <c r="B393" s="2">
        <v>126.27</v>
      </c>
      <c r="C393">
        <v>74116550</v>
      </c>
      <c r="D393" s="2">
        <v>126.82</v>
      </c>
      <c r="E393" s="2">
        <v>126.93</v>
      </c>
      <c r="F393" s="2">
        <v>125.17</v>
      </c>
      <c r="G393" s="1" t="d">
        <f t="shared" si="6"/>
        <v>2021-04-30</v>
      </c>
    </row>
    <row r="394" spans="1:7" x14ac:dyDescent="0.25">
      <c r="A394" s="1" t="d">
        <v>2021-05-14</v>
      </c>
      <c r="B394" s="2">
        <v>127.45</v>
      </c>
      <c r="C394">
        <v>81917950</v>
      </c>
      <c r="D394" s="2">
        <v>126.25</v>
      </c>
      <c r="E394" s="2">
        <v>127.89</v>
      </c>
      <c r="F394" s="2">
        <v>125.85</v>
      </c>
      <c r="G394" s="1" t="d">
        <f t="shared" si="6"/>
        <v>2021-04-30</v>
      </c>
    </row>
    <row r="395" spans="1:7" x14ac:dyDescent="0.25">
      <c r="A395" s="1" t="d">
        <v>2021-05-13</v>
      </c>
      <c r="B395" s="2">
        <v>124.97</v>
      </c>
      <c r="C395">
        <v>105861300</v>
      </c>
      <c r="D395" s="2">
        <v>124.58</v>
      </c>
      <c r="E395" s="2">
        <v>126.15</v>
      </c>
      <c r="F395" s="2">
        <v>124.26</v>
      </c>
      <c r="G395" s="1" t="d">
        <f t="shared" si="6"/>
        <v>2021-04-30</v>
      </c>
    </row>
    <row r="396" spans="1:7" x14ac:dyDescent="0.25">
      <c r="A396" s="1" t="d">
        <v>2021-05-12</v>
      </c>
      <c r="B396" s="2">
        <v>122.77</v>
      </c>
      <c r="C396">
        <v>112172300</v>
      </c>
      <c r="D396" s="2">
        <v>123.4</v>
      </c>
      <c r="E396" s="2">
        <v>124.64</v>
      </c>
      <c r="F396" s="2">
        <v>122.25</v>
      </c>
      <c r="G396" s="1" t="d">
        <f t="shared" si="6"/>
        <v>2021-04-30</v>
      </c>
    </row>
    <row r="397" spans="1:7" x14ac:dyDescent="0.25">
      <c r="A397" s="1" t="d">
        <v>2021-05-11</v>
      </c>
      <c r="B397" s="2">
        <v>125.91</v>
      </c>
      <c r="C397">
        <v>126142800</v>
      </c>
      <c r="D397" s="2">
        <v>123.5</v>
      </c>
      <c r="E397" s="2">
        <v>126.27</v>
      </c>
      <c r="F397" s="2">
        <v>122.77</v>
      </c>
      <c r="G397" s="1" t="d">
        <f t="shared" si="6"/>
        <v>2021-04-30</v>
      </c>
    </row>
    <row r="398" spans="1:7" x14ac:dyDescent="0.25">
      <c r="A398" s="1" t="d">
        <v>2021-05-10</v>
      </c>
      <c r="B398" s="2">
        <v>126.85</v>
      </c>
      <c r="C398">
        <v>88071230</v>
      </c>
      <c r="D398" s="2">
        <v>129.41</v>
      </c>
      <c r="E398" s="2">
        <v>129.54</v>
      </c>
      <c r="F398" s="2">
        <v>126.81</v>
      </c>
      <c r="G398" s="1" t="d">
        <f t="shared" si="6"/>
        <v>2021-04-30</v>
      </c>
    </row>
    <row r="399" spans="1:7" x14ac:dyDescent="0.25">
      <c r="A399" s="1" t="d">
        <v>2021-05-07</v>
      </c>
      <c r="B399" s="2">
        <v>130.21</v>
      </c>
      <c r="C399">
        <v>78973270</v>
      </c>
      <c r="D399" s="2">
        <v>130.85</v>
      </c>
      <c r="E399" s="2">
        <v>131.25819999999999</v>
      </c>
      <c r="F399" s="2">
        <v>129.47499999999999</v>
      </c>
      <c r="G399" s="1" t="d">
        <f t="shared" si="6"/>
        <v>2021-04-30</v>
      </c>
    </row>
    <row r="400" spans="1:7" x14ac:dyDescent="0.25">
      <c r="A400" s="1" t="d">
        <v>2021-05-06</v>
      </c>
      <c r="B400" s="2">
        <v>129.74</v>
      </c>
      <c r="C400">
        <v>78128330</v>
      </c>
      <c r="D400" s="2">
        <v>127.89</v>
      </c>
      <c r="E400" s="2">
        <v>129.75</v>
      </c>
      <c r="F400" s="2">
        <v>127.13</v>
      </c>
      <c r="G400" s="1" t="d">
        <f t="shared" si="6"/>
        <v>2021-04-30</v>
      </c>
    </row>
    <row r="401" spans="1:7" x14ac:dyDescent="0.25">
      <c r="A401" s="1" t="d">
        <v>2021-05-05</v>
      </c>
      <c r="B401" s="2">
        <v>128.1</v>
      </c>
      <c r="C401">
        <v>84000900</v>
      </c>
      <c r="D401" s="2">
        <v>129.19999999999999</v>
      </c>
      <c r="E401" s="2">
        <v>130.44999999999999</v>
      </c>
      <c r="F401" s="2">
        <v>127.97</v>
      </c>
      <c r="G401" s="1" t="d">
        <f t="shared" si="6"/>
        <v>2021-04-30</v>
      </c>
    </row>
    <row r="402" spans="1:7" x14ac:dyDescent="0.25">
      <c r="A402" s="1" t="d">
        <v>2021-05-04</v>
      </c>
      <c r="B402" s="2">
        <v>127.85</v>
      </c>
      <c r="C402">
        <v>137564700</v>
      </c>
      <c r="D402" s="2">
        <v>131.19</v>
      </c>
      <c r="E402" s="2">
        <v>131.48990000000001</v>
      </c>
      <c r="F402" s="2">
        <v>126.7</v>
      </c>
      <c r="G402" s="1" t="d">
        <f t="shared" si="6"/>
        <v>2021-04-30</v>
      </c>
    </row>
    <row r="403" spans="1:7" x14ac:dyDescent="0.25">
      <c r="A403" s="1" t="d">
        <v>2021-05-03</v>
      </c>
      <c r="B403" s="2">
        <v>132.54</v>
      </c>
      <c r="C403">
        <v>75135100</v>
      </c>
      <c r="D403" s="2">
        <v>132.04</v>
      </c>
      <c r="E403" s="2">
        <v>134.07</v>
      </c>
      <c r="F403" s="2">
        <v>131.83000000000001</v>
      </c>
      <c r="G403" s="1" t="d">
        <f t="shared" si="6"/>
        <v>2021-04-30</v>
      </c>
    </row>
    <row r="404" spans="1:7" x14ac:dyDescent="0.25">
      <c r="A404" s="1" t="d">
        <v>2021-04-30</v>
      </c>
      <c r="B404" s="2">
        <v>131.46</v>
      </c>
      <c r="C404">
        <v>109839500</v>
      </c>
      <c r="D404" s="2">
        <v>131.78</v>
      </c>
      <c r="E404" s="2">
        <v>133.56</v>
      </c>
      <c r="F404" s="2">
        <v>131.065</v>
      </c>
      <c r="G404" s="1" t="d">
        <f t="shared" si="6"/>
        <v>2021-03-31</v>
      </c>
    </row>
    <row r="405" spans="1:7" x14ac:dyDescent="0.25">
      <c r="A405" s="1" t="d">
        <v>2021-04-29</v>
      </c>
      <c r="B405" s="2">
        <v>133.47999999999999</v>
      </c>
      <c r="C405">
        <v>151101000</v>
      </c>
      <c r="D405" s="2">
        <v>136.47</v>
      </c>
      <c r="E405" s="2">
        <v>137.07</v>
      </c>
      <c r="F405" s="2">
        <v>132.44999999999999</v>
      </c>
      <c r="G405" s="1" t="d">
        <f t="shared" si="6"/>
        <v>2021-03-31</v>
      </c>
    </row>
    <row r="406" spans="1:7" x14ac:dyDescent="0.25">
      <c r="A406" s="1" t="d">
        <v>2021-04-28</v>
      </c>
      <c r="B406" s="2">
        <v>133.58000000000001</v>
      </c>
      <c r="C406">
        <v>107760100</v>
      </c>
      <c r="D406" s="2">
        <v>134.31</v>
      </c>
      <c r="E406" s="2">
        <v>135.02000000000001</v>
      </c>
      <c r="F406" s="2">
        <v>133.08000000000001</v>
      </c>
      <c r="G406" s="1" t="d">
        <f t="shared" si="6"/>
        <v>2021-03-31</v>
      </c>
    </row>
    <row r="407" spans="1:7" x14ac:dyDescent="0.25">
      <c r="A407" s="1" t="d">
        <v>2021-04-27</v>
      </c>
      <c r="B407" s="2">
        <v>134.38999999999999</v>
      </c>
      <c r="C407">
        <v>66015800</v>
      </c>
      <c r="D407" s="2">
        <v>135.01</v>
      </c>
      <c r="E407" s="2">
        <v>135.41</v>
      </c>
      <c r="F407" s="2">
        <v>134.11000000000001</v>
      </c>
      <c r="G407" s="1" t="d">
        <f t="shared" si="6"/>
        <v>2021-03-31</v>
      </c>
    </row>
    <row r="408" spans="1:7" x14ac:dyDescent="0.25">
      <c r="A408" s="1" t="d">
        <v>2021-04-26</v>
      </c>
      <c r="B408" s="2">
        <v>134.72</v>
      </c>
      <c r="C408">
        <v>66905070</v>
      </c>
      <c r="D408" s="2">
        <v>134.83000000000001</v>
      </c>
      <c r="E408" s="2">
        <v>135.06</v>
      </c>
      <c r="F408" s="2">
        <v>133.56</v>
      </c>
      <c r="G408" s="1" t="d">
        <f t="shared" si="6"/>
        <v>2021-03-31</v>
      </c>
    </row>
    <row r="409" spans="1:7" x14ac:dyDescent="0.25">
      <c r="A409" s="1" t="d">
        <v>2021-04-23</v>
      </c>
      <c r="B409" s="2">
        <v>134.32</v>
      </c>
      <c r="C409">
        <v>78756780</v>
      </c>
      <c r="D409" s="2">
        <v>132.16</v>
      </c>
      <c r="E409" s="2">
        <v>135.12</v>
      </c>
      <c r="F409" s="2">
        <v>132.16</v>
      </c>
      <c r="G409" s="1" t="d">
        <f t="shared" si="6"/>
        <v>2021-03-31</v>
      </c>
    </row>
    <row r="410" spans="1:7" x14ac:dyDescent="0.25">
      <c r="A410" s="1" t="d">
        <v>2021-04-22</v>
      </c>
      <c r="B410" s="2">
        <v>131.94</v>
      </c>
      <c r="C410">
        <v>84566460</v>
      </c>
      <c r="D410" s="2">
        <v>133.04</v>
      </c>
      <c r="E410" s="2">
        <v>134.15</v>
      </c>
      <c r="F410" s="2">
        <v>131.41</v>
      </c>
      <c r="G410" s="1" t="d">
        <f t="shared" si="6"/>
        <v>2021-03-31</v>
      </c>
    </row>
    <row r="411" spans="1:7" x14ac:dyDescent="0.25">
      <c r="A411" s="1" t="d">
        <v>2021-04-21</v>
      </c>
      <c r="B411" s="2">
        <v>133.5</v>
      </c>
      <c r="C411">
        <v>68847140</v>
      </c>
      <c r="D411" s="2">
        <v>132.36000000000001</v>
      </c>
      <c r="E411" s="2">
        <v>133.75</v>
      </c>
      <c r="F411" s="2">
        <v>131.30009999999999</v>
      </c>
      <c r="G411" s="1" t="d">
        <f t="shared" si="6"/>
        <v>2021-03-31</v>
      </c>
    </row>
    <row r="412" spans="1:7" x14ac:dyDescent="0.25">
      <c r="A412" s="1" t="d">
        <v>2021-04-20</v>
      </c>
      <c r="B412" s="2">
        <v>133.11000000000001</v>
      </c>
      <c r="C412">
        <v>94812350</v>
      </c>
      <c r="D412" s="2">
        <v>135.02000000000001</v>
      </c>
      <c r="E412" s="2">
        <v>135.53</v>
      </c>
      <c r="F412" s="2">
        <v>131.81</v>
      </c>
      <c r="G412" s="1" t="d">
        <f t="shared" si="6"/>
        <v>2021-03-31</v>
      </c>
    </row>
    <row r="413" spans="1:7" x14ac:dyDescent="0.25">
      <c r="A413" s="1" t="d">
        <v>2021-04-19</v>
      </c>
      <c r="B413" s="2">
        <v>134.84</v>
      </c>
      <c r="C413">
        <v>94264220</v>
      </c>
      <c r="D413" s="2">
        <v>133.51</v>
      </c>
      <c r="E413" s="2">
        <v>135.47</v>
      </c>
      <c r="F413" s="2">
        <v>133.34</v>
      </c>
      <c r="G413" s="1" t="d">
        <f t="shared" si="6"/>
        <v>2021-03-31</v>
      </c>
    </row>
    <row r="414" spans="1:7" x14ac:dyDescent="0.25">
      <c r="A414" s="1" t="d">
        <v>2021-04-16</v>
      </c>
      <c r="B414" s="2">
        <v>134.16</v>
      </c>
      <c r="C414">
        <v>84922390</v>
      </c>
      <c r="D414" s="2">
        <v>134.30000000000001</v>
      </c>
      <c r="E414" s="2">
        <v>134.66999999999999</v>
      </c>
      <c r="F414" s="2">
        <v>133.28</v>
      </c>
      <c r="G414" s="1" t="d">
        <f t="shared" si="6"/>
        <v>2021-03-31</v>
      </c>
    </row>
    <row r="415" spans="1:7" x14ac:dyDescent="0.25">
      <c r="A415" s="1" t="d">
        <v>2021-04-15</v>
      </c>
      <c r="B415" s="2">
        <v>134.5</v>
      </c>
      <c r="C415">
        <v>89347100</v>
      </c>
      <c r="D415" s="2">
        <v>133.82</v>
      </c>
      <c r="E415" s="3">
        <v>135</v>
      </c>
      <c r="F415" s="2">
        <v>133.63999999999999</v>
      </c>
      <c r="G415" s="1" t="d">
        <f t="shared" si="6"/>
        <v>2021-03-31</v>
      </c>
    </row>
    <row r="416" spans="1:7" x14ac:dyDescent="0.25">
      <c r="A416" s="1" t="d">
        <v>2021-04-14</v>
      </c>
      <c r="B416" s="2">
        <v>132.03</v>
      </c>
      <c r="C416">
        <v>87222780</v>
      </c>
      <c r="D416" s="2">
        <v>134.94</v>
      </c>
      <c r="E416" s="3">
        <v>135</v>
      </c>
      <c r="F416" s="2">
        <v>131.655</v>
      </c>
      <c r="G416" s="1" t="d">
        <f t="shared" si="6"/>
        <v>2021-03-31</v>
      </c>
    </row>
    <row r="417" spans="1:7" x14ac:dyDescent="0.25">
      <c r="A417" s="1" t="d">
        <v>2021-04-13</v>
      </c>
      <c r="B417" s="2">
        <v>134.43</v>
      </c>
      <c r="C417">
        <v>91266550</v>
      </c>
      <c r="D417" s="2">
        <v>132.44</v>
      </c>
      <c r="E417" s="2">
        <v>134.66</v>
      </c>
      <c r="F417" s="2">
        <v>131.93</v>
      </c>
      <c r="G417" s="1" t="d">
        <f t="shared" si="6"/>
        <v>2021-03-31</v>
      </c>
    </row>
    <row r="418" spans="1:7" x14ac:dyDescent="0.25">
      <c r="A418" s="1" t="d">
        <v>2021-04-12</v>
      </c>
      <c r="B418" s="2">
        <v>131.24</v>
      </c>
      <c r="C418">
        <v>91419980</v>
      </c>
      <c r="D418" s="2">
        <v>132.52000000000001</v>
      </c>
      <c r="E418" s="2">
        <v>132.85</v>
      </c>
      <c r="F418" s="2">
        <v>130.63</v>
      </c>
      <c r="G418" s="1" t="d">
        <f t="shared" si="6"/>
        <v>2021-03-31</v>
      </c>
    </row>
    <row r="419" spans="1:7" x14ac:dyDescent="0.25">
      <c r="A419" s="1" t="d">
        <v>2021-04-09</v>
      </c>
      <c r="B419" s="2">
        <v>132.995</v>
      </c>
      <c r="C419">
        <v>106686700</v>
      </c>
      <c r="D419" s="2">
        <v>129.80000000000001</v>
      </c>
      <c r="E419" s="2">
        <v>133.04</v>
      </c>
      <c r="F419" s="2">
        <v>129.47</v>
      </c>
      <c r="G419" s="1" t="d">
        <f t="shared" si="6"/>
        <v>2021-03-31</v>
      </c>
    </row>
    <row r="420" spans="1:7" x14ac:dyDescent="0.25">
      <c r="A420" s="1" t="d">
        <v>2021-04-08</v>
      </c>
      <c r="B420" s="2">
        <v>130.36000000000001</v>
      </c>
      <c r="C420">
        <v>88844590</v>
      </c>
      <c r="D420" s="2">
        <v>128.94999999999999</v>
      </c>
      <c r="E420" s="2">
        <v>130.38999999999999</v>
      </c>
      <c r="F420" s="2">
        <v>128.52000000000001</v>
      </c>
      <c r="G420" s="1" t="d">
        <f t="shared" si="6"/>
        <v>2021-03-31</v>
      </c>
    </row>
    <row r="421" spans="1:7" x14ac:dyDescent="0.25">
      <c r="A421" s="1" t="d">
        <v>2021-04-07</v>
      </c>
      <c r="B421" s="2">
        <v>127.9</v>
      </c>
      <c r="C421">
        <v>83466720</v>
      </c>
      <c r="D421" s="2">
        <v>125.83</v>
      </c>
      <c r="E421" s="2">
        <v>127.92</v>
      </c>
      <c r="F421" s="2">
        <v>125.14</v>
      </c>
      <c r="G421" s="1" t="d">
        <f t="shared" si="6"/>
        <v>2021-03-31</v>
      </c>
    </row>
    <row r="422" spans="1:7" x14ac:dyDescent="0.25">
      <c r="A422" s="1" t="d">
        <v>2021-04-06</v>
      </c>
      <c r="B422" s="2">
        <v>126.21</v>
      </c>
      <c r="C422">
        <v>80171250</v>
      </c>
      <c r="D422" s="2">
        <v>126.5</v>
      </c>
      <c r="E422" s="2">
        <v>127.13</v>
      </c>
      <c r="F422" s="2">
        <v>125.65</v>
      </c>
      <c r="G422" s="1" t="d">
        <f t="shared" si="6"/>
        <v>2021-03-31</v>
      </c>
    </row>
    <row r="423" spans="1:7" x14ac:dyDescent="0.25">
      <c r="A423" s="1" t="d">
        <v>2021-04-05</v>
      </c>
      <c r="B423" s="2">
        <v>125.9</v>
      </c>
      <c r="C423">
        <v>88651180</v>
      </c>
      <c r="D423" s="2">
        <v>123.87</v>
      </c>
      <c r="E423" s="2">
        <v>126.1601</v>
      </c>
      <c r="F423" s="2">
        <v>123.07</v>
      </c>
      <c r="G423" s="1" t="d">
        <f t="shared" si="6"/>
        <v>2021-03-31</v>
      </c>
    </row>
    <row r="424" spans="1:7" x14ac:dyDescent="0.25">
      <c r="A424" s="1" t="d">
        <v>2021-04-01</v>
      </c>
      <c r="B424" s="3">
        <v>123</v>
      </c>
      <c r="C424">
        <v>75089130</v>
      </c>
      <c r="D424" s="2">
        <v>123.66</v>
      </c>
      <c r="E424" s="2">
        <v>124.18</v>
      </c>
      <c r="F424" s="2">
        <v>122.49</v>
      </c>
      <c r="G424" s="1" t="d">
        <f t="shared" si="6"/>
        <v>2021-03-31</v>
      </c>
    </row>
    <row r="425" spans="1:7" x14ac:dyDescent="0.25">
      <c r="A425" s="1" t="d">
        <v>2021-03-31</v>
      </c>
      <c r="B425" s="2">
        <v>122.15</v>
      </c>
      <c r="C425">
        <v>118323800</v>
      </c>
      <c r="D425" s="2">
        <v>121.65</v>
      </c>
      <c r="E425" s="2">
        <v>123.52</v>
      </c>
      <c r="F425" s="2">
        <v>121.15</v>
      </c>
      <c r="G425" s="1" t="d">
        <f t="shared" si="6"/>
        <v>2021-02-28</v>
      </c>
    </row>
    <row r="426" spans="1:7" x14ac:dyDescent="0.25">
      <c r="A426" s="1" t="d">
        <v>2021-03-30</v>
      </c>
      <c r="B426" s="2">
        <v>119.9</v>
      </c>
      <c r="C426">
        <v>85671920</v>
      </c>
      <c r="D426" s="2">
        <v>120.11</v>
      </c>
      <c r="E426" s="2">
        <v>120.40309999999999</v>
      </c>
      <c r="F426" s="2">
        <v>118.86</v>
      </c>
      <c r="G426" s="1" t="d">
        <f t="shared" si="6"/>
        <v>2021-02-28</v>
      </c>
    </row>
    <row r="427" spans="1:7" x14ac:dyDescent="0.25">
      <c r="A427" s="1" t="d">
        <v>2021-03-29</v>
      </c>
      <c r="B427" s="2">
        <v>121.39</v>
      </c>
      <c r="C427">
        <v>80819200</v>
      </c>
      <c r="D427" s="2">
        <v>121.65</v>
      </c>
      <c r="E427" s="2">
        <v>122.58</v>
      </c>
      <c r="F427" s="2">
        <v>120.7299</v>
      </c>
      <c r="G427" s="1" t="d">
        <f t="shared" si="6"/>
        <v>2021-02-28</v>
      </c>
    </row>
    <row r="428" spans="1:7" x14ac:dyDescent="0.25">
      <c r="A428" s="1" t="d">
        <v>2021-03-26</v>
      </c>
      <c r="B428" s="2">
        <v>121.21</v>
      </c>
      <c r="C428">
        <v>94071230</v>
      </c>
      <c r="D428" s="2">
        <v>120.35</v>
      </c>
      <c r="E428" s="2">
        <v>121.48</v>
      </c>
      <c r="F428" s="2">
        <v>118.92</v>
      </c>
      <c r="G428" s="1" t="d">
        <f t="shared" si="6"/>
        <v>2021-02-28</v>
      </c>
    </row>
    <row r="429" spans="1:7" x14ac:dyDescent="0.25">
      <c r="A429" s="1" t="d">
        <v>2021-03-25</v>
      </c>
      <c r="B429" s="2">
        <v>120.59</v>
      </c>
      <c r="C429">
        <v>98844680</v>
      </c>
      <c r="D429" s="2">
        <v>119.54</v>
      </c>
      <c r="E429" s="2">
        <v>121.66</v>
      </c>
      <c r="F429" s="3">
        <v>119</v>
      </c>
      <c r="G429" s="1" t="d">
        <f t="shared" si="6"/>
        <v>2021-02-28</v>
      </c>
    </row>
    <row r="430" spans="1:7" x14ac:dyDescent="0.25">
      <c r="A430" s="1" t="d">
        <v>2021-03-24</v>
      </c>
      <c r="B430" s="2">
        <v>120.09</v>
      </c>
      <c r="C430">
        <v>88530490</v>
      </c>
      <c r="D430" s="2">
        <v>122.82</v>
      </c>
      <c r="E430" s="2">
        <v>122.9</v>
      </c>
      <c r="F430" s="2">
        <v>120.065</v>
      </c>
      <c r="G430" s="1" t="d">
        <f t="shared" si="6"/>
        <v>2021-02-28</v>
      </c>
    </row>
    <row r="431" spans="1:7" x14ac:dyDescent="0.25">
      <c r="A431" s="1" t="d">
        <v>2021-03-23</v>
      </c>
      <c r="B431" s="2">
        <v>122.54</v>
      </c>
      <c r="C431">
        <v>95467140</v>
      </c>
      <c r="D431" s="2">
        <v>123.33</v>
      </c>
      <c r="E431" s="2">
        <v>124.24</v>
      </c>
      <c r="F431" s="2">
        <v>122.14</v>
      </c>
      <c r="G431" s="1" t="d">
        <f t="shared" si="6"/>
        <v>2021-02-28</v>
      </c>
    </row>
    <row r="432" spans="1:7" x14ac:dyDescent="0.25">
      <c r="A432" s="1" t="d">
        <v>2021-03-22</v>
      </c>
      <c r="B432" s="2">
        <v>123.39</v>
      </c>
      <c r="C432">
        <v>111912300</v>
      </c>
      <c r="D432" s="2">
        <v>120.33</v>
      </c>
      <c r="E432" s="2">
        <v>123.87</v>
      </c>
      <c r="F432" s="2">
        <v>120.26</v>
      </c>
      <c r="G432" s="1" t="d">
        <f t="shared" si="6"/>
        <v>2021-02-28</v>
      </c>
    </row>
    <row r="433" spans="1:7" x14ac:dyDescent="0.25">
      <c r="A433" s="1" t="d">
        <v>2021-03-19</v>
      </c>
      <c r="B433" s="2">
        <v>119.99</v>
      </c>
      <c r="C433">
        <v>185549500</v>
      </c>
      <c r="D433" s="2">
        <v>119.9</v>
      </c>
      <c r="E433" s="2">
        <v>121.43</v>
      </c>
      <c r="F433" s="2">
        <v>119.675</v>
      </c>
      <c r="G433" s="1" t="d">
        <f t="shared" si="6"/>
        <v>2021-02-28</v>
      </c>
    </row>
    <row r="434" spans="1:7" x14ac:dyDescent="0.25">
      <c r="A434" s="1" t="d">
        <v>2021-03-18</v>
      </c>
      <c r="B434" s="2">
        <v>120.53</v>
      </c>
      <c r="C434">
        <v>121469800</v>
      </c>
      <c r="D434" s="2">
        <v>122.88</v>
      </c>
      <c r="E434" s="2">
        <v>123.18</v>
      </c>
      <c r="F434" s="2">
        <v>120.32</v>
      </c>
      <c r="G434" s="1" t="d">
        <f t="shared" si="6"/>
        <v>2021-02-28</v>
      </c>
    </row>
    <row r="435" spans="1:7" x14ac:dyDescent="0.25">
      <c r="A435" s="1" t="d">
        <v>2021-03-17</v>
      </c>
      <c r="B435" s="2">
        <v>124.76</v>
      </c>
      <c r="C435">
        <v>111932600</v>
      </c>
      <c r="D435" s="2">
        <v>124.05</v>
      </c>
      <c r="E435" s="2">
        <v>125.8599</v>
      </c>
      <c r="F435" s="2">
        <v>122.336</v>
      </c>
      <c r="G435" s="1" t="d">
        <f t="shared" si="6"/>
        <v>2021-02-28</v>
      </c>
    </row>
    <row r="436" spans="1:7" x14ac:dyDescent="0.25">
      <c r="A436" s="1" t="d">
        <v>2021-03-16</v>
      </c>
      <c r="B436" s="2">
        <v>125.57</v>
      </c>
      <c r="C436">
        <v>115227900</v>
      </c>
      <c r="D436" s="2">
        <v>125.7</v>
      </c>
      <c r="E436" s="2">
        <v>127.22</v>
      </c>
      <c r="F436" s="2">
        <v>124.715</v>
      </c>
      <c r="G436" s="1" t="d">
        <f t="shared" si="6"/>
        <v>2021-02-28</v>
      </c>
    </row>
    <row r="437" spans="1:7" x14ac:dyDescent="0.25">
      <c r="A437" s="1" t="d">
        <v>2021-03-15</v>
      </c>
      <c r="B437" s="2">
        <v>123.99</v>
      </c>
      <c r="C437">
        <v>92590560</v>
      </c>
      <c r="D437" s="2">
        <v>121.41</v>
      </c>
      <c r="E437" s="3">
        <v>124</v>
      </c>
      <c r="F437" s="2">
        <v>120.42</v>
      </c>
      <c r="G437" s="1" t="d">
        <f t="shared" si="6"/>
        <v>2021-02-28</v>
      </c>
    </row>
    <row r="438" spans="1:7" x14ac:dyDescent="0.25">
      <c r="A438" s="1" t="d">
        <v>2021-03-12</v>
      </c>
      <c r="B438" s="2">
        <v>121.03</v>
      </c>
      <c r="C438">
        <v>88105050</v>
      </c>
      <c r="D438" s="2">
        <v>120.4</v>
      </c>
      <c r="E438" s="2">
        <v>121.17</v>
      </c>
      <c r="F438" s="2">
        <v>119.16</v>
      </c>
      <c r="G438" s="1" t="d">
        <f t="shared" si="6"/>
        <v>2021-02-28</v>
      </c>
    </row>
    <row r="439" spans="1:7" x14ac:dyDescent="0.25">
      <c r="A439" s="1" t="d">
        <v>2021-03-11</v>
      </c>
      <c r="B439" s="2">
        <v>121.96</v>
      </c>
      <c r="C439">
        <v>103026500</v>
      </c>
      <c r="D439" s="2">
        <v>122.54</v>
      </c>
      <c r="E439" s="2">
        <v>123.21</v>
      </c>
      <c r="F439" s="2">
        <v>121.26</v>
      </c>
      <c r="G439" s="1" t="d">
        <f t="shared" si="6"/>
        <v>2021-02-28</v>
      </c>
    </row>
    <row r="440" spans="1:7" x14ac:dyDescent="0.25">
      <c r="A440" s="1" t="d">
        <v>2021-03-10</v>
      </c>
      <c r="B440" s="2">
        <v>119.98</v>
      </c>
      <c r="C440">
        <v>111943300</v>
      </c>
      <c r="D440" s="2">
        <v>121.69</v>
      </c>
      <c r="E440" s="2">
        <v>122.17</v>
      </c>
      <c r="F440" s="2">
        <v>119.45</v>
      </c>
      <c r="G440" s="1" t="d">
        <f t="shared" si="6"/>
        <v>2021-02-28</v>
      </c>
    </row>
    <row r="441" spans="1:7" x14ac:dyDescent="0.25">
      <c r="A441" s="1" t="d">
        <v>2021-03-09</v>
      </c>
      <c r="B441" s="2">
        <v>121.08499999999999</v>
      </c>
      <c r="C441">
        <v>129525800</v>
      </c>
      <c r="D441" s="2">
        <v>119.03</v>
      </c>
      <c r="E441" s="2">
        <v>122.06</v>
      </c>
      <c r="F441" s="2">
        <v>118.79</v>
      </c>
      <c r="G441" s="1" t="d">
        <f t="shared" si="6"/>
        <v>2021-02-28</v>
      </c>
    </row>
    <row r="442" spans="1:7" x14ac:dyDescent="0.25">
      <c r="A442" s="1" t="d">
        <v>2021-03-08</v>
      </c>
      <c r="B442" s="2">
        <v>116.36</v>
      </c>
      <c r="C442">
        <v>154376600</v>
      </c>
      <c r="D442" s="2">
        <v>120.93</v>
      </c>
      <c r="E442" s="3">
        <v>121</v>
      </c>
      <c r="F442" s="2">
        <v>116.21</v>
      </c>
      <c r="G442" s="1" t="d">
        <f t="shared" si="6"/>
        <v>2021-02-28</v>
      </c>
    </row>
    <row r="443" spans="1:7" x14ac:dyDescent="0.25">
      <c r="A443" s="1" t="d">
        <v>2021-03-05</v>
      </c>
      <c r="B443" s="2">
        <v>121.42</v>
      </c>
      <c r="C443">
        <v>153766600</v>
      </c>
      <c r="D443" s="2">
        <v>120.98</v>
      </c>
      <c r="E443" s="2">
        <v>121.935</v>
      </c>
      <c r="F443" s="2">
        <v>117.57</v>
      </c>
      <c r="G443" s="1" t="d">
        <f t="shared" si="6"/>
        <v>2021-02-28</v>
      </c>
    </row>
    <row r="444" spans="1:7" x14ac:dyDescent="0.25">
      <c r="A444" s="1" t="d">
        <v>2021-03-04</v>
      </c>
      <c r="B444" s="2">
        <v>120.13</v>
      </c>
      <c r="C444">
        <v>178155000</v>
      </c>
      <c r="D444" s="2">
        <v>121.75</v>
      </c>
      <c r="E444" s="2">
        <v>123.6</v>
      </c>
      <c r="F444" s="2">
        <v>118.62</v>
      </c>
      <c r="G444" s="1" t="d">
        <f t="shared" si="6"/>
        <v>2021-02-28</v>
      </c>
    </row>
    <row r="445" spans="1:7" x14ac:dyDescent="0.25">
      <c r="A445" s="1" t="d">
        <v>2021-03-03</v>
      </c>
      <c r="B445" s="2">
        <v>122.06</v>
      </c>
      <c r="C445">
        <v>112966300</v>
      </c>
      <c r="D445" s="2">
        <v>124.81</v>
      </c>
      <c r="E445" s="2">
        <v>125.71</v>
      </c>
      <c r="F445" s="2">
        <v>121.84</v>
      </c>
      <c r="G445" s="1" t="d">
        <f t="shared" si="6"/>
        <v>2021-02-28</v>
      </c>
    </row>
    <row r="446" spans="1:7" x14ac:dyDescent="0.25">
      <c r="A446" s="1" t="d">
        <v>2021-03-02</v>
      </c>
      <c r="B446" s="2">
        <v>125.12</v>
      </c>
      <c r="C446">
        <v>102260900</v>
      </c>
      <c r="D446" s="2">
        <v>128.41</v>
      </c>
      <c r="E446" s="2">
        <v>128.72</v>
      </c>
      <c r="F446" s="2">
        <v>125.01</v>
      </c>
      <c r="G446" s="1" t="d">
        <f t="shared" si="6"/>
        <v>2021-02-28</v>
      </c>
    </row>
    <row r="447" spans="1:7" x14ac:dyDescent="0.25">
      <c r="A447" s="1" t="d">
        <v>2021-03-01</v>
      </c>
      <c r="B447" s="2">
        <v>127.79</v>
      </c>
      <c r="C447">
        <v>116307900</v>
      </c>
      <c r="D447" s="2">
        <v>123.75</v>
      </c>
      <c r="E447" s="2">
        <v>127.93</v>
      </c>
      <c r="F447" s="2">
        <v>122.79</v>
      </c>
      <c r="G447" s="1" t="d">
        <f t="shared" si="6"/>
        <v>2021-02-28</v>
      </c>
    </row>
    <row r="448" spans="1:7" x14ac:dyDescent="0.25">
      <c r="A448" s="1" t="d">
        <v>2021-02-26</v>
      </c>
      <c r="B448" s="2">
        <v>121.26</v>
      </c>
      <c r="C448">
        <v>164560400</v>
      </c>
      <c r="D448" s="2">
        <v>122.59</v>
      </c>
      <c r="E448" s="2">
        <v>124.85</v>
      </c>
      <c r="F448" s="2">
        <v>121.2</v>
      </c>
      <c r="G448" s="1" t="d">
        <f t="shared" si="6"/>
        <v>2021-01-31</v>
      </c>
    </row>
    <row r="449" spans="1:7" x14ac:dyDescent="0.25">
      <c r="A449" s="1" t="d">
        <v>2021-02-25</v>
      </c>
      <c r="B449" s="2">
        <v>120.99</v>
      </c>
      <c r="C449">
        <v>148199500</v>
      </c>
      <c r="D449" s="2">
        <v>124.68</v>
      </c>
      <c r="E449" s="2">
        <v>126.4585</v>
      </c>
      <c r="F449" s="2">
        <v>120.54</v>
      </c>
      <c r="G449" s="1" t="d">
        <f t="shared" si="6"/>
        <v>2021-01-31</v>
      </c>
    </row>
    <row r="450" spans="1:7" x14ac:dyDescent="0.25">
      <c r="A450" s="1" t="d">
        <v>2021-02-24</v>
      </c>
      <c r="B450" s="2">
        <v>125.35</v>
      </c>
      <c r="C450">
        <v>111039900</v>
      </c>
      <c r="D450" s="2">
        <v>124.94</v>
      </c>
      <c r="E450" s="2">
        <v>125.56</v>
      </c>
      <c r="F450" s="2">
        <v>122.23</v>
      </c>
      <c r="G450" s="1" t="d">
        <f t="shared" ref="G450:G513" si="7">EOMONTH(A450,-1)</f>
        <v>2021-01-31</v>
      </c>
    </row>
    <row r="451" spans="1:7" x14ac:dyDescent="0.25">
      <c r="A451" s="1" t="d">
        <v>2021-02-23</v>
      </c>
      <c r="B451" s="2">
        <v>125.86</v>
      </c>
      <c r="C451">
        <v>158273000</v>
      </c>
      <c r="D451" s="2">
        <v>123.76</v>
      </c>
      <c r="E451" s="2">
        <v>126.71</v>
      </c>
      <c r="F451" s="2">
        <v>118.39</v>
      </c>
      <c r="G451" s="1" t="d">
        <f t="shared" si="7"/>
        <v>2021-01-31</v>
      </c>
    </row>
    <row r="452" spans="1:7" x14ac:dyDescent="0.25">
      <c r="A452" s="1" t="d">
        <v>2021-02-22</v>
      </c>
      <c r="B452" s="3">
        <v>126</v>
      </c>
      <c r="C452">
        <v>103916400</v>
      </c>
      <c r="D452" s="2">
        <v>128.01</v>
      </c>
      <c r="E452" s="2">
        <v>129.72</v>
      </c>
      <c r="F452" s="2">
        <v>125.6</v>
      </c>
      <c r="G452" s="1" t="d">
        <f t="shared" si="7"/>
        <v>2021-01-31</v>
      </c>
    </row>
    <row r="453" spans="1:7" x14ac:dyDescent="0.25">
      <c r="A453" s="1" t="d">
        <v>2021-02-19</v>
      </c>
      <c r="B453" s="2">
        <v>129.87</v>
      </c>
      <c r="C453">
        <v>87668830</v>
      </c>
      <c r="D453" s="2">
        <v>130.24</v>
      </c>
      <c r="E453" s="2">
        <v>130.71</v>
      </c>
      <c r="F453" s="2">
        <v>128.80000000000001</v>
      </c>
      <c r="G453" s="1" t="d">
        <f t="shared" si="7"/>
        <v>2021-01-31</v>
      </c>
    </row>
    <row r="454" spans="1:7" x14ac:dyDescent="0.25">
      <c r="A454" s="1" t="d">
        <v>2021-02-18</v>
      </c>
      <c r="B454" s="2">
        <v>129.71</v>
      </c>
      <c r="C454">
        <v>96856750</v>
      </c>
      <c r="D454" s="2">
        <v>129.19999999999999</v>
      </c>
      <c r="E454" s="2">
        <v>129.995</v>
      </c>
      <c r="F454" s="2">
        <v>127.41</v>
      </c>
      <c r="G454" s="1" t="d">
        <f t="shared" si="7"/>
        <v>2021-01-31</v>
      </c>
    </row>
    <row r="455" spans="1:7" x14ac:dyDescent="0.25">
      <c r="A455" s="1" t="d">
        <v>2021-02-17</v>
      </c>
      <c r="B455" s="2">
        <v>130.84</v>
      </c>
      <c r="C455">
        <v>98085250</v>
      </c>
      <c r="D455" s="2">
        <v>131.25</v>
      </c>
      <c r="E455" s="2">
        <v>132.22</v>
      </c>
      <c r="F455" s="2">
        <v>129.47</v>
      </c>
      <c r="G455" s="1" t="d">
        <f t="shared" si="7"/>
        <v>2021-01-31</v>
      </c>
    </row>
    <row r="456" spans="1:7" x14ac:dyDescent="0.25">
      <c r="A456" s="1" t="d">
        <v>2021-02-16</v>
      </c>
      <c r="B456" s="2">
        <v>133.19</v>
      </c>
      <c r="C456">
        <v>80576320</v>
      </c>
      <c r="D456" s="2">
        <v>135.49</v>
      </c>
      <c r="E456" s="2">
        <v>136.01</v>
      </c>
      <c r="F456" s="2">
        <v>132.79</v>
      </c>
      <c r="G456" s="1" t="d">
        <f t="shared" si="7"/>
        <v>2021-01-31</v>
      </c>
    </row>
    <row r="457" spans="1:7" x14ac:dyDescent="0.25">
      <c r="A457" s="1" t="d">
        <v>2021-02-12</v>
      </c>
      <c r="B457" s="2">
        <v>135.37</v>
      </c>
      <c r="C457">
        <v>60145130</v>
      </c>
      <c r="D457" s="2">
        <v>134.35</v>
      </c>
      <c r="E457" s="2">
        <v>135.53</v>
      </c>
      <c r="F457" s="2">
        <v>133.69210000000001</v>
      </c>
      <c r="G457" s="1" t="d">
        <f t="shared" si="7"/>
        <v>2021-01-31</v>
      </c>
    </row>
    <row r="458" spans="1:7" x14ac:dyDescent="0.25">
      <c r="A458" s="1" t="d">
        <v>2021-02-11</v>
      </c>
      <c r="B458" s="2">
        <v>135.13</v>
      </c>
      <c r="C458">
        <v>64280030</v>
      </c>
      <c r="D458" s="2">
        <v>135.9</v>
      </c>
      <c r="E458" s="2">
        <v>136.38999999999999</v>
      </c>
      <c r="F458" s="2">
        <v>133.77000000000001</v>
      </c>
      <c r="G458" s="1" t="d">
        <f t="shared" si="7"/>
        <v>2021-01-31</v>
      </c>
    </row>
    <row r="459" spans="1:7" x14ac:dyDescent="0.25">
      <c r="A459" s="1" t="d">
        <v>2021-02-10</v>
      </c>
      <c r="B459" s="2">
        <v>135.38999999999999</v>
      </c>
      <c r="C459">
        <v>73046560</v>
      </c>
      <c r="D459" s="2">
        <v>136.47999999999999</v>
      </c>
      <c r="E459" s="2">
        <v>136.99</v>
      </c>
      <c r="F459" s="2">
        <v>134.4</v>
      </c>
      <c r="G459" s="1" t="d">
        <f t="shared" si="7"/>
        <v>2021-01-31</v>
      </c>
    </row>
    <row r="460" spans="1:7" x14ac:dyDescent="0.25">
      <c r="A460" s="1" t="d">
        <v>2021-02-09</v>
      </c>
      <c r="B460" s="2">
        <v>136.01</v>
      </c>
      <c r="C460">
        <v>76774210</v>
      </c>
      <c r="D460" s="2">
        <v>136.62</v>
      </c>
      <c r="E460" s="2">
        <v>137.87700000000001</v>
      </c>
      <c r="F460" s="2">
        <v>135.85</v>
      </c>
      <c r="G460" s="1" t="d">
        <f t="shared" si="7"/>
        <v>2021-01-31</v>
      </c>
    </row>
    <row r="461" spans="1:7" x14ac:dyDescent="0.25">
      <c r="A461" s="1" t="d">
        <v>2021-02-08</v>
      </c>
      <c r="B461" s="2">
        <v>136.91</v>
      </c>
      <c r="C461">
        <v>71297210</v>
      </c>
      <c r="D461" s="2">
        <v>136.03</v>
      </c>
      <c r="E461" s="2">
        <v>136.96</v>
      </c>
      <c r="F461" s="2">
        <v>134.91999999999999</v>
      </c>
      <c r="G461" s="1" t="d">
        <f t="shared" si="7"/>
        <v>2021-01-31</v>
      </c>
    </row>
    <row r="462" spans="1:7" x14ac:dyDescent="0.25">
      <c r="A462" s="1" t="d">
        <v>2021-02-05</v>
      </c>
      <c r="B462" s="2">
        <v>136.76</v>
      </c>
      <c r="C462">
        <v>75693830</v>
      </c>
      <c r="D462" s="2">
        <v>137.35</v>
      </c>
      <c r="E462" s="2">
        <v>137.41999999999999</v>
      </c>
      <c r="F462" s="2">
        <v>135.86000000000001</v>
      </c>
      <c r="G462" s="1" t="d">
        <f t="shared" si="7"/>
        <v>2021-01-31</v>
      </c>
    </row>
    <row r="463" spans="1:7" x14ac:dyDescent="0.25">
      <c r="A463" s="1" t="d">
        <v>2021-02-04</v>
      </c>
      <c r="B463" s="2">
        <v>137.38999999999999</v>
      </c>
      <c r="C463">
        <v>84183060</v>
      </c>
      <c r="D463" s="2">
        <v>136.30000000000001</v>
      </c>
      <c r="E463" s="2">
        <v>137.4</v>
      </c>
      <c r="F463" s="2">
        <v>134.59</v>
      </c>
      <c r="G463" s="1" t="d">
        <f t="shared" si="7"/>
        <v>2021-01-31</v>
      </c>
    </row>
    <row r="464" spans="1:7" x14ac:dyDescent="0.25">
      <c r="A464" s="1" t="d">
        <v>2021-02-03</v>
      </c>
      <c r="B464" s="2">
        <v>133.94</v>
      </c>
      <c r="C464">
        <v>89880940</v>
      </c>
      <c r="D464" s="2">
        <v>135.76</v>
      </c>
      <c r="E464" s="2">
        <v>135.77000000000001</v>
      </c>
      <c r="F464" s="2">
        <v>133.61000000000001</v>
      </c>
      <c r="G464" s="1" t="d">
        <f t="shared" si="7"/>
        <v>2021-01-31</v>
      </c>
    </row>
    <row r="465" spans="1:7" x14ac:dyDescent="0.25">
      <c r="A465" s="1" t="d">
        <v>2021-02-02</v>
      </c>
      <c r="B465" s="2">
        <v>134.99</v>
      </c>
      <c r="C465">
        <v>83305370</v>
      </c>
      <c r="D465" s="2">
        <v>135.72999999999999</v>
      </c>
      <c r="E465" s="2">
        <v>136.31</v>
      </c>
      <c r="F465" s="2">
        <v>134.61000000000001</v>
      </c>
      <c r="G465" s="1" t="d">
        <f t="shared" si="7"/>
        <v>2021-01-31</v>
      </c>
    </row>
    <row r="466" spans="1:7" x14ac:dyDescent="0.25">
      <c r="A466" s="1" t="d">
        <v>2021-02-01</v>
      </c>
      <c r="B466" s="2">
        <v>134.13999999999999</v>
      </c>
      <c r="C466">
        <v>106239800</v>
      </c>
      <c r="D466" s="2">
        <v>133.75</v>
      </c>
      <c r="E466" s="2">
        <v>135.38</v>
      </c>
      <c r="F466" s="2">
        <v>130.93</v>
      </c>
      <c r="G466" s="1" t="d">
        <f t="shared" si="7"/>
        <v>2021-01-31</v>
      </c>
    </row>
    <row r="467" spans="1:7" x14ac:dyDescent="0.25">
      <c r="A467" s="1" t="d">
        <v>2021-01-29</v>
      </c>
      <c r="B467" s="2">
        <v>131.96</v>
      </c>
      <c r="C467">
        <v>177523800</v>
      </c>
      <c r="D467" s="2">
        <v>135.83000000000001</v>
      </c>
      <c r="E467" s="2">
        <v>136.74</v>
      </c>
      <c r="F467" s="2">
        <v>130.21</v>
      </c>
      <c r="G467" s="1" t="d">
        <f t="shared" si="7"/>
        <v>2020-12-31</v>
      </c>
    </row>
    <row r="468" spans="1:7" x14ac:dyDescent="0.25">
      <c r="A468" s="1" t="d">
        <v>2021-01-28</v>
      </c>
      <c r="B468" s="2">
        <v>137.09</v>
      </c>
      <c r="C468">
        <v>142621100</v>
      </c>
      <c r="D468" s="2">
        <v>139.52000000000001</v>
      </c>
      <c r="E468" s="2">
        <v>141.99</v>
      </c>
      <c r="F468" s="2">
        <v>136.69999999999999</v>
      </c>
      <c r="G468" s="1" t="d">
        <f t="shared" si="7"/>
        <v>2020-12-31</v>
      </c>
    </row>
    <row r="469" spans="1:7" x14ac:dyDescent="0.25">
      <c r="A469" s="1" t="d">
        <v>2021-01-27</v>
      </c>
      <c r="B469" s="2">
        <v>142.06</v>
      </c>
      <c r="C469">
        <v>140843800</v>
      </c>
      <c r="D469" s="2">
        <v>143.43</v>
      </c>
      <c r="E469" s="2">
        <v>144.30000000000001</v>
      </c>
      <c r="F469" s="2">
        <v>140.41</v>
      </c>
      <c r="G469" s="1" t="d">
        <f t="shared" si="7"/>
        <v>2020-12-31</v>
      </c>
    </row>
    <row r="470" spans="1:7" x14ac:dyDescent="0.25">
      <c r="A470" s="1" t="d">
        <v>2021-01-26</v>
      </c>
      <c r="B470" s="2">
        <v>143.16</v>
      </c>
      <c r="C470">
        <v>98390560</v>
      </c>
      <c r="D470" s="2">
        <v>143.6</v>
      </c>
      <c r="E470" s="2">
        <v>144.30000000000001</v>
      </c>
      <c r="F470" s="2">
        <v>141.37</v>
      </c>
      <c r="G470" s="1" t="d">
        <f t="shared" si="7"/>
        <v>2020-12-31</v>
      </c>
    </row>
    <row r="471" spans="1:7" x14ac:dyDescent="0.25">
      <c r="A471" s="1" t="d">
        <v>2021-01-25</v>
      </c>
      <c r="B471" s="2">
        <v>142.91999999999999</v>
      </c>
      <c r="C471">
        <v>157611700</v>
      </c>
      <c r="D471" s="2">
        <v>143.07</v>
      </c>
      <c r="E471" s="2">
        <v>145.09</v>
      </c>
      <c r="F471" s="2">
        <v>136.54</v>
      </c>
      <c r="G471" s="1" t="d">
        <f t="shared" si="7"/>
        <v>2020-12-31</v>
      </c>
    </row>
    <row r="472" spans="1:7" x14ac:dyDescent="0.25">
      <c r="A472" s="1" t="d">
        <v>2021-01-22</v>
      </c>
      <c r="B472" s="2">
        <v>139.07</v>
      </c>
      <c r="C472">
        <v>114459400</v>
      </c>
      <c r="D472" s="2">
        <v>136.28</v>
      </c>
      <c r="E472" s="2">
        <v>139.85</v>
      </c>
      <c r="F472" s="2">
        <v>135.02000000000001</v>
      </c>
      <c r="G472" s="1" t="d">
        <f t="shared" si="7"/>
        <v>2020-12-31</v>
      </c>
    </row>
    <row r="473" spans="1:7" x14ac:dyDescent="0.25">
      <c r="A473" s="1" t="d">
        <v>2021-01-21</v>
      </c>
      <c r="B473" s="2">
        <v>136.87</v>
      </c>
      <c r="C473">
        <v>120529500</v>
      </c>
      <c r="D473" s="2">
        <v>133.80000000000001</v>
      </c>
      <c r="E473" s="2">
        <v>139.66999999999999</v>
      </c>
      <c r="F473" s="2">
        <v>133.59</v>
      </c>
      <c r="G473" s="1" t="d">
        <f t="shared" si="7"/>
        <v>2020-12-31</v>
      </c>
    </row>
    <row r="474" spans="1:7" x14ac:dyDescent="0.25">
      <c r="A474" s="1" t="d">
        <v>2021-01-20</v>
      </c>
      <c r="B474" s="2">
        <v>132.03</v>
      </c>
      <c r="C474">
        <v>104319500</v>
      </c>
      <c r="D474" s="2">
        <v>128.66</v>
      </c>
      <c r="E474" s="2">
        <v>132.49</v>
      </c>
      <c r="F474" s="2">
        <v>128.55000000000001</v>
      </c>
      <c r="G474" s="1" t="d">
        <f t="shared" si="7"/>
        <v>2020-12-31</v>
      </c>
    </row>
    <row r="475" spans="1:7" x14ac:dyDescent="0.25">
      <c r="A475" s="1" t="d">
        <v>2021-01-19</v>
      </c>
      <c r="B475" s="2">
        <v>127.83</v>
      </c>
      <c r="C475">
        <v>90757330</v>
      </c>
      <c r="D475" s="2">
        <v>127.78</v>
      </c>
      <c r="E475" s="2">
        <v>128.71</v>
      </c>
      <c r="F475" s="2">
        <v>126.938</v>
      </c>
      <c r="G475" s="1" t="d">
        <f t="shared" si="7"/>
        <v>2020-12-31</v>
      </c>
    </row>
    <row r="476" spans="1:7" x14ac:dyDescent="0.25">
      <c r="A476" s="1" t="d">
        <v>2021-01-15</v>
      </c>
      <c r="B476" s="2">
        <v>127.14</v>
      </c>
      <c r="C476">
        <v>111598500</v>
      </c>
      <c r="D476" s="2">
        <v>128.78</v>
      </c>
      <c r="E476" s="2">
        <v>130.2242</v>
      </c>
      <c r="F476" s="3">
        <v>127</v>
      </c>
      <c r="G476" s="1" t="d">
        <f t="shared" si="7"/>
        <v>2020-12-31</v>
      </c>
    </row>
    <row r="477" spans="1:7" x14ac:dyDescent="0.25">
      <c r="A477" s="1" t="d">
        <v>2021-01-14</v>
      </c>
      <c r="B477" s="2">
        <v>128.91</v>
      </c>
      <c r="C477">
        <v>90221760</v>
      </c>
      <c r="D477" s="2">
        <v>130.80000000000001</v>
      </c>
      <c r="E477" s="3">
        <v>131</v>
      </c>
      <c r="F477" s="2">
        <v>128.76</v>
      </c>
      <c r="G477" s="1" t="d">
        <f t="shared" si="7"/>
        <v>2020-12-31</v>
      </c>
    </row>
    <row r="478" spans="1:7" x14ac:dyDescent="0.25">
      <c r="A478" s="1" t="d">
        <v>2021-01-13</v>
      </c>
      <c r="B478" s="2">
        <v>130.88999999999999</v>
      </c>
      <c r="C478">
        <v>88636830</v>
      </c>
      <c r="D478" s="2">
        <v>128.76</v>
      </c>
      <c r="E478" s="2">
        <v>131.44999999999999</v>
      </c>
      <c r="F478" s="2">
        <v>128.49</v>
      </c>
      <c r="G478" s="1" t="d">
        <f t="shared" si="7"/>
        <v>2020-12-31</v>
      </c>
    </row>
    <row r="479" spans="1:7" x14ac:dyDescent="0.25">
      <c r="A479" s="1" t="d">
        <v>2021-01-12</v>
      </c>
      <c r="B479" s="2">
        <v>128.80000000000001</v>
      </c>
      <c r="C479">
        <v>91951150</v>
      </c>
      <c r="D479" s="2">
        <v>128.5</v>
      </c>
      <c r="E479" s="2">
        <v>129.69</v>
      </c>
      <c r="F479" s="2">
        <v>126.86</v>
      </c>
      <c r="G479" s="1" t="d">
        <f t="shared" si="7"/>
        <v>2020-12-31</v>
      </c>
    </row>
    <row r="480" spans="1:7" x14ac:dyDescent="0.25">
      <c r="A480" s="1" t="d">
        <v>2021-01-11</v>
      </c>
      <c r="B480" s="2">
        <v>128.97999999999999</v>
      </c>
      <c r="C480">
        <v>100620900</v>
      </c>
      <c r="D480" s="2">
        <v>129.19</v>
      </c>
      <c r="E480" s="2">
        <v>130.16999999999999</v>
      </c>
      <c r="F480" s="2">
        <v>128.5</v>
      </c>
      <c r="G480" s="1" t="d">
        <f t="shared" si="7"/>
        <v>2020-12-31</v>
      </c>
    </row>
    <row r="481" spans="1:7" x14ac:dyDescent="0.25">
      <c r="A481" s="1" t="d">
        <v>2021-01-08</v>
      </c>
      <c r="B481" s="2">
        <v>132.05000000000001</v>
      </c>
      <c r="C481">
        <v>105158200</v>
      </c>
      <c r="D481" s="2">
        <v>132.43</v>
      </c>
      <c r="E481" s="2">
        <v>132.63</v>
      </c>
      <c r="F481" s="2">
        <v>130.22999999999999</v>
      </c>
      <c r="G481" s="1" t="d">
        <f t="shared" si="7"/>
        <v>2020-12-31</v>
      </c>
    </row>
    <row r="482" spans="1:7" x14ac:dyDescent="0.25">
      <c r="A482" s="1" t="d">
        <v>2021-01-07</v>
      </c>
      <c r="B482" s="2">
        <v>130.91999999999999</v>
      </c>
      <c r="C482">
        <v>109578200</v>
      </c>
      <c r="D482" s="2">
        <v>128.36000000000001</v>
      </c>
      <c r="E482" s="2">
        <v>131.63</v>
      </c>
      <c r="F482" s="2">
        <v>127.86</v>
      </c>
      <c r="G482" s="1" t="d">
        <f t="shared" si="7"/>
        <v>2020-12-31</v>
      </c>
    </row>
    <row r="483" spans="1:7" x14ac:dyDescent="0.25">
      <c r="A483" s="1" t="d">
        <v>2021-01-06</v>
      </c>
      <c r="B483" s="2">
        <v>126.6</v>
      </c>
      <c r="C483">
        <v>155088000</v>
      </c>
      <c r="D483" s="2">
        <v>127.72</v>
      </c>
      <c r="E483" s="2">
        <v>131.04990000000001</v>
      </c>
      <c r="F483" s="2">
        <v>126.38200000000001</v>
      </c>
      <c r="G483" s="1" t="d">
        <f t="shared" si="7"/>
        <v>2020-12-31</v>
      </c>
    </row>
    <row r="484" spans="1:7" x14ac:dyDescent="0.25">
      <c r="A484" s="1" t="d">
        <v>2021-01-05</v>
      </c>
      <c r="B484" s="2">
        <v>131.01</v>
      </c>
      <c r="C484">
        <v>97664900</v>
      </c>
      <c r="D484" s="2">
        <v>128.88999999999999</v>
      </c>
      <c r="E484" s="2">
        <v>131.74</v>
      </c>
      <c r="F484" s="2">
        <v>128.43</v>
      </c>
      <c r="G484" s="1" t="d">
        <f t="shared" si="7"/>
        <v>2020-12-31</v>
      </c>
    </row>
    <row r="485" spans="1:7" x14ac:dyDescent="0.25">
      <c r="A485" s="1" t="d">
        <v>2021-01-04</v>
      </c>
      <c r="B485" s="2">
        <v>129.41</v>
      </c>
      <c r="C485">
        <v>143301900</v>
      </c>
      <c r="D485" s="2">
        <v>133.52000000000001</v>
      </c>
      <c r="E485" s="2">
        <v>133.61160000000001</v>
      </c>
      <c r="F485" s="2">
        <v>126.76</v>
      </c>
      <c r="G485" s="1" t="d">
        <f t="shared" si="7"/>
        <v>2020-12-31</v>
      </c>
    </row>
    <row r="486" spans="1:7" x14ac:dyDescent="0.25">
      <c r="A486" s="1" t="d">
        <v>2020-12-31</v>
      </c>
      <c r="B486" s="2">
        <v>132.69</v>
      </c>
      <c r="C486">
        <v>99116590</v>
      </c>
      <c r="D486" s="2">
        <v>134.08000000000001</v>
      </c>
      <c r="E486" s="2">
        <v>134.74</v>
      </c>
      <c r="F486" s="2">
        <v>131.72</v>
      </c>
      <c r="G486" s="1" t="d">
        <f t="shared" si="7"/>
        <v>2020-11-30</v>
      </c>
    </row>
    <row r="487" spans="1:7" x14ac:dyDescent="0.25">
      <c r="A487" s="1" t="d">
        <v>2020-12-30</v>
      </c>
      <c r="B487" s="2">
        <v>133.72</v>
      </c>
      <c r="C487">
        <v>96452120</v>
      </c>
      <c r="D487" s="2">
        <v>135.58000000000001</v>
      </c>
      <c r="E487" s="2">
        <v>135.99</v>
      </c>
      <c r="F487" s="2">
        <v>133.4</v>
      </c>
      <c r="G487" s="1" t="d">
        <f t="shared" si="7"/>
        <v>2020-11-30</v>
      </c>
    </row>
    <row r="488" spans="1:7" x14ac:dyDescent="0.25">
      <c r="A488" s="1" t="d">
        <v>2020-12-29</v>
      </c>
      <c r="B488" s="2">
        <v>134.87</v>
      </c>
      <c r="C488">
        <v>121047300</v>
      </c>
      <c r="D488" s="2">
        <v>138.05000000000001</v>
      </c>
      <c r="E488" s="2">
        <v>138.78899999999999</v>
      </c>
      <c r="F488" s="2">
        <v>134.3409</v>
      </c>
      <c r="G488" s="1" t="d">
        <f t="shared" si="7"/>
        <v>2020-11-30</v>
      </c>
    </row>
    <row r="489" spans="1:7" x14ac:dyDescent="0.25">
      <c r="A489" s="1" t="d">
        <v>2020-12-28</v>
      </c>
      <c r="B489" s="2">
        <v>136.69</v>
      </c>
      <c r="C489">
        <v>124486200</v>
      </c>
      <c r="D489" s="2">
        <v>133.99</v>
      </c>
      <c r="E489" s="2">
        <v>137.34</v>
      </c>
      <c r="F489" s="2">
        <v>133.51</v>
      </c>
      <c r="G489" s="1" t="d">
        <f t="shared" si="7"/>
        <v>2020-11-30</v>
      </c>
    </row>
    <row r="490" spans="1:7" x14ac:dyDescent="0.25">
      <c r="A490" s="1" t="d">
        <v>2020-12-24</v>
      </c>
      <c r="B490" s="2">
        <v>131.97</v>
      </c>
      <c r="C490">
        <v>54930060</v>
      </c>
      <c r="D490" s="2">
        <v>131.32</v>
      </c>
      <c r="E490" s="2">
        <v>133.46</v>
      </c>
      <c r="F490" s="2">
        <v>131.1</v>
      </c>
      <c r="G490" s="1" t="d">
        <f t="shared" si="7"/>
        <v>2020-11-30</v>
      </c>
    </row>
    <row r="491" spans="1:7" x14ac:dyDescent="0.25">
      <c r="A491" s="1" t="d">
        <v>2020-12-23</v>
      </c>
      <c r="B491" s="2">
        <v>130.96</v>
      </c>
      <c r="C491">
        <v>88223690</v>
      </c>
      <c r="D491" s="2">
        <v>132.16</v>
      </c>
      <c r="E491" s="2">
        <v>132.43</v>
      </c>
      <c r="F491" s="2">
        <v>130.78</v>
      </c>
      <c r="G491" s="1" t="d">
        <f t="shared" si="7"/>
        <v>2020-11-30</v>
      </c>
    </row>
    <row r="492" spans="1:7" x14ac:dyDescent="0.25">
      <c r="A492" s="1" t="d">
        <v>2020-12-22</v>
      </c>
      <c r="B492" s="2">
        <v>131.88</v>
      </c>
      <c r="C492">
        <v>169351800</v>
      </c>
      <c r="D492" s="2">
        <v>131.61000000000001</v>
      </c>
      <c r="E492" s="2">
        <v>134.405</v>
      </c>
      <c r="F492" s="2">
        <v>129.65</v>
      </c>
      <c r="G492" s="1" t="d">
        <f t="shared" si="7"/>
        <v>2020-11-30</v>
      </c>
    </row>
    <row r="493" spans="1:7" x14ac:dyDescent="0.25">
      <c r="A493" s="1" t="d">
        <v>2020-12-21</v>
      </c>
      <c r="B493" s="2">
        <v>128.22999999999999</v>
      </c>
      <c r="C493">
        <v>121251600</v>
      </c>
      <c r="D493" s="2">
        <v>125.02</v>
      </c>
      <c r="E493" s="2">
        <v>128.31</v>
      </c>
      <c r="F493" s="2">
        <v>123.449</v>
      </c>
      <c r="G493" s="1" t="d">
        <f t="shared" si="7"/>
        <v>2020-11-30</v>
      </c>
    </row>
    <row r="494" spans="1:7" x14ac:dyDescent="0.25">
      <c r="A494" s="1" t="d">
        <v>2020-12-18</v>
      </c>
      <c r="B494" s="2">
        <v>126.655</v>
      </c>
      <c r="C494">
        <v>192541500</v>
      </c>
      <c r="D494" s="2">
        <v>128.96</v>
      </c>
      <c r="E494" s="2">
        <v>129.1</v>
      </c>
      <c r="F494" s="2">
        <v>126.12</v>
      </c>
      <c r="G494" s="1" t="d">
        <f t="shared" si="7"/>
        <v>2020-11-30</v>
      </c>
    </row>
    <row r="495" spans="1:7" x14ac:dyDescent="0.25">
      <c r="A495" s="1" t="d">
        <v>2020-12-17</v>
      </c>
      <c r="B495" s="2">
        <v>128.69999999999999</v>
      </c>
      <c r="C495">
        <v>94359810</v>
      </c>
      <c r="D495" s="2">
        <v>128.9</v>
      </c>
      <c r="E495" s="2">
        <v>129.58000000000001</v>
      </c>
      <c r="F495" s="2">
        <v>128.04499999999999</v>
      </c>
      <c r="G495" s="1" t="d">
        <f t="shared" si="7"/>
        <v>2020-11-30</v>
      </c>
    </row>
    <row r="496" spans="1:7" x14ac:dyDescent="0.25">
      <c r="A496" s="1" t="d">
        <v>2020-12-16</v>
      </c>
      <c r="B496" s="2">
        <v>127.81</v>
      </c>
      <c r="C496">
        <v>98208590</v>
      </c>
      <c r="D496" s="2">
        <v>127.41</v>
      </c>
      <c r="E496" s="2">
        <v>128.37</v>
      </c>
      <c r="F496" s="2">
        <v>126.56</v>
      </c>
      <c r="G496" s="1" t="d">
        <f t="shared" si="7"/>
        <v>2020-11-30</v>
      </c>
    </row>
    <row r="497" spans="1:7" x14ac:dyDescent="0.25">
      <c r="A497" s="1" t="d">
        <v>2020-12-15</v>
      </c>
      <c r="B497" s="2">
        <v>127.88</v>
      </c>
      <c r="C497">
        <v>157572300</v>
      </c>
      <c r="D497" s="2">
        <v>124.34</v>
      </c>
      <c r="E497" s="2">
        <v>127.9</v>
      </c>
      <c r="F497" s="2">
        <v>124.13</v>
      </c>
      <c r="G497" s="1" t="d">
        <f t="shared" si="7"/>
        <v>2020-11-30</v>
      </c>
    </row>
    <row r="498" spans="1:7" x14ac:dyDescent="0.25">
      <c r="A498" s="1" t="d">
        <v>2020-12-14</v>
      </c>
      <c r="B498" s="2">
        <v>121.78</v>
      </c>
      <c r="C498">
        <v>79075990</v>
      </c>
      <c r="D498" s="2">
        <v>122.6</v>
      </c>
      <c r="E498" s="2">
        <v>123.35</v>
      </c>
      <c r="F498" s="2">
        <v>121.54</v>
      </c>
      <c r="G498" s="1" t="d">
        <f t="shared" si="7"/>
        <v>2020-11-30</v>
      </c>
    </row>
    <row r="499" spans="1:7" x14ac:dyDescent="0.25">
      <c r="A499" s="1" t="d">
        <v>2020-12-11</v>
      </c>
      <c r="B499" s="2">
        <v>122.41</v>
      </c>
      <c r="C499">
        <v>86939790</v>
      </c>
      <c r="D499" s="2">
        <v>122.43</v>
      </c>
      <c r="E499" s="2">
        <v>122.76</v>
      </c>
      <c r="F499" s="2">
        <v>120.55</v>
      </c>
      <c r="G499" s="1" t="d">
        <f t="shared" si="7"/>
        <v>2020-11-30</v>
      </c>
    </row>
    <row r="500" spans="1:7" x14ac:dyDescent="0.25">
      <c r="A500" s="1" t="d">
        <v>2020-12-10</v>
      </c>
      <c r="B500" s="2">
        <v>123.24</v>
      </c>
      <c r="C500">
        <v>81312170</v>
      </c>
      <c r="D500" s="2">
        <v>120.5</v>
      </c>
      <c r="E500" s="2">
        <v>123.87</v>
      </c>
      <c r="F500" s="2">
        <v>120.15</v>
      </c>
      <c r="G500" s="1" t="d">
        <f t="shared" si="7"/>
        <v>2020-11-30</v>
      </c>
    </row>
    <row r="501" spans="1:7" x14ac:dyDescent="0.25">
      <c r="A501" s="1" t="d">
        <v>2020-12-09</v>
      </c>
      <c r="B501" s="2">
        <v>121.78</v>
      </c>
      <c r="C501">
        <v>115089200</v>
      </c>
      <c r="D501" s="2">
        <v>124.53</v>
      </c>
      <c r="E501" s="2">
        <v>125.95</v>
      </c>
      <c r="F501" s="3">
        <v>121</v>
      </c>
      <c r="G501" s="1" t="d">
        <f t="shared" si="7"/>
        <v>2020-11-30</v>
      </c>
    </row>
    <row r="502" spans="1:7" x14ac:dyDescent="0.25">
      <c r="A502" s="1" t="d">
        <v>2020-12-08</v>
      </c>
      <c r="B502" s="2">
        <v>124.38</v>
      </c>
      <c r="C502">
        <v>82225510</v>
      </c>
      <c r="D502" s="2">
        <v>124.37</v>
      </c>
      <c r="E502" s="2">
        <v>124.98</v>
      </c>
      <c r="F502" s="2">
        <v>123.09</v>
      </c>
      <c r="G502" s="1" t="d">
        <f t="shared" si="7"/>
        <v>2020-11-30</v>
      </c>
    </row>
    <row r="503" spans="1:7" x14ac:dyDescent="0.25">
      <c r="A503" s="1" t="d">
        <v>2020-12-07</v>
      </c>
      <c r="B503" s="2">
        <v>123.75</v>
      </c>
      <c r="C503">
        <v>86711990</v>
      </c>
      <c r="D503" s="2">
        <v>122.31</v>
      </c>
      <c r="E503" s="2">
        <v>124.57</v>
      </c>
      <c r="F503" s="2">
        <v>122.25</v>
      </c>
      <c r="G503" s="1" t="d">
        <f t="shared" si="7"/>
        <v>2020-11-30</v>
      </c>
    </row>
    <row r="504" spans="1:7" x14ac:dyDescent="0.25">
      <c r="A504" s="1" t="d">
        <v>2020-12-04</v>
      </c>
      <c r="B504" s="2">
        <v>122.25</v>
      </c>
      <c r="C504">
        <v>78260420</v>
      </c>
      <c r="D504" s="2">
        <v>122.6</v>
      </c>
      <c r="E504" s="2">
        <v>122.8608</v>
      </c>
      <c r="F504" s="2">
        <v>121.52</v>
      </c>
      <c r="G504" s="1" t="d">
        <f t="shared" si="7"/>
        <v>2020-11-30</v>
      </c>
    </row>
    <row r="505" spans="1:7" x14ac:dyDescent="0.25">
      <c r="A505" s="1" t="d">
        <v>2020-12-03</v>
      </c>
      <c r="B505" s="2">
        <v>122.94</v>
      </c>
      <c r="C505">
        <v>78967630</v>
      </c>
      <c r="D505" s="2">
        <v>123.52</v>
      </c>
      <c r="E505" s="2">
        <v>123.78</v>
      </c>
      <c r="F505" s="2">
        <v>122.21</v>
      </c>
      <c r="G505" s="1" t="d">
        <f t="shared" si="7"/>
        <v>2020-11-30</v>
      </c>
    </row>
    <row r="506" spans="1:7" x14ac:dyDescent="0.25">
      <c r="A506" s="1" t="d">
        <v>2020-12-02</v>
      </c>
      <c r="B506" s="2">
        <v>123.08</v>
      </c>
      <c r="C506">
        <v>89004200</v>
      </c>
      <c r="D506" s="2">
        <v>122.02</v>
      </c>
      <c r="E506" s="2">
        <v>123.37</v>
      </c>
      <c r="F506" s="2">
        <v>120.89</v>
      </c>
      <c r="G506" s="1" t="d">
        <f t="shared" si="7"/>
        <v>2020-11-30</v>
      </c>
    </row>
    <row r="507" spans="1:7" x14ac:dyDescent="0.25">
      <c r="A507" s="1" t="d">
        <v>2020-12-01</v>
      </c>
      <c r="B507" s="2">
        <v>122.72</v>
      </c>
      <c r="C507">
        <v>128166800</v>
      </c>
      <c r="D507" s="2">
        <v>121.01</v>
      </c>
      <c r="E507" s="2">
        <v>123.4693</v>
      </c>
      <c r="F507" s="2">
        <v>120.01</v>
      </c>
      <c r="G507" s="1" t="d">
        <f t="shared" si="7"/>
        <v>2020-11-30</v>
      </c>
    </row>
    <row r="508" spans="1:7" x14ac:dyDescent="0.25">
      <c r="A508" s="1" t="d">
        <v>2020-11-30</v>
      </c>
      <c r="B508" s="2">
        <v>119.05</v>
      </c>
      <c r="C508">
        <v>169410200</v>
      </c>
      <c r="D508" s="2">
        <v>116.97</v>
      </c>
      <c r="E508" s="2">
        <v>120.97</v>
      </c>
      <c r="F508" s="2">
        <v>116.81</v>
      </c>
      <c r="G508" s="1" t="d">
        <f t="shared" si="7"/>
        <v>2020-10-31</v>
      </c>
    </row>
    <row r="509" spans="1:7" x14ac:dyDescent="0.25">
      <c r="A509" s="1" t="d">
        <v>2020-11-27</v>
      </c>
      <c r="B509" s="2">
        <v>116.59</v>
      </c>
      <c r="C509">
        <v>46691330</v>
      </c>
      <c r="D509" s="2">
        <v>116.57</v>
      </c>
      <c r="E509" s="2">
        <v>117.49</v>
      </c>
      <c r="F509" s="2">
        <v>116.22</v>
      </c>
      <c r="G509" s="1" t="d">
        <f t="shared" si="7"/>
        <v>2020-10-31</v>
      </c>
    </row>
    <row r="510" spans="1:7" x14ac:dyDescent="0.25">
      <c r="A510" s="1" t="d">
        <v>2020-11-25</v>
      </c>
      <c r="B510" s="2">
        <v>116.03</v>
      </c>
      <c r="C510">
        <v>76499230</v>
      </c>
      <c r="D510" s="2">
        <v>115.55</v>
      </c>
      <c r="E510" s="2">
        <v>116.75</v>
      </c>
      <c r="F510" s="2">
        <v>115.17</v>
      </c>
      <c r="G510" s="1" t="d">
        <f t="shared" si="7"/>
        <v>2020-10-31</v>
      </c>
    </row>
    <row r="511" spans="1:7" x14ac:dyDescent="0.25">
      <c r="A511" s="1" t="d">
        <v>2020-11-24</v>
      </c>
      <c r="B511" s="2">
        <v>115.17</v>
      </c>
      <c r="C511">
        <v>113874200</v>
      </c>
      <c r="D511" s="2">
        <v>113.91</v>
      </c>
      <c r="E511" s="2">
        <v>115.85</v>
      </c>
      <c r="F511" s="2">
        <v>112.59</v>
      </c>
      <c r="G511" s="1" t="d">
        <f t="shared" si="7"/>
        <v>2020-10-31</v>
      </c>
    </row>
    <row r="512" spans="1:7" x14ac:dyDescent="0.25">
      <c r="A512" s="1" t="d">
        <v>2020-11-23</v>
      </c>
      <c r="B512" s="2">
        <v>113.85</v>
      </c>
      <c r="C512">
        <v>127959300</v>
      </c>
      <c r="D512" s="2">
        <v>117.18</v>
      </c>
      <c r="E512" s="2">
        <v>117.6202</v>
      </c>
      <c r="F512" s="2">
        <v>113.75</v>
      </c>
      <c r="G512" s="1" t="d">
        <f t="shared" si="7"/>
        <v>2020-10-31</v>
      </c>
    </row>
    <row r="513" spans="1:7" x14ac:dyDescent="0.25">
      <c r="A513" s="1" t="d">
        <v>2020-11-20</v>
      </c>
      <c r="B513" s="2">
        <v>117.34</v>
      </c>
      <c r="C513">
        <v>73604290</v>
      </c>
      <c r="D513" s="2">
        <v>118.64</v>
      </c>
      <c r="E513" s="2">
        <v>118.77</v>
      </c>
      <c r="F513" s="2">
        <v>117.29</v>
      </c>
      <c r="G513" s="1" t="d">
        <f t="shared" si="7"/>
        <v>2020-10-31</v>
      </c>
    </row>
    <row r="514" spans="1:7" x14ac:dyDescent="0.25">
      <c r="A514" s="1" t="d">
        <v>2020-11-19</v>
      </c>
      <c r="B514" s="2">
        <v>118.64</v>
      </c>
      <c r="C514">
        <v>74112970</v>
      </c>
      <c r="D514" s="2">
        <v>117.59</v>
      </c>
      <c r="E514" s="2">
        <v>119.06</v>
      </c>
      <c r="F514" s="2">
        <v>116.81</v>
      </c>
      <c r="G514" s="1" t="d">
        <f t="shared" ref="G514:G577" si="8">EOMONTH(A514,-1)</f>
        <v>2020-10-31</v>
      </c>
    </row>
    <row r="515" spans="1:7" x14ac:dyDescent="0.25">
      <c r="A515" s="1" t="d">
        <v>2020-11-18</v>
      </c>
      <c r="B515" s="2">
        <v>118.03</v>
      </c>
      <c r="C515">
        <v>76322110</v>
      </c>
      <c r="D515" s="2">
        <v>118.61</v>
      </c>
      <c r="E515" s="2">
        <v>119.82</v>
      </c>
      <c r="F515" s="3">
        <v>118</v>
      </c>
      <c r="G515" s="1" t="d">
        <f t="shared" si="8"/>
        <v>2020-10-31</v>
      </c>
    </row>
    <row r="516" spans="1:7" x14ac:dyDescent="0.25">
      <c r="A516" s="1" t="d">
        <v>2020-11-17</v>
      </c>
      <c r="B516" s="2">
        <v>119.39</v>
      </c>
      <c r="C516">
        <v>74270970</v>
      </c>
      <c r="D516" s="2">
        <v>119.55</v>
      </c>
      <c r="E516" s="2">
        <v>120.6741</v>
      </c>
      <c r="F516" s="2">
        <v>118.96</v>
      </c>
      <c r="G516" s="1" t="d">
        <f t="shared" si="8"/>
        <v>2020-10-31</v>
      </c>
    </row>
    <row r="517" spans="1:7" x14ac:dyDescent="0.25">
      <c r="A517" s="1" t="d">
        <v>2020-11-16</v>
      </c>
      <c r="B517" s="2">
        <v>120.3</v>
      </c>
      <c r="C517">
        <v>91183020</v>
      </c>
      <c r="D517" s="2">
        <v>118.92</v>
      </c>
      <c r="E517" s="2">
        <v>120.99</v>
      </c>
      <c r="F517" s="2">
        <v>118.146</v>
      </c>
      <c r="G517" s="1" t="d">
        <f t="shared" si="8"/>
        <v>2020-10-31</v>
      </c>
    </row>
    <row r="518" spans="1:7" x14ac:dyDescent="0.25">
      <c r="A518" s="1" t="d">
        <v>2020-11-13</v>
      </c>
      <c r="B518" s="2">
        <v>119.26</v>
      </c>
      <c r="C518">
        <v>81688590</v>
      </c>
      <c r="D518" s="2">
        <v>119.44</v>
      </c>
      <c r="E518" s="2">
        <v>119.6717</v>
      </c>
      <c r="F518" s="2">
        <v>117.87</v>
      </c>
      <c r="G518" s="1" t="d">
        <f t="shared" si="8"/>
        <v>2020-10-31</v>
      </c>
    </row>
    <row r="519" spans="1:7" x14ac:dyDescent="0.25">
      <c r="A519" s="1" t="d">
        <v>2020-11-12</v>
      </c>
      <c r="B519" s="2">
        <v>119.21</v>
      </c>
      <c r="C519">
        <v>103350700</v>
      </c>
      <c r="D519" s="2">
        <v>119.62</v>
      </c>
      <c r="E519" s="2">
        <v>120.53</v>
      </c>
      <c r="F519" s="2">
        <v>118.57</v>
      </c>
      <c r="G519" s="1" t="d">
        <f t="shared" si="8"/>
        <v>2020-10-31</v>
      </c>
    </row>
    <row r="520" spans="1:7" x14ac:dyDescent="0.25">
      <c r="A520" s="1" t="d">
        <v>2020-11-11</v>
      </c>
      <c r="B520" s="2">
        <v>119.49</v>
      </c>
      <c r="C520">
        <v>112295000</v>
      </c>
      <c r="D520" s="2">
        <v>117.19</v>
      </c>
      <c r="E520" s="2">
        <v>119.63</v>
      </c>
      <c r="F520" s="2">
        <v>116.44</v>
      </c>
      <c r="G520" s="1" t="d">
        <f t="shared" si="8"/>
        <v>2020-10-31</v>
      </c>
    </row>
    <row r="521" spans="1:7" x14ac:dyDescent="0.25">
      <c r="A521" s="1" t="d">
        <v>2020-11-10</v>
      </c>
      <c r="B521" s="2">
        <v>115.97</v>
      </c>
      <c r="C521">
        <v>138023400</v>
      </c>
      <c r="D521" s="2">
        <v>115.55</v>
      </c>
      <c r="E521" s="2">
        <v>117.59</v>
      </c>
      <c r="F521" s="2">
        <v>114.13</v>
      </c>
      <c r="G521" s="1" t="d">
        <f t="shared" si="8"/>
        <v>2020-10-31</v>
      </c>
    </row>
    <row r="522" spans="1:7" x14ac:dyDescent="0.25">
      <c r="A522" s="1" t="d">
        <v>2020-11-09</v>
      </c>
      <c r="B522" s="2">
        <v>116.32</v>
      </c>
      <c r="C522">
        <v>154515300</v>
      </c>
      <c r="D522" s="2">
        <v>120.5</v>
      </c>
      <c r="E522" s="2">
        <v>121.99</v>
      </c>
      <c r="F522" s="2">
        <v>116.05</v>
      </c>
      <c r="G522" s="1" t="d">
        <f t="shared" si="8"/>
        <v>2020-10-31</v>
      </c>
    </row>
    <row r="523" spans="1:7" x14ac:dyDescent="0.25">
      <c r="A523" s="1" t="d">
        <v>2020-11-06</v>
      </c>
      <c r="B523" s="2">
        <v>118.69</v>
      </c>
      <c r="C523">
        <v>114457900</v>
      </c>
      <c r="D523" s="2">
        <v>118.32</v>
      </c>
      <c r="E523" s="2">
        <v>119.2</v>
      </c>
      <c r="F523" s="2">
        <v>116.13</v>
      </c>
      <c r="G523" s="1" t="d">
        <f t="shared" si="8"/>
        <v>2020-10-31</v>
      </c>
    </row>
    <row r="524" spans="1:7" x14ac:dyDescent="0.25">
      <c r="A524" s="1" t="d">
        <v>2020-11-05</v>
      </c>
      <c r="B524" s="2">
        <v>119.03</v>
      </c>
      <c r="C524">
        <v>126387100</v>
      </c>
      <c r="D524" s="2">
        <v>117.95</v>
      </c>
      <c r="E524" s="2">
        <v>119.62</v>
      </c>
      <c r="F524" s="2">
        <v>116.8686</v>
      </c>
      <c r="G524" s="1" t="d">
        <f t="shared" si="8"/>
        <v>2020-10-31</v>
      </c>
    </row>
    <row r="525" spans="1:7" x14ac:dyDescent="0.25">
      <c r="A525" s="1" t="d">
        <v>2020-11-04</v>
      </c>
      <c r="B525" s="2">
        <v>114.95</v>
      </c>
      <c r="C525">
        <v>138235500</v>
      </c>
      <c r="D525" s="2">
        <v>114.14</v>
      </c>
      <c r="E525" s="2">
        <v>115.59</v>
      </c>
      <c r="F525" s="2">
        <v>112.35</v>
      </c>
      <c r="G525" s="1" t="d">
        <f t="shared" si="8"/>
        <v>2020-10-31</v>
      </c>
    </row>
    <row r="526" spans="1:7" x14ac:dyDescent="0.25">
      <c r="A526" s="1" t="d">
        <v>2020-11-03</v>
      </c>
      <c r="B526" s="2">
        <v>110.44</v>
      </c>
      <c r="C526">
        <v>107624400</v>
      </c>
      <c r="D526" s="2">
        <v>109.66</v>
      </c>
      <c r="E526" s="2">
        <v>111.49</v>
      </c>
      <c r="F526" s="2">
        <v>108.73</v>
      </c>
      <c r="G526" s="1" t="d">
        <f t="shared" si="8"/>
        <v>2020-10-31</v>
      </c>
    </row>
    <row r="527" spans="1:7" x14ac:dyDescent="0.25">
      <c r="A527" s="1" t="d">
        <v>2020-11-02</v>
      </c>
      <c r="B527" s="2">
        <v>108.77</v>
      </c>
      <c r="C527">
        <v>122866900</v>
      </c>
      <c r="D527" s="2">
        <v>109.11</v>
      </c>
      <c r="E527" s="2">
        <v>110.68</v>
      </c>
      <c r="F527" s="2">
        <v>107.32</v>
      </c>
      <c r="G527" s="1" t="d">
        <f t="shared" si="8"/>
        <v>2020-10-31</v>
      </c>
    </row>
    <row r="528" spans="1:7" x14ac:dyDescent="0.25">
      <c r="A528" s="1" t="d">
        <v>2020-10-30</v>
      </c>
      <c r="B528" s="2">
        <v>108.86</v>
      </c>
      <c r="C528">
        <v>190573500</v>
      </c>
      <c r="D528" s="2">
        <v>111.06</v>
      </c>
      <c r="E528" s="2">
        <v>111.99</v>
      </c>
      <c r="F528" s="2">
        <v>107.72</v>
      </c>
      <c r="G528" s="1" t="d">
        <f t="shared" si="8"/>
        <v>2020-09-30</v>
      </c>
    </row>
    <row r="529" spans="1:7" x14ac:dyDescent="0.25">
      <c r="A529" s="1" t="d">
        <v>2020-10-29</v>
      </c>
      <c r="B529" s="2">
        <v>115.32</v>
      </c>
      <c r="C529">
        <v>146129200</v>
      </c>
      <c r="D529" s="2">
        <v>112.37</v>
      </c>
      <c r="E529" s="2">
        <v>116.93</v>
      </c>
      <c r="F529" s="2">
        <v>112.2</v>
      </c>
      <c r="G529" s="1" t="d">
        <f t="shared" si="8"/>
        <v>2020-09-30</v>
      </c>
    </row>
    <row r="530" spans="1:7" x14ac:dyDescent="0.25">
      <c r="A530" s="1" t="d">
        <v>2020-10-28</v>
      </c>
      <c r="B530" s="2">
        <v>111.2</v>
      </c>
      <c r="C530">
        <v>143937800</v>
      </c>
      <c r="D530" s="2">
        <v>115.05</v>
      </c>
      <c r="E530" s="2">
        <v>115.43</v>
      </c>
      <c r="F530" s="2">
        <v>111.1</v>
      </c>
      <c r="G530" s="1" t="d">
        <f t="shared" si="8"/>
        <v>2020-09-30</v>
      </c>
    </row>
    <row r="531" spans="1:7" x14ac:dyDescent="0.25">
      <c r="A531" s="1" t="d">
        <v>2020-10-27</v>
      </c>
      <c r="B531" s="2">
        <v>116.6</v>
      </c>
      <c r="C531">
        <v>92276770</v>
      </c>
      <c r="D531" s="2">
        <v>115.49</v>
      </c>
      <c r="E531" s="2">
        <v>117.28</v>
      </c>
      <c r="F531" s="2">
        <v>114.5399</v>
      </c>
      <c r="G531" s="1" t="d">
        <f t="shared" si="8"/>
        <v>2020-09-30</v>
      </c>
    </row>
    <row r="532" spans="1:7" x14ac:dyDescent="0.25">
      <c r="A532" s="1" t="d">
        <v>2020-10-26</v>
      </c>
      <c r="B532" s="2">
        <v>115.05</v>
      </c>
      <c r="C532">
        <v>111850700</v>
      </c>
      <c r="D532" s="2">
        <v>114.01</v>
      </c>
      <c r="E532" s="2">
        <v>116.55</v>
      </c>
      <c r="F532" s="2">
        <v>112.88</v>
      </c>
      <c r="G532" s="1" t="d">
        <f t="shared" si="8"/>
        <v>2020-09-30</v>
      </c>
    </row>
    <row r="533" spans="1:7" x14ac:dyDescent="0.25">
      <c r="A533" s="1" t="d">
        <v>2020-10-23</v>
      </c>
      <c r="B533" s="2">
        <v>115.04</v>
      </c>
      <c r="C533">
        <v>82572650</v>
      </c>
      <c r="D533" s="2">
        <v>116.39</v>
      </c>
      <c r="E533" s="2">
        <v>116.55</v>
      </c>
      <c r="F533" s="2">
        <v>114.28</v>
      </c>
      <c r="G533" s="1" t="d">
        <f t="shared" si="8"/>
        <v>2020-09-30</v>
      </c>
    </row>
    <row r="534" spans="1:7" x14ac:dyDescent="0.25">
      <c r="A534" s="1" t="d">
        <v>2020-10-22</v>
      </c>
      <c r="B534" s="2">
        <v>115.75</v>
      </c>
      <c r="C534">
        <v>101988000</v>
      </c>
      <c r="D534" s="2">
        <v>117.45</v>
      </c>
      <c r="E534" s="2">
        <v>118.04</v>
      </c>
      <c r="F534" s="2">
        <v>114.59</v>
      </c>
      <c r="G534" s="1" t="d">
        <f t="shared" si="8"/>
        <v>2020-09-30</v>
      </c>
    </row>
    <row r="535" spans="1:7" x14ac:dyDescent="0.25">
      <c r="A535" s="1" t="d">
        <v>2020-10-21</v>
      </c>
      <c r="B535" s="2">
        <v>116.87</v>
      </c>
      <c r="C535">
        <v>89945980</v>
      </c>
      <c r="D535" s="2">
        <v>116.67</v>
      </c>
      <c r="E535" s="2">
        <v>118.705</v>
      </c>
      <c r="F535" s="2">
        <v>116.45</v>
      </c>
      <c r="G535" s="1" t="d">
        <f t="shared" si="8"/>
        <v>2020-09-30</v>
      </c>
    </row>
    <row r="536" spans="1:7" x14ac:dyDescent="0.25">
      <c r="A536" s="1" t="d">
        <v>2020-10-20</v>
      </c>
      <c r="B536" s="2">
        <v>117.51</v>
      </c>
      <c r="C536">
        <v>124423700</v>
      </c>
      <c r="D536" s="2">
        <v>116.2</v>
      </c>
      <c r="E536" s="2">
        <v>118.98</v>
      </c>
      <c r="F536" s="2">
        <v>115.63</v>
      </c>
      <c r="G536" s="1" t="d">
        <f t="shared" si="8"/>
        <v>2020-09-30</v>
      </c>
    </row>
    <row r="537" spans="1:7" x14ac:dyDescent="0.25">
      <c r="A537" s="1" t="d">
        <v>2020-10-19</v>
      </c>
      <c r="B537" s="2">
        <v>115.98</v>
      </c>
      <c r="C537">
        <v>120639300</v>
      </c>
      <c r="D537" s="2">
        <v>119.96</v>
      </c>
      <c r="E537" s="2">
        <v>120.419</v>
      </c>
      <c r="F537" s="2">
        <v>115.66</v>
      </c>
      <c r="G537" s="1" t="d">
        <f t="shared" si="8"/>
        <v>2020-09-30</v>
      </c>
    </row>
    <row r="538" spans="1:7" x14ac:dyDescent="0.25">
      <c r="A538" s="1" t="d">
        <v>2020-10-16</v>
      </c>
      <c r="B538" s="2">
        <v>119.02</v>
      </c>
      <c r="C538">
        <v>115393800</v>
      </c>
      <c r="D538" s="2">
        <v>121.28</v>
      </c>
      <c r="E538" s="2">
        <v>121.548</v>
      </c>
      <c r="F538" s="2">
        <v>118.81</v>
      </c>
      <c r="G538" s="1" t="d">
        <f t="shared" si="8"/>
        <v>2020-09-30</v>
      </c>
    </row>
    <row r="539" spans="1:7" x14ac:dyDescent="0.25">
      <c r="A539" s="1" t="d">
        <v>2020-10-15</v>
      </c>
      <c r="B539" s="2">
        <v>120.71</v>
      </c>
      <c r="C539">
        <v>112559200</v>
      </c>
      <c r="D539" s="2">
        <v>118.72</v>
      </c>
      <c r="E539" s="2">
        <v>121.2</v>
      </c>
      <c r="F539" s="2">
        <v>118.15</v>
      </c>
      <c r="G539" s="1" t="d">
        <f t="shared" si="8"/>
        <v>2020-09-30</v>
      </c>
    </row>
    <row r="540" spans="1:7" x14ac:dyDescent="0.25">
      <c r="A540" s="1" t="d">
        <v>2020-10-14</v>
      </c>
      <c r="B540" s="2">
        <v>121.19</v>
      </c>
      <c r="C540">
        <v>151062300</v>
      </c>
      <c r="D540" s="3">
        <v>121</v>
      </c>
      <c r="E540" s="2">
        <v>123.03</v>
      </c>
      <c r="F540" s="2">
        <v>119.62</v>
      </c>
      <c r="G540" s="1" t="d">
        <f t="shared" si="8"/>
        <v>2020-09-30</v>
      </c>
    </row>
    <row r="541" spans="1:7" x14ac:dyDescent="0.25">
      <c r="A541" s="1" t="d">
        <v>2020-10-13</v>
      </c>
      <c r="B541" s="2">
        <v>121.1</v>
      </c>
      <c r="C541">
        <v>262330500</v>
      </c>
      <c r="D541" s="2">
        <v>125.27</v>
      </c>
      <c r="E541" s="2">
        <v>125.39</v>
      </c>
      <c r="F541" s="2">
        <v>119.65</v>
      </c>
      <c r="G541" s="1" t="d">
        <f t="shared" si="8"/>
        <v>2020-09-30</v>
      </c>
    </row>
    <row r="542" spans="1:7" x14ac:dyDescent="0.25">
      <c r="A542" s="1" t="d">
        <v>2020-10-12</v>
      </c>
      <c r="B542" s="2">
        <v>124.4</v>
      </c>
      <c r="C542">
        <v>240226800</v>
      </c>
      <c r="D542" s="2">
        <v>120.06</v>
      </c>
      <c r="E542" s="2">
        <v>125.18</v>
      </c>
      <c r="F542" s="2">
        <v>119.28449999999999</v>
      </c>
      <c r="G542" s="1" t="d">
        <f t="shared" si="8"/>
        <v>2020-09-30</v>
      </c>
    </row>
    <row r="543" spans="1:7" x14ac:dyDescent="0.25">
      <c r="A543" s="1" t="d">
        <v>2020-10-09</v>
      </c>
      <c r="B543" s="2">
        <v>116.97</v>
      </c>
      <c r="C543">
        <v>100506900</v>
      </c>
      <c r="D543" s="2">
        <v>115.28</v>
      </c>
      <c r="E543" s="3">
        <v>117</v>
      </c>
      <c r="F543" s="2">
        <v>114.92</v>
      </c>
      <c r="G543" s="1" t="d">
        <f t="shared" si="8"/>
        <v>2020-09-30</v>
      </c>
    </row>
    <row r="544" spans="1:7" x14ac:dyDescent="0.25">
      <c r="A544" s="1" t="d">
        <v>2020-10-08</v>
      </c>
      <c r="B544" s="2">
        <v>114.97</v>
      </c>
      <c r="C544">
        <v>83477150</v>
      </c>
      <c r="D544" s="2">
        <v>116.25</v>
      </c>
      <c r="E544" s="2">
        <v>116.4</v>
      </c>
      <c r="F544" s="2">
        <v>114.59010000000001</v>
      </c>
      <c r="G544" s="1" t="d">
        <f t="shared" si="8"/>
        <v>2020-09-30</v>
      </c>
    </row>
    <row r="545" spans="1:7" x14ac:dyDescent="0.25">
      <c r="A545" s="1" t="d">
        <v>2020-10-07</v>
      </c>
      <c r="B545" s="2">
        <v>115.08</v>
      </c>
      <c r="C545">
        <v>96848990</v>
      </c>
      <c r="D545" s="2">
        <v>114.62</v>
      </c>
      <c r="E545" s="2">
        <v>115.55</v>
      </c>
      <c r="F545" s="2">
        <v>114.13</v>
      </c>
      <c r="G545" s="1" t="d">
        <f t="shared" si="8"/>
        <v>2020-09-30</v>
      </c>
    </row>
    <row r="546" spans="1:7" x14ac:dyDescent="0.25">
      <c r="A546" s="1" t="d">
        <v>2020-10-06</v>
      </c>
      <c r="B546" s="2">
        <v>113.16</v>
      </c>
      <c r="C546">
        <v>161498200</v>
      </c>
      <c r="D546" s="2">
        <v>115.7</v>
      </c>
      <c r="E546" s="2">
        <v>116.12</v>
      </c>
      <c r="F546" s="2">
        <v>112.25</v>
      </c>
      <c r="G546" s="1" t="d">
        <f t="shared" si="8"/>
        <v>2020-09-30</v>
      </c>
    </row>
    <row r="547" spans="1:7" x14ac:dyDescent="0.25">
      <c r="A547" s="1" t="d">
        <v>2020-10-05</v>
      </c>
      <c r="B547" s="2">
        <v>116.5</v>
      </c>
      <c r="C547">
        <v>106243800</v>
      </c>
      <c r="D547" s="2">
        <v>113.91</v>
      </c>
      <c r="E547" s="2">
        <v>116.65</v>
      </c>
      <c r="F547" s="2">
        <v>113.55</v>
      </c>
      <c r="G547" s="1" t="d">
        <f t="shared" si="8"/>
        <v>2020-09-30</v>
      </c>
    </row>
    <row r="548" spans="1:7" x14ac:dyDescent="0.25">
      <c r="A548" s="1" t="d">
        <v>2020-10-02</v>
      </c>
      <c r="B548" s="2">
        <v>113.02</v>
      </c>
      <c r="C548">
        <v>144712000</v>
      </c>
      <c r="D548" s="2">
        <v>112.89</v>
      </c>
      <c r="E548" s="2">
        <v>115.37</v>
      </c>
      <c r="F548" s="2">
        <v>112.22</v>
      </c>
      <c r="G548" s="1" t="d">
        <f t="shared" si="8"/>
        <v>2020-09-30</v>
      </c>
    </row>
    <row r="549" spans="1:7" x14ac:dyDescent="0.25">
      <c r="A549" s="1" t="d">
        <v>2020-10-01</v>
      </c>
      <c r="B549" s="2">
        <v>116.79</v>
      </c>
      <c r="C549">
        <v>116120400</v>
      </c>
      <c r="D549" s="2">
        <v>117.64</v>
      </c>
      <c r="E549" s="2">
        <v>117.72</v>
      </c>
      <c r="F549" s="2">
        <v>115.83</v>
      </c>
      <c r="G549" s="1" t="d">
        <f t="shared" si="8"/>
        <v>2020-09-30</v>
      </c>
    </row>
    <row r="550" spans="1:7" x14ac:dyDescent="0.25">
      <c r="A550" s="1" t="d">
        <v>2020-09-30</v>
      </c>
      <c r="B550" s="2">
        <v>115.81</v>
      </c>
      <c r="C550">
        <v>142675200</v>
      </c>
      <c r="D550" s="2">
        <v>113.79</v>
      </c>
      <c r="E550" s="2">
        <v>117.26</v>
      </c>
      <c r="F550" s="2">
        <v>113.62</v>
      </c>
      <c r="G550" s="1" t="d">
        <f t="shared" si="8"/>
        <v>2020-08-31</v>
      </c>
    </row>
    <row r="551" spans="1:7" x14ac:dyDescent="0.25">
      <c r="A551" s="1" t="d">
        <v>2020-09-29</v>
      </c>
      <c r="B551" s="2">
        <v>114.09</v>
      </c>
      <c r="C551">
        <v>100060500</v>
      </c>
      <c r="D551" s="2">
        <v>114.55</v>
      </c>
      <c r="E551" s="2">
        <v>115.31</v>
      </c>
      <c r="F551" s="2">
        <v>113.57</v>
      </c>
      <c r="G551" s="1" t="d">
        <f t="shared" si="8"/>
        <v>2020-08-31</v>
      </c>
    </row>
    <row r="552" spans="1:7" x14ac:dyDescent="0.25">
      <c r="A552" s="1" t="d">
        <v>2020-09-28</v>
      </c>
      <c r="B552" s="2">
        <v>114.96</v>
      </c>
      <c r="C552">
        <v>137672400</v>
      </c>
      <c r="D552" s="2">
        <v>115.01</v>
      </c>
      <c r="E552" s="2">
        <v>115.32</v>
      </c>
      <c r="F552" s="2">
        <v>112.78</v>
      </c>
      <c r="G552" s="1" t="d">
        <f t="shared" si="8"/>
        <v>2020-08-31</v>
      </c>
    </row>
    <row r="553" spans="1:7" x14ac:dyDescent="0.25">
      <c r="A553" s="1" t="d">
        <v>2020-09-25</v>
      </c>
      <c r="B553" s="2">
        <v>112.28</v>
      </c>
      <c r="C553">
        <v>149981400</v>
      </c>
      <c r="D553" s="2">
        <v>108.43</v>
      </c>
      <c r="E553" s="2">
        <v>112.44</v>
      </c>
      <c r="F553" s="2">
        <v>107.67</v>
      </c>
      <c r="G553" s="1" t="d">
        <f t="shared" si="8"/>
        <v>2020-08-31</v>
      </c>
    </row>
    <row r="554" spans="1:7" x14ac:dyDescent="0.25">
      <c r="A554" s="1" t="d">
        <v>2020-09-24</v>
      </c>
      <c r="B554" s="2">
        <v>108.22</v>
      </c>
      <c r="C554">
        <v>167743300</v>
      </c>
      <c r="D554" s="2">
        <v>105.17</v>
      </c>
      <c r="E554" s="2">
        <v>110.25</v>
      </c>
      <c r="F554" s="3">
        <v>105</v>
      </c>
      <c r="G554" s="1" t="d">
        <f t="shared" si="8"/>
        <v>2020-08-31</v>
      </c>
    </row>
    <row r="555" spans="1:7" x14ac:dyDescent="0.25">
      <c r="A555" s="1" t="d">
        <v>2020-09-23</v>
      </c>
      <c r="B555" s="2">
        <v>107.12</v>
      </c>
      <c r="C555">
        <v>150718700</v>
      </c>
      <c r="D555" s="2">
        <v>111.62</v>
      </c>
      <c r="E555" s="2">
        <v>112.11</v>
      </c>
      <c r="F555" s="2">
        <v>106.77</v>
      </c>
      <c r="G555" s="1" t="d">
        <f t="shared" si="8"/>
        <v>2020-08-31</v>
      </c>
    </row>
    <row r="556" spans="1:7" x14ac:dyDescent="0.25">
      <c r="A556" s="1" t="d">
        <v>2020-09-22</v>
      </c>
      <c r="B556" s="2">
        <v>111.81</v>
      </c>
      <c r="C556">
        <v>183055400</v>
      </c>
      <c r="D556" s="2">
        <v>112.68</v>
      </c>
      <c r="E556" s="2">
        <v>112.86</v>
      </c>
      <c r="F556" s="2">
        <v>109.16</v>
      </c>
      <c r="G556" s="1" t="d">
        <f t="shared" si="8"/>
        <v>2020-08-31</v>
      </c>
    </row>
    <row r="557" spans="1:7" x14ac:dyDescent="0.25">
      <c r="A557" s="1" t="d">
        <v>2020-09-21</v>
      </c>
      <c r="B557" s="2">
        <v>110.08</v>
      </c>
      <c r="C557">
        <v>195713800</v>
      </c>
      <c r="D557" s="2">
        <v>104.54</v>
      </c>
      <c r="E557" s="2">
        <v>110.19</v>
      </c>
      <c r="F557" s="2">
        <v>103.1</v>
      </c>
      <c r="G557" s="1" t="d">
        <f t="shared" si="8"/>
        <v>2020-08-31</v>
      </c>
    </row>
    <row r="558" spans="1:7" x14ac:dyDescent="0.25">
      <c r="A558" s="1" t="d">
        <v>2020-09-18</v>
      </c>
      <c r="B558" s="2">
        <v>106.84</v>
      </c>
      <c r="C558">
        <v>287104900</v>
      </c>
      <c r="D558" s="2">
        <v>110.4</v>
      </c>
      <c r="E558" s="2">
        <v>110.88</v>
      </c>
      <c r="F558" s="2">
        <v>106.09</v>
      </c>
      <c r="G558" s="1" t="d">
        <f t="shared" si="8"/>
        <v>2020-08-31</v>
      </c>
    </row>
    <row r="559" spans="1:7" x14ac:dyDescent="0.25">
      <c r="A559" s="1" t="d">
        <v>2020-09-17</v>
      </c>
      <c r="B559" s="2">
        <v>110.34</v>
      </c>
      <c r="C559">
        <v>178011000</v>
      </c>
      <c r="D559" s="2">
        <v>109.72</v>
      </c>
      <c r="E559" s="2">
        <v>112.2</v>
      </c>
      <c r="F559" s="2">
        <v>108.71</v>
      </c>
      <c r="G559" s="1" t="d">
        <f t="shared" si="8"/>
        <v>2020-08-31</v>
      </c>
    </row>
    <row r="560" spans="1:7" x14ac:dyDescent="0.25">
      <c r="A560" s="1" t="d">
        <v>2020-09-16</v>
      </c>
      <c r="B560" s="2">
        <v>112.13</v>
      </c>
      <c r="C560">
        <v>155026700</v>
      </c>
      <c r="D560" s="2">
        <v>115.23</v>
      </c>
      <c r="E560" s="3">
        <v>116</v>
      </c>
      <c r="F560" s="2">
        <v>112.04</v>
      </c>
      <c r="G560" s="1" t="d">
        <f t="shared" si="8"/>
        <v>2020-08-31</v>
      </c>
    </row>
    <row r="561" spans="1:7" x14ac:dyDescent="0.25">
      <c r="A561" s="1" t="d">
        <v>2020-09-15</v>
      </c>
      <c r="B561" s="2">
        <v>115.54</v>
      </c>
      <c r="C561">
        <v>184642000</v>
      </c>
      <c r="D561" s="2">
        <v>118.33</v>
      </c>
      <c r="E561" s="2">
        <v>118.82899999999999</v>
      </c>
      <c r="F561" s="2">
        <v>113.61</v>
      </c>
      <c r="G561" s="1" t="d">
        <f t="shared" si="8"/>
        <v>2020-08-31</v>
      </c>
    </row>
    <row r="562" spans="1:7" x14ac:dyDescent="0.25">
      <c r="A562" s="1" t="d">
        <v>2020-09-14</v>
      </c>
      <c r="B562" s="2">
        <v>115.355</v>
      </c>
      <c r="C562">
        <v>140150100</v>
      </c>
      <c r="D562" s="2">
        <v>114.72</v>
      </c>
      <c r="E562" s="2">
        <v>115.93</v>
      </c>
      <c r="F562" s="2">
        <v>112.8</v>
      </c>
      <c r="G562" s="1" t="d">
        <f t="shared" si="8"/>
        <v>2020-08-31</v>
      </c>
    </row>
    <row r="563" spans="1:7" x14ac:dyDescent="0.25">
      <c r="A563" s="1" t="d">
        <v>2020-09-11</v>
      </c>
      <c r="B563" s="3">
        <v>112</v>
      </c>
      <c r="C563">
        <v>180860300</v>
      </c>
      <c r="D563" s="2">
        <v>114.57</v>
      </c>
      <c r="E563" s="2">
        <v>115.23</v>
      </c>
      <c r="F563" s="3">
        <v>110</v>
      </c>
      <c r="G563" s="1" t="d">
        <f t="shared" si="8"/>
        <v>2020-08-31</v>
      </c>
    </row>
    <row r="564" spans="1:7" x14ac:dyDescent="0.25">
      <c r="A564" s="1" t="d">
        <v>2020-09-10</v>
      </c>
      <c r="B564" s="2">
        <v>113.49</v>
      </c>
      <c r="C564">
        <v>182274400</v>
      </c>
      <c r="D564" s="2">
        <v>120.36</v>
      </c>
      <c r="E564" s="2">
        <v>120.5</v>
      </c>
      <c r="F564" s="2">
        <v>112.5</v>
      </c>
      <c r="G564" s="1" t="d">
        <f t="shared" si="8"/>
        <v>2020-08-31</v>
      </c>
    </row>
    <row r="565" spans="1:7" x14ac:dyDescent="0.25">
      <c r="A565" s="1" t="d">
        <v>2020-09-09</v>
      </c>
      <c r="B565" s="2">
        <v>117.32</v>
      </c>
      <c r="C565">
        <v>176940500</v>
      </c>
      <c r="D565" s="2">
        <v>117.26</v>
      </c>
      <c r="E565" s="2">
        <v>119.14</v>
      </c>
      <c r="F565" s="2">
        <v>115.26</v>
      </c>
      <c r="G565" s="1" t="d">
        <f t="shared" si="8"/>
        <v>2020-08-31</v>
      </c>
    </row>
    <row r="566" spans="1:7" x14ac:dyDescent="0.25">
      <c r="A566" s="1" t="d">
        <v>2020-09-08</v>
      </c>
      <c r="B566" s="2">
        <v>112.82</v>
      </c>
      <c r="C566">
        <v>231366600</v>
      </c>
      <c r="D566" s="2">
        <v>113.95</v>
      </c>
      <c r="E566" s="2">
        <v>118.99</v>
      </c>
      <c r="F566" s="2">
        <v>112.68</v>
      </c>
      <c r="G566" s="1" t="d">
        <f t="shared" si="8"/>
        <v>2020-08-31</v>
      </c>
    </row>
    <row r="567" spans="1:7" x14ac:dyDescent="0.25">
      <c r="A567" s="1" t="d">
        <v>2020-09-04</v>
      </c>
      <c r="B567" s="2">
        <v>120.96</v>
      </c>
      <c r="C567">
        <v>332607200</v>
      </c>
      <c r="D567" s="2">
        <v>120.07</v>
      </c>
      <c r="E567" s="2">
        <v>123.7</v>
      </c>
      <c r="F567" s="2">
        <v>110.89</v>
      </c>
      <c r="G567" s="1" t="d">
        <f t="shared" si="8"/>
        <v>2020-08-31</v>
      </c>
    </row>
    <row r="568" spans="1:7" x14ac:dyDescent="0.25">
      <c r="A568" s="1" t="d">
        <v>2020-09-03</v>
      </c>
      <c r="B568" s="2">
        <v>120.88</v>
      </c>
      <c r="C568">
        <v>257599600</v>
      </c>
      <c r="D568" s="2">
        <v>126.91</v>
      </c>
      <c r="E568" s="2">
        <v>128.84</v>
      </c>
      <c r="F568" s="2">
        <v>120.5</v>
      </c>
      <c r="G568" s="1" t="d">
        <f t="shared" si="8"/>
        <v>2020-08-31</v>
      </c>
    </row>
    <row r="569" spans="1:7" x14ac:dyDescent="0.25">
      <c r="A569" s="1" t="d">
        <v>2020-09-02</v>
      </c>
      <c r="B569" s="2">
        <v>131.4</v>
      </c>
      <c r="C569">
        <v>200119000</v>
      </c>
      <c r="D569" s="2">
        <v>137.59</v>
      </c>
      <c r="E569" s="2">
        <v>137.97999999999999</v>
      </c>
      <c r="F569" s="3">
        <v>127</v>
      </c>
      <c r="G569" s="1" t="d">
        <f t="shared" si="8"/>
        <v>2020-08-31</v>
      </c>
    </row>
    <row r="570" spans="1:7" x14ac:dyDescent="0.25">
      <c r="A570" s="1" t="d">
        <v>2020-09-01</v>
      </c>
      <c r="B570" s="2">
        <v>134.18</v>
      </c>
      <c r="C570">
        <v>152470100</v>
      </c>
      <c r="D570" s="2">
        <v>132.76</v>
      </c>
      <c r="E570" s="2">
        <v>134.80000000000001</v>
      </c>
      <c r="F570" s="2">
        <v>130.53</v>
      </c>
      <c r="G570" s="1" t="d">
        <f t="shared" si="8"/>
        <v>2020-08-31</v>
      </c>
    </row>
    <row r="571" spans="1:7" x14ac:dyDescent="0.25">
      <c r="A571" s="1" t="d">
        <v>2020-08-31</v>
      </c>
      <c r="B571" s="2">
        <v>129.04</v>
      </c>
      <c r="C571">
        <v>225702700</v>
      </c>
      <c r="D571" s="2">
        <v>127.58</v>
      </c>
      <c r="E571" s="3">
        <v>131</v>
      </c>
      <c r="F571" s="3">
        <v>126</v>
      </c>
      <c r="G571" s="1" t="d">
        <f t="shared" si="8"/>
        <v>2020-07-31</v>
      </c>
    </row>
    <row r="572" spans="1:7" x14ac:dyDescent="0.25">
      <c r="A572" s="1" t="d">
        <v>2020-08-28</v>
      </c>
      <c r="B572" s="2">
        <v>124.8075</v>
      </c>
      <c r="C572">
        <v>187629920</v>
      </c>
      <c r="D572" s="2">
        <v>126.0125</v>
      </c>
      <c r="E572" s="2">
        <v>126.4425</v>
      </c>
      <c r="F572" s="2">
        <v>124.5775</v>
      </c>
      <c r="G572" s="1" t="d">
        <f t="shared" si="8"/>
        <v>2020-07-31</v>
      </c>
    </row>
    <row r="573" spans="1:7" x14ac:dyDescent="0.25">
      <c r="A573" s="1" t="d">
        <v>2020-08-27</v>
      </c>
      <c r="B573" s="2">
        <v>125.01</v>
      </c>
      <c r="C573">
        <v>155552400</v>
      </c>
      <c r="D573" s="2">
        <v>127.1425</v>
      </c>
      <c r="E573" s="2">
        <v>127.485</v>
      </c>
      <c r="F573" s="2">
        <v>123.8325</v>
      </c>
      <c r="G573" s="1" t="d">
        <f t="shared" si="8"/>
        <v>2020-07-31</v>
      </c>
    </row>
    <row r="574" spans="1:7" x14ac:dyDescent="0.25">
      <c r="A574" s="1" t="d">
        <v>2020-08-26</v>
      </c>
      <c r="B574" s="2">
        <v>126.52249999999999</v>
      </c>
      <c r="C574">
        <v>163022280</v>
      </c>
      <c r="D574" s="2">
        <v>126.1793</v>
      </c>
      <c r="E574" s="2">
        <v>126.99250000000001</v>
      </c>
      <c r="F574" s="2">
        <v>125.0825</v>
      </c>
      <c r="G574" s="1" t="d">
        <f t="shared" si="8"/>
        <v>2020-07-31</v>
      </c>
    </row>
    <row r="575" spans="1:7" x14ac:dyDescent="0.25">
      <c r="A575" s="1" t="d">
        <v>2020-08-25</v>
      </c>
      <c r="B575" s="2">
        <v>124.825</v>
      </c>
      <c r="C575">
        <v>211495800</v>
      </c>
      <c r="D575" s="2">
        <v>124.69750000000001</v>
      </c>
      <c r="E575" s="2">
        <v>125.1793</v>
      </c>
      <c r="F575" s="2">
        <v>123.05249999999999</v>
      </c>
      <c r="G575" s="1" t="d">
        <f t="shared" si="8"/>
        <v>2020-07-31</v>
      </c>
    </row>
    <row r="576" spans="1:7" x14ac:dyDescent="0.25">
      <c r="A576" s="1" t="d">
        <v>2020-08-24</v>
      </c>
      <c r="B576" s="2">
        <v>125.8575</v>
      </c>
      <c r="C576">
        <v>345937760</v>
      </c>
      <c r="D576" s="2">
        <v>128.69749999999999</v>
      </c>
      <c r="E576" s="2">
        <v>128.785</v>
      </c>
      <c r="F576" s="2">
        <v>123.9363</v>
      </c>
      <c r="G576" s="1" t="d">
        <f t="shared" si="8"/>
        <v>2020-07-31</v>
      </c>
    </row>
    <row r="577" spans="1:7" x14ac:dyDescent="0.25">
      <c r="A577" s="1" t="d">
        <v>2020-08-21</v>
      </c>
      <c r="B577" s="2">
        <v>124.37</v>
      </c>
      <c r="C577">
        <v>338054640</v>
      </c>
      <c r="D577" s="2">
        <v>119.2625</v>
      </c>
      <c r="E577" s="2">
        <v>124.86799999999999</v>
      </c>
      <c r="F577" s="2">
        <v>119.25</v>
      </c>
      <c r="G577" s="1" t="d">
        <f t="shared" si="8"/>
        <v>2020-07-31</v>
      </c>
    </row>
    <row r="578" spans="1:7" x14ac:dyDescent="0.25">
      <c r="A578" s="1" t="d">
        <v>2020-08-20</v>
      </c>
      <c r="B578" s="2">
        <v>118.27500000000001</v>
      </c>
      <c r="C578">
        <v>126907200</v>
      </c>
      <c r="D578" s="2">
        <v>115.75</v>
      </c>
      <c r="E578" s="2">
        <v>118.392</v>
      </c>
      <c r="F578" s="2">
        <v>115.7334</v>
      </c>
      <c r="G578" s="1" t="d">
        <f t="shared" ref="G578:G641" si="9">EOMONTH(A578,-1)</f>
        <v>2020-07-31</v>
      </c>
    </row>
    <row r="579" spans="1:7" x14ac:dyDescent="0.25">
      <c r="A579" s="1" t="d">
        <v>2020-08-19</v>
      </c>
      <c r="B579" s="2">
        <v>115.7075</v>
      </c>
      <c r="C579">
        <v>145538000</v>
      </c>
      <c r="D579" s="2">
        <v>115.9833</v>
      </c>
      <c r="E579" s="2">
        <v>117.16249999999999</v>
      </c>
      <c r="F579" s="2">
        <v>115.61</v>
      </c>
      <c r="G579" s="1" t="d">
        <f t="shared" si="9"/>
        <v>2020-07-31</v>
      </c>
    </row>
    <row r="580" spans="1:7" x14ac:dyDescent="0.25">
      <c r="A580" s="1" t="d">
        <v>2020-08-18</v>
      </c>
      <c r="B580" s="2">
        <v>115.5625</v>
      </c>
      <c r="C580">
        <v>105633560</v>
      </c>
      <c r="D580" s="2">
        <v>114.35250000000001</v>
      </c>
      <c r="E580" s="3">
        <v>116</v>
      </c>
      <c r="F580" s="2">
        <v>114.00749999999999</v>
      </c>
      <c r="G580" s="1" t="d">
        <f t="shared" si="9"/>
        <v>2020-07-31</v>
      </c>
    </row>
    <row r="581" spans="1:7" x14ac:dyDescent="0.25">
      <c r="A581" s="1" t="d">
        <v>2020-08-17</v>
      </c>
      <c r="B581" s="2">
        <v>114.6075</v>
      </c>
      <c r="C581">
        <v>119561440</v>
      </c>
      <c r="D581" s="2">
        <v>116.0625</v>
      </c>
      <c r="E581" s="2">
        <v>116.08750000000001</v>
      </c>
      <c r="F581" s="2">
        <v>113.96250000000001</v>
      </c>
      <c r="G581" s="1" t="d">
        <f t="shared" si="9"/>
        <v>2020-07-31</v>
      </c>
    </row>
    <row r="582" spans="1:7" x14ac:dyDescent="0.25">
      <c r="A582" s="1" t="d">
        <v>2020-08-14</v>
      </c>
      <c r="B582" s="2">
        <v>114.9075</v>
      </c>
      <c r="C582">
        <v>165565200</v>
      </c>
      <c r="D582" s="2">
        <v>114.8288</v>
      </c>
      <c r="E582" s="3">
        <v>115</v>
      </c>
      <c r="F582" s="2">
        <v>113.045</v>
      </c>
      <c r="G582" s="1" t="d">
        <f t="shared" si="9"/>
        <v>2020-07-31</v>
      </c>
    </row>
    <row r="583" spans="1:7" x14ac:dyDescent="0.25">
      <c r="A583" s="1" t="d">
        <v>2020-08-13</v>
      </c>
      <c r="B583" s="2">
        <v>115.01</v>
      </c>
      <c r="C583">
        <v>210082080</v>
      </c>
      <c r="D583" s="2">
        <v>114.43</v>
      </c>
      <c r="E583" s="2">
        <v>116.0425</v>
      </c>
      <c r="F583" s="2">
        <v>113.92749999999999</v>
      </c>
      <c r="G583" s="1" t="d">
        <f t="shared" si="9"/>
        <v>2020-07-31</v>
      </c>
    </row>
    <row r="584" spans="1:7" x14ac:dyDescent="0.25">
      <c r="A584" s="1" t="d">
        <v>2020-08-12</v>
      </c>
      <c r="B584" s="2">
        <v>113.01</v>
      </c>
      <c r="C584">
        <v>165944840</v>
      </c>
      <c r="D584" s="2">
        <v>110.4975</v>
      </c>
      <c r="E584" s="2">
        <v>113.27500000000001</v>
      </c>
      <c r="F584" s="2">
        <v>110.2975</v>
      </c>
      <c r="G584" s="1" t="d">
        <f t="shared" si="9"/>
        <v>2020-07-31</v>
      </c>
    </row>
    <row r="585" spans="1:7" x14ac:dyDescent="0.25">
      <c r="A585" s="1" t="d">
        <v>2020-08-11</v>
      </c>
      <c r="B585" s="2">
        <v>109.375</v>
      </c>
      <c r="C585">
        <v>187902360</v>
      </c>
      <c r="D585" s="2">
        <v>111.9688</v>
      </c>
      <c r="E585" s="2">
        <v>112.4825</v>
      </c>
      <c r="F585" s="2">
        <v>109.1067</v>
      </c>
      <c r="G585" s="1" t="d">
        <f t="shared" si="9"/>
        <v>2020-07-31</v>
      </c>
    </row>
    <row r="586" spans="1:7" x14ac:dyDescent="0.25">
      <c r="A586" s="1" t="d">
        <v>2020-08-10</v>
      </c>
      <c r="B586" s="2">
        <v>112.72750000000001</v>
      </c>
      <c r="C586">
        <v>212403440</v>
      </c>
      <c r="D586" s="2">
        <v>112.6</v>
      </c>
      <c r="E586" s="2">
        <v>113.77500000000001</v>
      </c>
      <c r="F586" s="3">
        <v>110</v>
      </c>
      <c r="G586" s="1" t="d">
        <f t="shared" si="9"/>
        <v>2020-07-31</v>
      </c>
    </row>
    <row r="587" spans="1:7" x14ac:dyDescent="0.25">
      <c r="A587" s="1" t="d">
        <v>2020-08-07</v>
      </c>
      <c r="B587" s="2">
        <v>111.1125</v>
      </c>
      <c r="C587">
        <v>198045600</v>
      </c>
      <c r="D587" s="2">
        <v>113.205</v>
      </c>
      <c r="E587" s="2">
        <v>113.675</v>
      </c>
      <c r="F587" s="2">
        <v>110.2925</v>
      </c>
      <c r="G587" s="1" t="d">
        <f t="shared" si="9"/>
        <v>2020-07-31</v>
      </c>
    </row>
    <row r="588" spans="1:7" x14ac:dyDescent="0.25">
      <c r="A588" s="1" t="d">
        <v>2020-08-06</v>
      </c>
      <c r="B588" s="2">
        <v>113.9025</v>
      </c>
      <c r="C588">
        <v>202428920</v>
      </c>
      <c r="D588" s="2">
        <v>110.405</v>
      </c>
      <c r="E588" s="2">
        <v>114.41249999999999</v>
      </c>
      <c r="F588" s="2">
        <v>109.7975</v>
      </c>
      <c r="G588" s="1" t="d">
        <f t="shared" si="9"/>
        <v>2020-07-31</v>
      </c>
    </row>
    <row r="589" spans="1:7" x14ac:dyDescent="0.25">
      <c r="A589" s="1" t="d">
        <v>2020-08-05</v>
      </c>
      <c r="B589" s="2">
        <v>110.0625</v>
      </c>
      <c r="C589">
        <v>121991960</v>
      </c>
      <c r="D589" s="2">
        <v>109.3775</v>
      </c>
      <c r="E589" s="2">
        <v>110.3925</v>
      </c>
      <c r="F589" s="2">
        <v>108.89749999999999</v>
      </c>
      <c r="G589" s="1" t="d">
        <f t="shared" si="9"/>
        <v>2020-07-31</v>
      </c>
    </row>
    <row r="590" spans="1:7" x14ac:dyDescent="0.25">
      <c r="A590" s="1" t="d">
        <v>2020-08-04</v>
      </c>
      <c r="B590" s="2">
        <v>109.66500000000001</v>
      </c>
      <c r="C590">
        <v>172792360</v>
      </c>
      <c r="D590" s="2">
        <v>109.13249999999999</v>
      </c>
      <c r="E590" s="2">
        <v>110.79</v>
      </c>
      <c r="F590" s="2">
        <v>108.3875</v>
      </c>
      <c r="G590" s="1" t="d">
        <f t="shared" si="9"/>
        <v>2020-07-31</v>
      </c>
    </row>
    <row r="591" spans="1:7" x14ac:dyDescent="0.25">
      <c r="A591" s="1" t="d">
        <v>2020-08-03</v>
      </c>
      <c r="B591" s="2">
        <v>108.9375</v>
      </c>
      <c r="C591">
        <v>308151400</v>
      </c>
      <c r="D591" s="2">
        <v>108.2</v>
      </c>
      <c r="E591" s="2">
        <v>111.63639999999999</v>
      </c>
      <c r="F591" s="2">
        <v>107.8925</v>
      </c>
      <c r="G591" s="1" t="d">
        <f t="shared" si="9"/>
        <v>2020-07-31</v>
      </c>
    </row>
    <row r="592" spans="1:7" x14ac:dyDescent="0.25">
      <c r="A592" s="1" t="d">
        <v>2020-07-31</v>
      </c>
      <c r="B592" s="2">
        <v>106.26</v>
      </c>
      <c r="C592">
        <v>374295480</v>
      </c>
      <c r="D592" s="2">
        <v>102.88379999999999</v>
      </c>
      <c r="E592" s="2">
        <v>106.41500000000001</v>
      </c>
      <c r="F592" s="2">
        <v>100.825</v>
      </c>
      <c r="G592" s="1" t="d">
        <f t="shared" si="9"/>
        <v>2020-06-30</v>
      </c>
    </row>
    <row r="593" spans="1:7" x14ac:dyDescent="0.25">
      <c r="A593" s="1" t="d">
        <v>2020-07-30</v>
      </c>
      <c r="B593" s="2">
        <v>96.19</v>
      </c>
      <c r="C593">
        <v>158130040</v>
      </c>
      <c r="D593" s="2">
        <v>94.1875</v>
      </c>
      <c r="E593" s="2">
        <v>96.297499999999999</v>
      </c>
      <c r="F593" s="2">
        <v>93.767499999999998</v>
      </c>
      <c r="G593" s="1" t="d">
        <f t="shared" si="9"/>
        <v>2020-06-30</v>
      </c>
    </row>
    <row r="594" spans="1:7" x14ac:dyDescent="0.25">
      <c r="A594" s="1" t="d">
        <v>2020-07-29</v>
      </c>
      <c r="B594" s="2">
        <v>95.04</v>
      </c>
      <c r="C594">
        <v>90329240</v>
      </c>
      <c r="D594" s="2">
        <v>93.75</v>
      </c>
      <c r="E594" s="2">
        <v>95.23</v>
      </c>
      <c r="F594" s="2">
        <v>93.712500000000006</v>
      </c>
      <c r="G594" s="1" t="d">
        <f t="shared" si="9"/>
        <v>2020-06-30</v>
      </c>
    </row>
    <row r="595" spans="1:7" x14ac:dyDescent="0.25">
      <c r="A595" s="1" t="d">
        <v>2020-07-28</v>
      </c>
      <c r="B595" s="2">
        <v>93.252499999999998</v>
      </c>
      <c r="C595">
        <v>103625520</v>
      </c>
      <c r="D595" s="2">
        <v>94.367500000000007</v>
      </c>
      <c r="E595" s="2">
        <v>94.549700000000001</v>
      </c>
      <c r="F595" s="2">
        <v>93.247500000000002</v>
      </c>
      <c r="G595" s="1" t="d">
        <f t="shared" si="9"/>
        <v>2020-06-30</v>
      </c>
    </row>
    <row r="596" spans="1:7" x14ac:dyDescent="0.25">
      <c r="A596" s="1" t="d">
        <v>2020-07-27</v>
      </c>
      <c r="B596" s="2">
        <v>94.81</v>
      </c>
      <c r="C596">
        <v>121214200</v>
      </c>
      <c r="D596" s="2">
        <v>93.71</v>
      </c>
      <c r="E596" s="2">
        <v>94.905000000000001</v>
      </c>
      <c r="F596" s="2">
        <v>93.48</v>
      </c>
      <c r="G596" s="1" t="d">
        <f t="shared" si="9"/>
        <v>2020-06-30</v>
      </c>
    </row>
    <row r="597" spans="1:7" x14ac:dyDescent="0.25">
      <c r="A597" s="1" t="d">
        <v>2020-07-24</v>
      </c>
      <c r="B597" s="2">
        <v>92.614999999999995</v>
      </c>
      <c r="C597">
        <v>185438880</v>
      </c>
      <c r="D597" s="2">
        <v>90.987499999999997</v>
      </c>
      <c r="E597" s="2">
        <v>92.97</v>
      </c>
      <c r="F597" s="2">
        <v>89.144999999999996</v>
      </c>
      <c r="G597" s="1" t="d">
        <f t="shared" si="9"/>
        <v>2020-06-30</v>
      </c>
    </row>
    <row r="598" spans="1:7" x14ac:dyDescent="0.25">
      <c r="A598" s="1" t="d">
        <v>2020-07-23</v>
      </c>
      <c r="B598" s="2">
        <v>92.844999999999999</v>
      </c>
      <c r="C598">
        <v>197004440</v>
      </c>
      <c r="D598" s="2">
        <v>96.998500000000007</v>
      </c>
      <c r="E598" s="2">
        <v>97.077500000000001</v>
      </c>
      <c r="F598" s="2">
        <v>92.009699999999995</v>
      </c>
      <c r="G598" s="1" t="d">
        <f t="shared" si="9"/>
        <v>2020-06-30</v>
      </c>
    </row>
    <row r="599" spans="1:7" x14ac:dyDescent="0.25">
      <c r="A599" s="1" t="d">
        <v>2020-07-22</v>
      </c>
      <c r="B599" s="2">
        <v>97.272499999999994</v>
      </c>
      <c r="C599">
        <v>89001640</v>
      </c>
      <c r="D599" s="2">
        <v>96.692499999999995</v>
      </c>
      <c r="E599" s="2">
        <v>97.974999999999994</v>
      </c>
      <c r="F599" s="2">
        <v>96.602500000000006</v>
      </c>
      <c r="G599" s="1" t="d">
        <f t="shared" si="9"/>
        <v>2020-06-30</v>
      </c>
    </row>
    <row r="600" spans="1:7" x14ac:dyDescent="0.25">
      <c r="A600" s="1" t="d">
        <v>2020-07-21</v>
      </c>
      <c r="B600" s="3">
        <v>97</v>
      </c>
      <c r="C600">
        <v>103645840</v>
      </c>
      <c r="D600" s="2">
        <v>99.172499999999999</v>
      </c>
      <c r="E600" s="2">
        <v>99.25</v>
      </c>
      <c r="F600" s="2">
        <v>96.742500000000007</v>
      </c>
      <c r="G600" s="1" t="d">
        <f t="shared" si="9"/>
        <v>2020-06-30</v>
      </c>
    </row>
    <row r="601" spans="1:7" x14ac:dyDescent="0.25">
      <c r="A601" s="1" t="d">
        <v>2020-07-20</v>
      </c>
      <c r="B601" s="2">
        <v>98.357500000000002</v>
      </c>
      <c r="C601">
        <v>90317920</v>
      </c>
      <c r="D601" s="2">
        <v>96.416300000000007</v>
      </c>
      <c r="E601" s="2">
        <v>98.5</v>
      </c>
      <c r="F601" s="2">
        <v>96.0625</v>
      </c>
      <c r="G601" s="1" t="d">
        <f t="shared" si="9"/>
        <v>2020-06-30</v>
      </c>
    </row>
    <row r="602" spans="1:7" x14ac:dyDescent="0.25">
      <c r="A602" s="1" t="d">
        <v>2020-07-17</v>
      </c>
      <c r="B602" s="2">
        <v>96.327500000000001</v>
      </c>
      <c r="C602">
        <v>92186920</v>
      </c>
      <c r="D602" s="2">
        <v>96.987499999999997</v>
      </c>
      <c r="E602" s="2">
        <v>97.147499999999994</v>
      </c>
      <c r="F602" s="2">
        <v>95.84</v>
      </c>
      <c r="G602" s="1" t="d">
        <f t="shared" si="9"/>
        <v>2020-06-30</v>
      </c>
    </row>
    <row r="603" spans="1:7" x14ac:dyDescent="0.25">
      <c r="A603" s="1" t="d">
        <v>2020-07-16</v>
      </c>
      <c r="B603" s="2">
        <v>96.522499999999994</v>
      </c>
      <c r="C603">
        <v>110577680</v>
      </c>
      <c r="D603" s="2">
        <v>96.5625</v>
      </c>
      <c r="E603" s="2">
        <v>97.405000000000001</v>
      </c>
      <c r="F603" s="2">
        <v>95.905000000000001</v>
      </c>
      <c r="G603" s="1" t="d">
        <f t="shared" si="9"/>
        <v>2020-06-30</v>
      </c>
    </row>
    <row r="604" spans="1:7" x14ac:dyDescent="0.25">
      <c r="A604" s="1" t="d">
        <v>2020-07-15</v>
      </c>
      <c r="B604" s="2">
        <v>97.724999999999994</v>
      </c>
      <c r="C604">
        <v>153197920</v>
      </c>
      <c r="D604" s="2">
        <v>98.99</v>
      </c>
      <c r="E604" s="2">
        <v>99.247500000000002</v>
      </c>
      <c r="F604" s="2">
        <v>96.49</v>
      </c>
      <c r="G604" s="1" t="d">
        <f t="shared" si="9"/>
        <v>2020-06-30</v>
      </c>
    </row>
    <row r="605" spans="1:7" x14ac:dyDescent="0.25">
      <c r="A605" s="1" t="d">
        <v>2020-07-14</v>
      </c>
      <c r="B605" s="2">
        <v>97.057500000000005</v>
      </c>
      <c r="C605">
        <v>170989360</v>
      </c>
      <c r="D605" s="2">
        <v>94.84</v>
      </c>
      <c r="E605" s="2">
        <v>97.254999999999995</v>
      </c>
      <c r="F605" s="2">
        <v>93.877499999999998</v>
      </c>
      <c r="G605" s="1" t="d">
        <f t="shared" si="9"/>
        <v>2020-06-30</v>
      </c>
    </row>
    <row r="606" spans="1:7" x14ac:dyDescent="0.25">
      <c r="A606" s="1" t="d">
        <v>2020-07-13</v>
      </c>
      <c r="B606" s="2">
        <v>95.477500000000006</v>
      </c>
      <c r="C606">
        <v>191649160</v>
      </c>
      <c r="D606" s="2">
        <v>97.265000000000001</v>
      </c>
      <c r="E606" s="2">
        <v>99.954999999999998</v>
      </c>
      <c r="F606" s="2">
        <v>95.257499999999993</v>
      </c>
      <c r="G606" s="1" t="d">
        <f t="shared" si="9"/>
        <v>2020-06-30</v>
      </c>
    </row>
    <row r="607" spans="1:7" x14ac:dyDescent="0.25">
      <c r="A607" s="1" t="d">
        <v>2020-07-10</v>
      </c>
      <c r="B607" s="2">
        <v>95.92</v>
      </c>
      <c r="C607">
        <v>90257320</v>
      </c>
      <c r="D607" s="2">
        <v>95.334999999999994</v>
      </c>
      <c r="E607" s="2">
        <v>95.98</v>
      </c>
      <c r="F607" s="2">
        <v>94.705200000000005</v>
      </c>
      <c r="G607" s="1" t="d">
        <f t="shared" si="9"/>
        <v>2020-06-30</v>
      </c>
    </row>
    <row r="608" spans="1:7" x14ac:dyDescent="0.25">
      <c r="A608" s="1" t="d">
        <v>2020-07-09</v>
      </c>
      <c r="B608" s="2">
        <v>95.682500000000005</v>
      </c>
      <c r="C608">
        <v>125642600</v>
      </c>
      <c r="D608" s="2">
        <v>96.262500000000003</v>
      </c>
      <c r="E608" s="2">
        <v>96.317499999999995</v>
      </c>
      <c r="F608" s="2">
        <v>94.672499999999999</v>
      </c>
      <c r="G608" s="1" t="d">
        <f t="shared" si="9"/>
        <v>2020-06-30</v>
      </c>
    </row>
    <row r="609" spans="1:7" x14ac:dyDescent="0.25">
      <c r="A609" s="1" t="d">
        <v>2020-07-08</v>
      </c>
      <c r="B609" s="2">
        <v>95.342500000000001</v>
      </c>
      <c r="C609">
        <v>117091880</v>
      </c>
      <c r="D609" s="2">
        <v>94.18</v>
      </c>
      <c r="E609" s="2">
        <v>95.375</v>
      </c>
      <c r="F609" s="2">
        <v>94.09</v>
      </c>
      <c r="G609" s="1" t="d">
        <f t="shared" si="9"/>
        <v>2020-06-30</v>
      </c>
    </row>
    <row r="610" spans="1:7" x14ac:dyDescent="0.25">
      <c r="A610" s="1" t="d">
        <v>2020-07-07</v>
      </c>
      <c r="B610" s="2">
        <v>93.172499999999999</v>
      </c>
      <c r="C610">
        <v>112424440</v>
      </c>
      <c r="D610" s="2">
        <v>93.852500000000006</v>
      </c>
      <c r="E610" s="2">
        <v>94.655000000000001</v>
      </c>
      <c r="F610" s="2">
        <v>93.057500000000005</v>
      </c>
      <c r="G610" s="1" t="d">
        <f t="shared" si="9"/>
        <v>2020-06-30</v>
      </c>
    </row>
    <row r="611" spans="1:7" x14ac:dyDescent="0.25">
      <c r="A611" s="1" t="d">
        <v>2020-07-06</v>
      </c>
      <c r="B611" s="2">
        <v>93.462500000000006</v>
      </c>
      <c r="C611">
        <v>118655640</v>
      </c>
      <c r="D611" s="2">
        <v>92.5</v>
      </c>
      <c r="E611" s="2">
        <v>93.944999999999993</v>
      </c>
      <c r="F611" s="2">
        <v>92.467500000000001</v>
      </c>
      <c r="G611" s="1" t="d">
        <f t="shared" si="9"/>
        <v>2020-06-30</v>
      </c>
    </row>
    <row r="612" spans="1:7" x14ac:dyDescent="0.25">
      <c r="A612" s="1" t="d">
        <v>2020-07-02</v>
      </c>
      <c r="B612" s="2">
        <v>91.027500000000003</v>
      </c>
      <c r="C612">
        <v>114041480</v>
      </c>
      <c r="D612" s="2">
        <v>91.962500000000006</v>
      </c>
      <c r="E612" s="2">
        <v>92.617500000000007</v>
      </c>
      <c r="F612" s="2">
        <v>90.91</v>
      </c>
      <c r="G612" s="1" t="d">
        <f t="shared" si="9"/>
        <v>2020-06-30</v>
      </c>
    </row>
    <row r="613" spans="1:7" x14ac:dyDescent="0.25">
      <c r="A613" s="1" t="d">
        <v>2020-07-01</v>
      </c>
      <c r="B613" s="2">
        <v>91.027500000000003</v>
      </c>
      <c r="C613">
        <v>110737240</v>
      </c>
      <c r="D613" s="2">
        <v>91.28</v>
      </c>
      <c r="E613" s="2">
        <v>91.84</v>
      </c>
      <c r="F613" s="2">
        <v>90.977500000000006</v>
      </c>
      <c r="G613" s="1" t="d">
        <f t="shared" si="9"/>
        <v>2020-06-30</v>
      </c>
    </row>
    <row r="614" spans="1:7" x14ac:dyDescent="0.25">
      <c r="A614" s="1" t="d">
        <v>2020-06-30</v>
      </c>
      <c r="B614" s="2">
        <v>91.2</v>
      </c>
      <c r="C614">
        <v>140223280</v>
      </c>
      <c r="D614" s="2">
        <v>90.02</v>
      </c>
      <c r="E614" s="2">
        <v>91.495000000000005</v>
      </c>
      <c r="F614" s="3">
        <v>90</v>
      </c>
      <c r="G614" s="1" t="d">
        <f t="shared" si="9"/>
        <v>2020-05-31</v>
      </c>
    </row>
    <row r="615" spans="1:7" x14ac:dyDescent="0.25">
      <c r="A615" s="1" t="d">
        <v>2020-06-29</v>
      </c>
      <c r="B615" s="2">
        <v>90.444999999999993</v>
      </c>
      <c r="C615">
        <v>130646080</v>
      </c>
      <c r="D615" s="2">
        <v>88.3125</v>
      </c>
      <c r="E615" s="2">
        <v>90.543400000000005</v>
      </c>
      <c r="F615" s="2">
        <v>87.82</v>
      </c>
      <c r="G615" s="1" t="d">
        <f t="shared" si="9"/>
        <v>2020-05-31</v>
      </c>
    </row>
    <row r="616" spans="1:7" x14ac:dyDescent="0.25">
      <c r="A616" s="1" t="d">
        <v>2020-06-26</v>
      </c>
      <c r="B616" s="2">
        <v>88.407499999999999</v>
      </c>
      <c r="C616">
        <v>205256840</v>
      </c>
      <c r="D616" s="2">
        <v>91.102500000000006</v>
      </c>
      <c r="E616" s="2">
        <v>91.33</v>
      </c>
      <c r="F616" s="2">
        <v>88.254999999999995</v>
      </c>
      <c r="G616" s="1" t="d">
        <f t="shared" si="9"/>
        <v>2020-05-31</v>
      </c>
    </row>
    <row r="617" spans="1:7" x14ac:dyDescent="0.25">
      <c r="A617" s="1" t="d">
        <v>2020-06-25</v>
      </c>
      <c r="B617" s="2">
        <v>91.21</v>
      </c>
      <c r="C617">
        <v>137522520</v>
      </c>
      <c r="D617" s="2">
        <v>90.174999999999997</v>
      </c>
      <c r="E617" s="2">
        <v>91.25</v>
      </c>
      <c r="F617" s="2">
        <v>89.392499999999998</v>
      </c>
      <c r="G617" s="1" t="d">
        <f t="shared" si="9"/>
        <v>2020-05-31</v>
      </c>
    </row>
    <row r="618" spans="1:7" x14ac:dyDescent="0.25">
      <c r="A618" s="1" t="d">
        <v>2020-06-24</v>
      </c>
      <c r="B618" s="2">
        <v>90.015000000000001</v>
      </c>
      <c r="C618">
        <v>192623400</v>
      </c>
      <c r="D618" s="2">
        <v>91.25</v>
      </c>
      <c r="E618" s="2">
        <v>92.197500000000005</v>
      </c>
      <c r="F618" s="2">
        <v>89.63</v>
      </c>
      <c r="G618" s="1" t="d">
        <f t="shared" si="9"/>
        <v>2020-05-31</v>
      </c>
    </row>
    <row r="619" spans="1:7" x14ac:dyDescent="0.25">
      <c r="A619" s="1" t="d">
        <v>2020-06-23</v>
      </c>
      <c r="B619" s="2">
        <v>91.632499999999993</v>
      </c>
      <c r="C619">
        <v>212155480</v>
      </c>
      <c r="D619" s="3">
        <v>91</v>
      </c>
      <c r="E619" s="2">
        <v>93.094999999999999</v>
      </c>
      <c r="F619" s="2">
        <v>90.567499999999995</v>
      </c>
      <c r="G619" s="1" t="d">
        <f t="shared" si="9"/>
        <v>2020-05-31</v>
      </c>
    </row>
    <row r="620" spans="1:7" x14ac:dyDescent="0.25">
      <c r="A620" s="1" t="d">
        <v>2020-06-22</v>
      </c>
      <c r="B620" s="2">
        <v>89.717500000000001</v>
      </c>
      <c r="C620">
        <v>135445280</v>
      </c>
      <c r="D620" s="2">
        <v>87.834999999999994</v>
      </c>
      <c r="E620" s="2">
        <v>89.864999999999995</v>
      </c>
      <c r="F620" s="2">
        <v>87.787499999999994</v>
      </c>
      <c r="G620" s="1" t="d">
        <f t="shared" si="9"/>
        <v>2020-05-31</v>
      </c>
    </row>
    <row r="621" spans="1:7" x14ac:dyDescent="0.25">
      <c r="A621" s="1" t="d">
        <v>2020-06-19</v>
      </c>
      <c r="B621" s="2">
        <v>87.43</v>
      </c>
      <c r="C621">
        <v>264475800</v>
      </c>
      <c r="D621" s="2">
        <v>88.658699999999996</v>
      </c>
      <c r="E621" s="2">
        <v>89.14</v>
      </c>
      <c r="F621" s="2">
        <v>86.287499999999994</v>
      </c>
      <c r="G621" s="1" t="d">
        <f t="shared" si="9"/>
        <v>2020-05-31</v>
      </c>
    </row>
    <row r="622" spans="1:7" x14ac:dyDescent="0.25">
      <c r="A622" s="1" t="d">
        <v>2020-06-18</v>
      </c>
      <c r="B622" s="2">
        <v>87.932500000000005</v>
      </c>
      <c r="C622">
        <v>96820400</v>
      </c>
      <c r="D622" s="2">
        <v>87.852500000000006</v>
      </c>
      <c r="E622" s="2">
        <v>88.362499999999997</v>
      </c>
      <c r="F622" s="2">
        <v>87.305000000000007</v>
      </c>
      <c r="G622" s="1" t="d">
        <f t="shared" si="9"/>
        <v>2020-05-31</v>
      </c>
    </row>
    <row r="623" spans="1:7" x14ac:dyDescent="0.25">
      <c r="A623" s="1" t="d">
        <v>2020-06-17</v>
      </c>
      <c r="B623" s="2">
        <v>87.897499999999994</v>
      </c>
      <c r="C623">
        <v>114406520</v>
      </c>
      <c r="D623" s="2">
        <v>88.787499999999994</v>
      </c>
      <c r="E623" s="2">
        <v>88.85</v>
      </c>
      <c r="F623" s="2">
        <v>87.772499999999994</v>
      </c>
      <c r="G623" s="1" t="d">
        <f t="shared" si="9"/>
        <v>2020-05-31</v>
      </c>
    </row>
    <row r="624" spans="1:7" x14ac:dyDescent="0.25">
      <c r="A624" s="1" t="d">
        <v>2020-06-16</v>
      </c>
      <c r="B624" s="2">
        <v>88.02</v>
      </c>
      <c r="C624">
        <v>165428720</v>
      </c>
      <c r="D624" s="2">
        <v>87.864999999999995</v>
      </c>
      <c r="E624" s="2">
        <v>88.3</v>
      </c>
      <c r="F624" s="2">
        <v>86.18</v>
      </c>
      <c r="G624" s="1" t="d">
        <f t="shared" si="9"/>
        <v>2020-05-31</v>
      </c>
    </row>
    <row r="625" spans="1:7" x14ac:dyDescent="0.25">
      <c r="A625" s="1" t="d">
        <v>2020-06-15</v>
      </c>
      <c r="B625" s="2">
        <v>85.747500000000002</v>
      </c>
      <c r="C625">
        <v>138808920</v>
      </c>
      <c r="D625" s="2">
        <v>83.3125</v>
      </c>
      <c r="E625" s="2">
        <v>86.42</v>
      </c>
      <c r="F625" s="2">
        <v>83.144999999999996</v>
      </c>
      <c r="G625" s="1" t="d">
        <f t="shared" si="9"/>
        <v>2020-05-31</v>
      </c>
    </row>
    <row r="626" spans="1:7" x14ac:dyDescent="0.25">
      <c r="A626" s="1" t="d">
        <v>2020-06-12</v>
      </c>
      <c r="B626" s="2">
        <v>84.7</v>
      </c>
      <c r="C626">
        <v>200146040</v>
      </c>
      <c r="D626" s="2">
        <v>86.18</v>
      </c>
      <c r="E626" s="2">
        <v>86.95</v>
      </c>
      <c r="F626" s="2">
        <v>83.555800000000005</v>
      </c>
      <c r="G626" s="1" t="d">
        <f t="shared" si="9"/>
        <v>2020-05-31</v>
      </c>
    </row>
    <row r="627" spans="1:7" x14ac:dyDescent="0.25">
      <c r="A627" s="1" t="d">
        <v>2020-06-11</v>
      </c>
      <c r="B627" s="2">
        <v>83.974999999999994</v>
      </c>
      <c r="C627">
        <v>201662440</v>
      </c>
      <c r="D627" s="2">
        <v>87.327500000000001</v>
      </c>
      <c r="E627" s="2">
        <v>87.765000000000001</v>
      </c>
      <c r="F627" s="2">
        <v>83.87</v>
      </c>
      <c r="G627" s="1" t="d">
        <f t="shared" si="9"/>
        <v>2020-05-31</v>
      </c>
    </row>
    <row r="628" spans="1:7" x14ac:dyDescent="0.25">
      <c r="A628" s="1" t="d">
        <v>2020-06-10</v>
      </c>
      <c r="B628" s="2">
        <v>88.21</v>
      </c>
      <c r="C628">
        <v>166651760</v>
      </c>
      <c r="D628" s="2">
        <v>86.974999999999994</v>
      </c>
      <c r="E628" s="2">
        <v>88.692499999999995</v>
      </c>
      <c r="F628" s="2">
        <v>86.522499999999994</v>
      </c>
      <c r="G628" s="1" t="d">
        <f t="shared" si="9"/>
        <v>2020-05-31</v>
      </c>
    </row>
    <row r="629" spans="1:7" x14ac:dyDescent="0.25">
      <c r="A629" s="1" t="d">
        <v>2020-06-09</v>
      </c>
      <c r="B629" s="2">
        <v>85.997500000000002</v>
      </c>
      <c r="C629">
        <v>147712360</v>
      </c>
      <c r="D629" s="2">
        <v>83.034999999999997</v>
      </c>
      <c r="E629" s="2">
        <v>86.402500000000003</v>
      </c>
      <c r="F629" s="2">
        <v>83.002499999999998</v>
      </c>
      <c r="G629" s="1" t="d">
        <f t="shared" si="9"/>
        <v>2020-05-31</v>
      </c>
    </row>
    <row r="630" spans="1:7" x14ac:dyDescent="0.25">
      <c r="A630" s="1" t="d">
        <v>2020-06-08</v>
      </c>
      <c r="B630" s="2">
        <v>83.364999999999995</v>
      </c>
      <c r="C630">
        <v>95654520</v>
      </c>
      <c r="D630" s="2">
        <v>82.5625</v>
      </c>
      <c r="E630" s="2">
        <v>83.4</v>
      </c>
      <c r="F630" s="2">
        <v>81.83</v>
      </c>
      <c r="G630" s="1" t="d">
        <f t="shared" si="9"/>
        <v>2020-05-31</v>
      </c>
    </row>
    <row r="631" spans="1:7" x14ac:dyDescent="0.25">
      <c r="A631" s="1" t="d">
        <v>2020-06-05</v>
      </c>
      <c r="B631" s="2">
        <v>82.875</v>
      </c>
      <c r="C631">
        <v>137250200</v>
      </c>
      <c r="D631" s="2">
        <v>80.837500000000006</v>
      </c>
      <c r="E631" s="2">
        <v>82.9375</v>
      </c>
      <c r="F631" s="2">
        <v>80.807500000000005</v>
      </c>
      <c r="G631" s="1" t="d">
        <f t="shared" si="9"/>
        <v>2020-05-31</v>
      </c>
    </row>
    <row r="632" spans="1:7" x14ac:dyDescent="0.25">
      <c r="A632" s="1" t="d">
        <v>2020-06-04</v>
      </c>
      <c r="B632" s="2">
        <v>80.58</v>
      </c>
      <c r="C632">
        <v>87560360</v>
      </c>
      <c r="D632" s="2">
        <v>81.097499999999997</v>
      </c>
      <c r="E632" s="2">
        <v>81.405000000000001</v>
      </c>
      <c r="F632" s="2">
        <v>80.194999999999993</v>
      </c>
      <c r="G632" s="1" t="d">
        <f t="shared" si="9"/>
        <v>2020-05-31</v>
      </c>
    </row>
    <row r="633" spans="1:7" x14ac:dyDescent="0.25">
      <c r="A633" s="1" t="d">
        <v>2020-06-03</v>
      </c>
      <c r="B633" s="2">
        <v>81.28</v>
      </c>
      <c r="C633">
        <v>104491200</v>
      </c>
      <c r="D633" s="2">
        <v>81.165000000000006</v>
      </c>
      <c r="E633" s="2">
        <v>81.55</v>
      </c>
      <c r="F633" s="2">
        <v>80.575000000000003</v>
      </c>
      <c r="G633" s="1" t="d">
        <f t="shared" si="9"/>
        <v>2020-05-31</v>
      </c>
    </row>
    <row r="634" spans="1:7" x14ac:dyDescent="0.25">
      <c r="A634" s="1" t="d">
        <v>2020-06-02</v>
      </c>
      <c r="B634" s="2">
        <v>80.834999999999994</v>
      </c>
      <c r="C634">
        <v>87642800</v>
      </c>
      <c r="D634" s="2">
        <v>80.186300000000003</v>
      </c>
      <c r="E634" s="2">
        <v>80.86</v>
      </c>
      <c r="F634" s="2">
        <v>79.732500000000002</v>
      </c>
      <c r="G634" s="1" t="d">
        <f t="shared" si="9"/>
        <v>2020-05-31</v>
      </c>
    </row>
    <row r="635" spans="1:7" x14ac:dyDescent="0.25">
      <c r="A635" s="1" t="d">
        <v>2020-06-01</v>
      </c>
      <c r="B635" s="2">
        <v>80.462500000000006</v>
      </c>
      <c r="C635">
        <v>81018600</v>
      </c>
      <c r="D635" s="2">
        <v>79.4375</v>
      </c>
      <c r="E635" s="2">
        <v>80.587500000000006</v>
      </c>
      <c r="F635" s="2">
        <v>79.302499999999995</v>
      </c>
      <c r="G635" s="1" t="d">
        <f t="shared" si="9"/>
        <v>2020-05-31</v>
      </c>
    </row>
    <row r="636" spans="1:7" x14ac:dyDescent="0.25">
      <c r="A636" s="1" t="d">
        <v>2020-05-29</v>
      </c>
      <c r="B636" s="2">
        <v>79.484999999999999</v>
      </c>
      <c r="C636">
        <v>153598120</v>
      </c>
      <c r="D636" s="2">
        <v>79.8125</v>
      </c>
      <c r="E636" s="2">
        <v>80.287499999999994</v>
      </c>
      <c r="F636" s="2">
        <v>79.117500000000007</v>
      </c>
      <c r="G636" s="1" t="d">
        <f t="shared" si="9"/>
        <v>2020-04-30</v>
      </c>
    </row>
    <row r="637" spans="1:7" x14ac:dyDescent="0.25">
      <c r="A637" s="1" t="d">
        <v>2020-05-28</v>
      </c>
      <c r="B637" s="2">
        <v>79.5625</v>
      </c>
      <c r="C637">
        <v>133796400</v>
      </c>
      <c r="D637" s="2">
        <v>79.192499999999995</v>
      </c>
      <c r="E637" s="2">
        <v>80.86</v>
      </c>
      <c r="F637" s="2">
        <v>78.907499999999999</v>
      </c>
      <c r="G637" s="1" t="d">
        <f t="shared" si="9"/>
        <v>2020-04-30</v>
      </c>
    </row>
    <row r="638" spans="1:7" x14ac:dyDescent="0.25">
      <c r="A638" s="1" t="d">
        <v>2020-05-27</v>
      </c>
      <c r="B638" s="2">
        <v>79.527500000000003</v>
      </c>
      <c r="C638">
        <v>112945080</v>
      </c>
      <c r="D638" s="2">
        <v>79.034999999999997</v>
      </c>
      <c r="E638" s="2">
        <v>79.677499999999995</v>
      </c>
      <c r="F638" s="2">
        <v>78.272499999999994</v>
      </c>
      <c r="G638" s="1" t="d">
        <f t="shared" si="9"/>
        <v>2020-04-30</v>
      </c>
    </row>
    <row r="639" spans="1:7" x14ac:dyDescent="0.25">
      <c r="A639" s="1" t="d">
        <v>2020-05-26</v>
      </c>
      <c r="B639" s="2">
        <v>79.182500000000005</v>
      </c>
      <c r="C639">
        <v>125521800</v>
      </c>
      <c r="D639" s="2">
        <v>80.875</v>
      </c>
      <c r="E639" s="2">
        <v>81.06</v>
      </c>
      <c r="F639" s="2">
        <v>79.125</v>
      </c>
      <c r="G639" s="1" t="d">
        <f t="shared" si="9"/>
        <v>2020-04-30</v>
      </c>
    </row>
    <row r="640" spans="1:7" x14ac:dyDescent="0.25">
      <c r="A640" s="1" t="d">
        <v>2020-05-22</v>
      </c>
      <c r="B640" s="2">
        <v>79.722499999999997</v>
      </c>
      <c r="C640">
        <v>81803000</v>
      </c>
      <c r="D640" s="2">
        <v>78.942499999999995</v>
      </c>
      <c r="E640" s="2">
        <v>79.807500000000005</v>
      </c>
      <c r="F640" s="2">
        <v>78.837500000000006</v>
      </c>
      <c r="G640" s="1" t="d">
        <f t="shared" si="9"/>
        <v>2020-04-30</v>
      </c>
    </row>
    <row r="641" spans="1:7" x14ac:dyDescent="0.25">
      <c r="A641" s="1" t="d">
        <v>2020-05-21</v>
      </c>
      <c r="B641" s="2">
        <v>79.212500000000006</v>
      </c>
      <c r="C641">
        <v>102688840</v>
      </c>
      <c r="D641" s="2">
        <v>79.665000000000006</v>
      </c>
      <c r="E641" s="2">
        <v>80.222499999999997</v>
      </c>
      <c r="F641" s="2">
        <v>78.967500000000001</v>
      </c>
      <c r="G641" s="1" t="d">
        <f t="shared" si="9"/>
        <v>2020-04-30</v>
      </c>
    </row>
    <row r="642" spans="1:7" x14ac:dyDescent="0.25">
      <c r="A642" s="1" t="d">
        <v>2020-05-20</v>
      </c>
      <c r="B642" s="2">
        <v>79.807500000000005</v>
      </c>
      <c r="C642">
        <v>111504880</v>
      </c>
      <c r="D642" s="2">
        <v>79.17</v>
      </c>
      <c r="E642" s="2">
        <v>79.88</v>
      </c>
      <c r="F642" s="2">
        <v>79.05</v>
      </c>
      <c r="G642" s="1" t="d">
        <f t="shared" ref="G642:G705" si="10">EOMONTH(A642,-1)</f>
        <v>2020-04-30</v>
      </c>
    </row>
    <row r="643" spans="1:7" x14ac:dyDescent="0.25">
      <c r="A643" s="1" t="d">
        <v>2020-05-19</v>
      </c>
      <c r="B643" s="2">
        <v>78.284999999999997</v>
      </c>
      <c r="C643">
        <v>101729560</v>
      </c>
      <c r="D643" s="2">
        <v>78.757499999999993</v>
      </c>
      <c r="E643" s="2">
        <v>79.63</v>
      </c>
      <c r="F643" s="2">
        <v>78.252499999999998</v>
      </c>
      <c r="G643" s="1" t="d">
        <f t="shared" si="10"/>
        <v>2020-04-30</v>
      </c>
    </row>
    <row r="644" spans="1:7" x14ac:dyDescent="0.25">
      <c r="A644" s="1" t="d">
        <v>2020-05-18</v>
      </c>
      <c r="B644" s="2">
        <v>78.739999999999995</v>
      </c>
      <c r="C644">
        <v>135372520</v>
      </c>
      <c r="D644" s="2">
        <v>78.292500000000004</v>
      </c>
      <c r="E644" s="2">
        <v>79.125</v>
      </c>
      <c r="F644" s="2">
        <v>77.581000000000003</v>
      </c>
      <c r="G644" s="1" t="d">
        <f t="shared" si="10"/>
        <v>2020-04-30</v>
      </c>
    </row>
    <row r="645" spans="1:7" x14ac:dyDescent="0.25">
      <c r="A645" s="1" t="d">
        <v>2020-05-15</v>
      </c>
      <c r="B645" s="2">
        <v>76.927499999999995</v>
      </c>
      <c r="C645">
        <v>166348360</v>
      </c>
      <c r="D645" s="2">
        <v>75.087500000000006</v>
      </c>
      <c r="E645" s="2">
        <v>76.974999999999994</v>
      </c>
      <c r="F645" s="2">
        <v>75.052499999999995</v>
      </c>
      <c r="G645" s="1" t="d">
        <f t="shared" si="10"/>
        <v>2020-04-30</v>
      </c>
    </row>
    <row r="646" spans="1:7" x14ac:dyDescent="0.25">
      <c r="A646" s="1" t="d">
        <v>2020-05-14</v>
      </c>
      <c r="B646" s="2">
        <v>77.385000000000005</v>
      </c>
      <c r="C646">
        <v>158929080</v>
      </c>
      <c r="D646" s="2">
        <v>76.127499999999998</v>
      </c>
      <c r="E646" s="2">
        <v>77.447500000000005</v>
      </c>
      <c r="F646" s="2">
        <v>75.382499999999993</v>
      </c>
      <c r="G646" s="1" t="d">
        <f t="shared" si="10"/>
        <v>2020-04-30</v>
      </c>
    </row>
    <row r="647" spans="1:7" x14ac:dyDescent="0.25">
      <c r="A647" s="1" t="d">
        <v>2020-05-13</v>
      </c>
      <c r="B647" s="2">
        <v>76.912499999999994</v>
      </c>
      <c r="C647">
        <v>200622560</v>
      </c>
      <c r="D647" s="2">
        <v>78.037499999999994</v>
      </c>
      <c r="E647" s="2">
        <v>78.987499999999997</v>
      </c>
      <c r="F647" s="2">
        <v>75.802499999999995</v>
      </c>
      <c r="G647" s="1" t="d">
        <f t="shared" si="10"/>
        <v>2020-04-30</v>
      </c>
    </row>
    <row r="648" spans="1:7" x14ac:dyDescent="0.25">
      <c r="A648" s="1" t="d">
        <v>2020-05-12</v>
      </c>
      <c r="B648" s="2">
        <v>77.852500000000006</v>
      </c>
      <c r="C648">
        <v>162301040</v>
      </c>
      <c r="D648" s="2">
        <v>79.457499999999996</v>
      </c>
      <c r="E648" s="2">
        <v>79.921999999999997</v>
      </c>
      <c r="F648" s="2">
        <v>77.727500000000006</v>
      </c>
      <c r="G648" s="1" t="d">
        <f t="shared" si="10"/>
        <v>2020-04-30</v>
      </c>
    </row>
    <row r="649" spans="1:7" x14ac:dyDescent="0.25">
      <c r="A649" s="1" t="d">
        <v>2020-05-11</v>
      </c>
      <c r="B649" s="2">
        <v>78.752499999999998</v>
      </c>
      <c r="C649">
        <v>145946240</v>
      </c>
      <c r="D649" s="2">
        <v>77.025000000000006</v>
      </c>
      <c r="E649" s="2">
        <v>79.262500000000003</v>
      </c>
      <c r="F649" s="2">
        <v>76.81</v>
      </c>
      <c r="G649" s="1" t="d">
        <f t="shared" si="10"/>
        <v>2020-04-30</v>
      </c>
    </row>
    <row r="650" spans="1:7" x14ac:dyDescent="0.25">
      <c r="A650" s="1" t="d">
        <v>2020-05-08</v>
      </c>
      <c r="B650" s="2">
        <v>77.532499999999999</v>
      </c>
      <c r="C650">
        <v>134047960</v>
      </c>
      <c r="D650" s="2">
        <v>76.41</v>
      </c>
      <c r="E650" s="2">
        <v>77.587500000000006</v>
      </c>
      <c r="F650" s="2">
        <v>76.072500000000005</v>
      </c>
      <c r="G650" s="1" t="d">
        <f t="shared" si="10"/>
        <v>2020-04-30</v>
      </c>
    </row>
    <row r="651" spans="1:7" x14ac:dyDescent="0.25">
      <c r="A651" s="1" t="d">
        <v>2020-05-07</v>
      </c>
      <c r="B651" s="2">
        <v>75.935000000000002</v>
      </c>
      <c r="C651">
        <v>115215040</v>
      </c>
      <c r="D651" s="2">
        <v>75.805000000000007</v>
      </c>
      <c r="E651" s="2">
        <v>76.292500000000004</v>
      </c>
      <c r="F651" s="2">
        <v>75.492500000000007</v>
      </c>
      <c r="G651" s="1" t="d">
        <f t="shared" si="10"/>
        <v>2020-04-30</v>
      </c>
    </row>
    <row r="652" spans="1:7" x14ac:dyDescent="0.25">
      <c r="A652" s="1" t="d">
        <v>2020-05-06</v>
      </c>
      <c r="B652" s="2">
        <v>75.157499999999999</v>
      </c>
      <c r="C652">
        <v>142333760</v>
      </c>
      <c r="D652" s="2">
        <v>75.114999999999995</v>
      </c>
      <c r="E652" s="2">
        <v>75.81</v>
      </c>
      <c r="F652" s="2">
        <v>74.717500000000001</v>
      </c>
      <c r="G652" s="1" t="d">
        <f t="shared" si="10"/>
        <v>2020-04-30</v>
      </c>
    </row>
    <row r="653" spans="1:7" x14ac:dyDescent="0.25">
      <c r="A653" s="1" t="d">
        <v>2020-05-05</v>
      </c>
      <c r="B653" s="2">
        <v>74.39</v>
      </c>
      <c r="C653">
        <v>147751200</v>
      </c>
      <c r="D653" s="2">
        <v>73.765000000000001</v>
      </c>
      <c r="E653" s="2">
        <v>75.25</v>
      </c>
      <c r="F653" s="2">
        <v>73.614999999999995</v>
      </c>
      <c r="G653" s="1" t="d">
        <f t="shared" si="10"/>
        <v>2020-04-30</v>
      </c>
    </row>
    <row r="654" spans="1:7" x14ac:dyDescent="0.25">
      <c r="A654" s="1" t="d">
        <v>2020-05-04</v>
      </c>
      <c r="B654" s="2">
        <v>73.290000000000006</v>
      </c>
      <c r="C654">
        <v>133567960</v>
      </c>
      <c r="D654" s="2">
        <v>72.292500000000004</v>
      </c>
      <c r="E654" s="2">
        <v>73.422499999999999</v>
      </c>
      <c r="F654" s="2">
        <v>71.579300000000003</v>
      </c>
      <c r="G654" s="1" t="d">
        <f t="shared" si="10"/>
        <v>2020-04-30</v>
      </c>
    </row>
    <row r="655" spans="1:7" x14ac:dyDescent="0.25">
      <c r="A655" s="1" t="d">
        <v>2020-05-01</v>
      </c>
      <c r="B655" s="2">
        <v>72.267499999999998</v>
      </c>
      <c r="C655">
        <v>240616720</v>
      </c>
      <c r="D655" s="2">
        <v>71.5625</v>
      </c>
      <c r="E655" s="2">
        <v>74.75</v>
      </c>
      <c r="F655" s="2">
        <v>71.462500000000006</v>
      </c>
      <c r="G655" s="1" t="d">
        <f t="shared" si="10"/>
        <v>2020-04-30</v>
      </c>
    </row>
    <row r="656" spans="1:7" x14ac:dyDescent="0.25">
      <c r="A656" s="1" t="d">
        <v>2020-04-30</v>
      </c>
      <c r="B656" s="2">
        <v>73.45</v>
      </c>
      <c r="C656">
        <v>183063880</v>
      </c>
      <c r="D656" s="2">
        <v>72.489999999999995</v>
      </c>
      <c r="E656" s="2">
        <v>73.632499999999993</v>
      </c>
      <c r="F656" s="2">
        <v>72.087500000000006</v>
      </c>
      <c r="G656" s="1" t="d">
        <f t="shared" si="10"/>
        <v>2020-03-31</v>
      </c>
    </row>
    <row r="657" spans="1:7" x14ac:dyDescent="0.25">
      <c r="A657" s="1" t="d">
        <v>2020-04-29</v>
      </c>
      <c r="B657" s="2">
        <v>71.932500000000005</v>
      </c>
      <c r="C657">
        <v>137280800</v>
      </c>
      <c r="D657" s="2">
        <v>71.182500000000005</v>
      </c>
      <c r="E657" s="2">
        <v>72.417500000000004</v>
      </c>
      <c r="F657" s="2">
        <v>70.972499999999997</v>
      </c>
      <c r="G657" s="1" t="d">
        <f t="shared" si="10"/>
        <v>2020-03-31</v>
      </c>
    </row>
    <row r="658" spans="1:7" x14ac:dyDescent="0.25">
      <c r="A658" s="1" t="d">
        <v>2020-04-28</v>
      </c>
      <c r="B658" s="2">
        <v>69.644999999999996</v>
      </c>
      <c r="C658">
        <v>112004760</v>
      </c>
      <c r="D658" s="2">
        <v>71.27</v>
      </c>
      <c r="E658" s="2">
        <v>71.457499999999996</v>
      </c>
      <c r="F658" s="2">
        <v>69.55</v>
      </c>
      <c r="G658" s="1" t="d">
        <f t="shared" si="10"/>
        <v>2020-03-31</v>
      </c>
    </row>
    <row r="659" spans="1:7" x14ac:dyDescent="0.25">
      <c r="A659" s="1" t="d">
        <v>2020-04-27</v>
      </c>
      <c r="B659" s="2">
        <v>70.792500000000004</v>
      </c>
      <c r="C659">
        <v>117087560</v>
      </c>
      <c r="D659" s="2">
        <v>70.45</v>
      </c>
      <c r="E659" s="2">
        <v>71.135000000000005</v>
      </c>
      <c r="F659" s="2">
        <v>69.987499999999997</v>
      </c>
      <c r="G659" s="1" t="d">
        <f t="shared" si="10"/>
        <v>2020-03-31</v>
      </c>
    </row>
    <row r="660" spans="1:7" x14ac:dyDescent="0.25">
      <c r="A660" s="1" t="d">
        <v>2020-04-24</v>
      </c>
      <c r="B660" s="2">
        <v>70.742500000000007</v>
      </c>
      <c r="C660">
        <v>126508720</v>
      </c>
      <c r="D660" s="2">
        <v>69.3</v>
      </c>
      <c r="E660" s="2">
        <v>70.752499999999998</v>
      </c>
      <c r="F660" s="2">
        <v>69.25</v>
      </c>
      <c r="G660" s="1" t="d">
        <f t="shared" si="10"/>
        <v>2020-03-31</v>
      </c>
    </row>
    <row r="661" spans="1:7" x14ac:dyDescent="0.25">
      <c r="A661" s="1" t="d">
        <v>2020-04-23</v>
      </c>
      <c r="B661" s="2">
        <v>68.757499999999993</v>
      </c>
      <c r="C661">
        <v>124814320</v>
      </c>
      <c r="D661" s="2">
        <v>68.967500000000001</v>
      </c>
      <c r="E661" s="2">
        <v>70.4375</v>
      </c>
      <c r="F661" s="2">
        <v>68.717500000000001</v>
      </c>
      <c r="G661" s="1" t="d">
        <f t="shared" si="10"/>
        <v>2020-03-31</v>
      </c>
    </row>
    <row r="662" spans="1:7" x14ac:dyDescent="0.25">
      <c r="A662" s="1" t="d">
        <v>2020-04-22</v>
      </c>
      <c r="B662" s="2">
        <v>69.025000000000006</v>
      </c>
      <c r="C662">
        <v>117057360</v>
      </c>
      <c r="D662" s="2">
        <v>68.402500000000003</v>
      </c>
      <c r="E662" s="2">
        <v>69.474999999999994</v>
      </c>
      <c r="F662" s="2">
        <v>68.05</v>
      </c>
      <c r="G662" s="1" t="d">
        <f t="shared" si="10"/>
        <v>2020-03-31</v>
      </c>
    </row>
    <row r="663" spans="1:7" x14ac:dyDescent="0.25">
      <c r="A663" s="1" t="d">
        <v>2020-04-21</v>
      </c>
      <c r="B663" s="2">
        <v>67.092500000000001</v>
      </c>
      <c r="C663">
        <v>180991560</v>
      </c>
      <c r="D663" s="2">
        <v>69.069999999999993</v>
      </c>
      <c r="E663" s="2">
        <v>69.3125</v>
      </c>
      <c r="F663" s="2">
        <v>66.357500000000002</v>
      </c>
      <c r="G663" s="1" t="d">
        <f t="shared" si="10"/>
        <v>2020-03-31</v>
      </c>
    </row>
    <row r="664" spans="1:7" x14ac:dyDescent="0.25">
      <c r="A664" s="1" t="d">
        <v>2020-04-20</v>
      </c>
      <c r="B664" s="2">
        <v>69.232500000000002</v>
      </c>
      <c r="C664">
        <v>130015000</v>
      </c>
      <c r="D664" s="2">
        <v>69.487499999999997</v>
      </c>
      <c r="E664" s="2">
        <v>70.42</v>
      </c>
      <c r="F664" s="2">
        <v>69.212500000000006</v>
      </c>
      <c r="G664" s="1" t="d">
        <f t="shared" si="10"/>
        <v>2020-03-31</v>
      </c>
    </row>
    <row r="665" spans="1:7" x14ac:dyDescent="0.25">
      <c r="A665" s="1" t="d">
        <v>2020-04-17</v>
      </c>
      <c r="B665" s="2">
        <v>70.7</v>
      </c>
      <c r="C665">
        <v>215249920</v>
      </c>
      <c r="D665" s="2">
        <v>71.172499999999999</v>
      </c>
      <c r="E665" s="2">
        <v>71.736199999999997</v>
      </c>
      <c r="F665" s="2">
        <v>69.215000000000003</v>
      </c>
      <c r="G665" s="1" t="d">
        <f t="shared" si="10"/>
        <v>2020-03-31</v>
      </c>
    </row>
    <row r="666" spans="1:7" x14ac:dyDescent="0.25">
      <c r="A666" s="1" t="d">
        <v>2020-04-16</v>
      </c>
      <c r="B666" s="2">
        <v>71.672499999999999</v>
      </c>
      <c r="C666">
        <v>157125160</v>
      </c>
      <c r="D666" s="2">
        <v>71.844999999999999</v>
      </c>
      <c r="E666" s="2">
        <v>72.049400000000006</v>
      </c>
      <c r="F666" s="2">
        <v>70.587500000000006</v>
      </c>
      <c r="G666" s="1" t="d">
        <f t="shared" si="10"/>
        <v>2020-03-31</v>
      </c>
    </row>
    <row r="667" spans="1:7" x14ac:dyDescent="0.25">
      <c r="A667" s="1" t="d">
        <v>2020-04-15</v>
      </c>
      <c r="B667" s="2">
        <v>71.107500000000002</v>
      </c>
      <c r="C667">
        <v>131154560</v>
      </c>
      <c r="D667" s="2">
        <v>70.599999999999994</v>
      </c>
      <c r="E667" s="2">
        <v>71.582499999999996</v>
      </c>
      <c r="F667" s="2">
        <v>70.157499999999999</v>
      </c>
      <c r="G667" s="1" t="d">
        <f t="shared" si="10"/>
        <v>2020-03-31</v>
      </c>
    </row>
    <row r="668" spans="1:7" x14ac:dyDescent="0.25">
      <c r="A668" s="1" t="d">
        <v>2020-04-14</v>
      </c>
      <c r="B668" s="2">
        <v>71.762500000000003</v>
      </c>
      <c r="C668">
        <v>194994680</v>
      </c>
      <c r="D668" s="3">
        <v>70</v>
      </c>
      <c r="E668" s="2">
        <v>72.0625</v>
      </c>
      <c r="F668" s="2">
        <v>69.512500000000003</v>
      </c>
      <c r="G668" s="1" t="d">
        <f t="shared" si="10"/>
        <v>2020-03-31</v>
      </c>
    </row>
    <row r="669" spans="1:7" x14ac:dyDescent="0.25">
      <c r="A669" s="1" t="d">
        <v>2020-04-13</v>
      </c>
      <c r="B669" s="2">
        <v>68.3125</v>
      </c>
      <c r="C669">
        <v>131022920</v>
      </c>
      <c r="D669" s="2">
        <v>67.077500000000001</v>
      </c>
      <c r="E669" s="2">
        <v>68.424999999999997</v>
      </c>
      <c r="F669" s="2">
        <v>66.457499999999996</v>
      </c>
      <c r="G669" s="1" t="d">
        <f t="shared" si="10"/>
        <v>2020-03-31</v>
      </c>
    </row>
    <row r="670" spans="1:7" x14ac:dyDescent="0.25">
      <c r="A670" s="1" t="d">
        <v>2020-04-09</v>
      </c>
      <c r="B670" s="2">
        <v>66.997500000000002</v>
      </c>
      <c r="C670">
        <v>162116480</v>
      </c>
      <c r="D670" s="2">
        <v>67.174999999999997</v>
      </c>
      <c r="E670" s="2">
        <v>67.517499999999998</v>
      </c>
      <c r="F670" s="2">
        <v>66.174999999999997</v>
      </c>
      <c r="G670" s="1" t="d">
        <f t="shared" si="10"/>
        <v>2020-03-31</v>
      </c>
    </row>
    <row r="671" spans="1:7" x14ac:dyDescent="0.25">
      <c r="A671" s="1" t="d">
        <v>2020-04-08</v>
      </c>
      <c r="B671" s="2">
        <v>66.517499999999998</v>
      </c>
      <c r="C671">
        <v>168895280</v>
      </c>
      <c r="D671" s="2">
        <v>65.685000000000002</v>
      </c>
      <c r="E671" s="2">
        <v>66.842500000000001</v>
      </c>
      <c r="F671" s="2">
        <v>65.307500000000005</v>
      </c>
      <c r="G671" s="1" t="d">
        <f t="shared" si="10"/>
        <v>2020-03-31</v>
      </c>
    </row>
    <row r="672" spans="1:7" x14ac:dyDescent="0.25">
      <c r="A672" s="1" t="d">
        <v>2020-04-07</v>
      </c>
      <c r="B672" s="2">
        <v>64.857500000000002</v>
      </c>
      <c r="C672">
        <v>202887320</v>
      </c>
      <c r="D672" s="2">
        <v>67.7</v>
      </c>
      <c r="E672" s="2">
        <v>67.924999999999997</v>
      </c>
      <c r="F672" s="2">
        <v>64.75</v>
      </c>
      <c r="G672" s="1" t="d">
        <f t="shared" si="10"/>
        <v>2020-03-31</v>
      </c>
    </row>
    <row r="673" spans="1:7" x14ac:dyDescent="0.25">
      <c r="A673" s="1" t="d">
        <v>2020-04-06</v>
      </c>
      <c r="B673" s="2">
        <v>65.617500000000007</v>
      </c>
      <c r="C673">
        <v>201820280</v>
      </c>
      <c r="D673" s="2">
        <v>62.725000000000001</v>
      </c>
      <c r="E673" s="2">
        <v>65.777500000000003</v>
      </c>
      <c r="F673" s="2">
        <v>62.344999999999999</v>
      </c>
      <c r="G673" s="1" t="d">
        <f t="shared" si="10"/>
        <v>2020-03-31</v>
      </c>
    </row>
    <row r="674" spans="1:7" x14ac:dyDescent="0.25">
      <c r="A674" s="1" t="d">
        <v>2020-04-03</v>
      </c>
      <c r="B674" s="2">
        <v>60.352499999999999</v>
      </c>
      <c r="C674">
        <v>129880080</v>
      </c>
      <c r="D674" s="2">
        <v>60.7</v>
      </c>
      <c r="E674" s="2">
        <v>61.424999999999997</v>
      </c>
      <c r="F674" s="2">
        <v>59.743499999999997</v>
      </c>
      <c r="G674" s="1" t="d">
        <f t="shared" si="10"/>
        <v>2020-03-31</v>
      </c>
    </row>
    <row r="675" spans="1:7" x14ac:dyDescent="0.25">
      <c r="A675" s="1" t="d">
        <v>2020-04-02</v>
      </c>
      <c r="B675" s="2">
        <v>61.232500000000002</v>
      </c>
      <c r="C675">
        <v>165933960</v>
      </c>
      <c r="D675" s="2">
        <v>60.085000000000001</v>
      </c>
      <c r="E675" s="2">
        <v>61.287500000000001</v>
      </c>
      <c r="F675" s="2">
        <v>59.225000000000001</v>
      </c>
      <c r="G675" s="1" t="d">
        <f t="shared" si="10"/>
        <v>2020-03-31</v>
      </c>
    </row>
    <row r="676" spans="1:7" x14ac:dyDescent="0.25">
      <c r="A676" s="1" t="d">
        <v>2020-04-01</v>
      </c>
      <c r="B676" s="2">
        <v>60.227499999999999</v>
      </c>
      <c r="C676">
        <v>176218560</v>
      </c>
      <c r="D676" s="2">
        <v>61.625</v>
      </c>
      <c r="E676" s="2">
        <v>62.18</v>
      </c>
      <c r="F676" s="2">
        <v>59.782499999999999</v>
      </c>
      <c r="G676" s="1" t="d">
        <f t="shared" si="10"/>
        <v>2020-03-31</v>
      </c>
    </row>
    <row r="677" spans="1:7" x14ac:dyDescent="0.25">
      <c r="A677" s="1" t="d">
        <v>2020-03-31</v>
      </c>
      <c r="B677" s="2">
        <v>63.572499999999998</v>
      </c>
      <c r="C677">
        <v>197002000</v>
      </c>
      <c r="D677" s="2">
        <v>63.9</v>
      </c>
      <c r="E677" s="2">
        <v>65.622500000000002</v>
      </c>
      <c r="F677" s="3">
        <v>63</v>
      </c>
      <c r="G677" s="1" t="d">
        <f t="shared" si="10"/>
        <v>2020-02-29</v>
      </c>
    </row>
    <row r="678" spans="1:7" x14ac:dyDescent="0.25">
      <c r="A678" s="1" t="d">
        <v>2020-03-30</v>
      </c>
      <c r="B678" s="2">
        <v>63.702500000000001</v>
      </c>
      <c r="C678">
        <v>167976440</v>
      </c>
      <c r="D678" s="2">
        <v>62.685000000000002</v>
      </c>
      <c r="E678" s="2">
        <v>63.88</v>
      </c>
      <c r="F678" s="2">
        <v>62.35</v>
      </c>
      <c r="G678" s="1" t="d">
        <f t="shared" si="10"/>
        <v>2020-02-29</v>
      </c>
    </row>
    <row r="679" spans="1:7" x14ac:dyDescent="0.25">
      <c r="A679" s="1" t="d">
        <v>2020-03-27</v>
      </c>
      <c r="B679" s="2">
        <v>61.935000000000002</v>
      </c>
      <c r="C679">
        <v>204216600</v>
      </c>
      <c r="D679" s="2">
        <v>63.1875</v>
      </c>
      <c r="E679" s="2">
        <v>63.967500000000001</v>
      </c>
      <c r="F679" s="2">
        <v>61.762500000000003</v>
      </c>
      <c r="G679" s="1" t="d">
        <f t="shared" si="10"/>
        <v>2020-02-29</v>
      </c>
    </row>
    <row r="680" spans="1:7" x14ac:dyDescent="0.25">
      <c r="A680" s="1" t="d">
        <v>2020-03-26</v>
      </c>
      <c r="B680" s="2">
        <v>64.61</v>
      </c>
      <c r="C680">
        <v>252560680</v>
      </c>
      <c r="D680" s="2">
        <v>61.63</v>
      </c>
      <c r="E680" s="2">
        <v>64.67</v>
      </c>
      <c r="F680" s="2">
        <v>61.59</v>
      </c>
      <c r="G680" s="1" t="d">
        <f t="shared" si="10"/>
        <v>2020-02-29</v>
      </c>
    </row>
    <row r="681" spans="1:7" x14ac:dyDescent="0.25">
      <c r="A681" s="1" t="d">
        <v>2020-03-25</v>
      </c>
      <c r="B681" s="2">
        <v>61.38</v>
      </c>
      <c r="C681">
        <v>303602040</v>
      </c>
      <c r="D681" s="2">
        <v>62.6875</v>
      </c>
      <c r="E681" s="2">
        <v>64.5625</v>
      </c>
      <c r="F681" s="2">
        <v>61.075000000000003</v>
      </c>
      <c r="G681" s="1" t="d">
        <f t="shared" si="10"/>
        <v>2020-02-29</v>
      </c>
    </row>
    <row r="682" spans="1:7" x14ac:dyDescent="0.25">
      <c r="A682" s="1" t="d">
        <v>2020-03-24</v>
      </c>
      <c r="B682" s="2">
        <v>61.72</v>
      </c>
      <c r="C682">
        <v>287531080</v>
      </c>
      <c r="D682" s="2">
        <v>59.09</v>
      </c>
      <c r="E682" s="2">
        <v>61.922499999999999</v>
      </c>
      <c r="F682" s="2">
        <v>58.575000000000003</v>
      </c>
      <c r="G682" s="1" t="d">
        <f t="shared" si="10"/>
        <v>2020-02-29</v>
      </c>
    </row>
    <row r="683" spans="1:7" x14ac:dyDescent="0.25">
      <c r="A683" s="1" t="d">
        <v>2020-03-23</v>
      </c>
      <c r="B683" s="2">
        <v>56.092500000000001</v>
      </c>
      <c r="C683">
        <v>336752840</v>
      </c>
      <c r="D683" s="2">
        <v>57.02</v>
      </c>
      <c r="E683" s="2">
        <v>57.124899999999997</v>
      </c>
      <c r="F683" s="2">
        <v>53.152500000000003</v>
      </c>
      <c r="G683" s="1" t="d">
        <f t="shared" si="10"/>
        <v>2020-02-29</v>
      </c>
    </row>
    <row r="684" spans="1:7" x14ac:dyDescent="0.25">
      <c r="A684" s="1" t="d">
        <v>2020-03-20</v>
      </c>
      <c r="B684" s="2">
        <v>57.31</v>
      </c>
      <c r="C684">
        <v>401693200</v>
      </c>
      <c r="D684" s="2">
        <v>61.795000000000002</v>
      </c>
      <c r="E684" s="2">
        <v>62.957500000000003</v>
      </c>
      <c r="F684" s="3">
        <v>57</v>
      </c>
      <c r="G684" s="1" t="d">
        <f t="shared" si="10"/>
        <v>2020-02-29</v>
      </c>
    </row>
    <row r="685" spans="1:7" x14ac:dyDescent="0.25">
      <c r="A685" s="1" t="d">
        <v>2020-03-19</v>
      </c>
      <c r="B685" s="2">
        <v>61.195</v>
      </c>
      <c r="C685">
        <v>271857040</v>
      </c>
      <c r="D685" s="2">
        <v>61.846200000000003</v>
      </c>
      <c r="E685" s="2">
        <v>63.21</v>
      </c>
      <c r="F685" s="2">
        <v>60.652500000000003</v>
      </c>
      <c r="G685" s="1" t="d">
        <f t="shared" si="10"/>
        <v>2020-02-29</v>
      </c>
    </row>
    <row r="686" spans="1:7" x14ac:dyDescent="0.25">
      <c r="A686" s="1" t="d">
        <v>2020-03-18</v>
      </c>
      <c r="B686" s="2">
        <v>61.667499999999997</v>
      </c>
      <c r="C686">
        <v>300233640</v>
      </c>
      <c r="D686" s="2">
        <v>59.942500000000003</v>
      </c>
      <c r="E686" s="2">
        <v>62.5</v>
      </c>
      <c r="F686" s="2">
        <v>59.28</v>
      </c>
      <c r="G686" s="1" t="d">
        <f t="shared" si="10"/>
        <v>2020-02-29</v>
      </c>
    </row>
    <row r="687" spans="1:7" x14ac:dyDescent="0.25">
      <c r="A687" s="1" t="d">
        <v>2020-03-17</v>
      </c>
      <c r="B687" s="2">
        <v>63.215000000000003</v>
      </c>
      <c r="C687">
        <v>324055880</v>
      </c>
      <c r="D687" s="2">
        <v>61.877499999999998</v>
      </c>
      <c r="E687" s="2">
        <v>64.402500000000003</v>
      </c>
      <c r="F687" s="2">
        <v>59.6</v>
      </c>
      <c r="G687" s="1" t="d">
        <f t="shared" si="10"/>
        <v>2020-02-29</v>
      </c>
    </row>
    <row r="688" spans="1:7" x14ac:dyDescent="0.25">
      <c r="A688" s="1" t="d">
        <v>2020-03-16</v>
      </c>
      <c r="B688" s="2">
        <v>60.552500000000002</v>
      </c>
      <c r="C688">
        <v>322423480</v>
      </c>
      <c r="D688" s="2">
        <v>60.487499999999997</v>
      </c>
      <c r="E688" s="2">
        <v>64.77</v>
      </c>
      <c r="F688" s="3">
        <v>60</v>
      </c>
      <c r="G688" s="1" t="d">
        <f t="shared" si="10"/>
        <v>2020-02-29</v>
      </c>
    </row>
    <row r="689" spans="1:7" x14ac:dyDescent="0.25">
      <c r="A689" s="1" t="d">
        <v>2020-03-13</v>
      </c>
      <c r="B689" s="2">
        <v>69.492500000000007</v>
      </c>
      <c r="C689">
        <v>370732120</v>
      </c>
      <c r="D689" s="2">
        <v>66.222499999999997</v>
      </c>
      <c r="E689" s="2">
        <v>69.98</v>
      </c>
      <c r="F689" s="2">
        <v>63.237499999999997</v>
      </c>
      <c r="G689" s="1" t="d">
        <f t="shared" si="10"/>
        <v>2020-02-29</v>
      </c>
    </row>
    <row r="690" spans="1:7" x14ac:dyDescent="0.25">
      <c r="A690" s="1" t="d">
        <v>2020-03-12</v>
      </c>
      <c r="B690" s="2">
        <v>62.057499999999997</v>
      </c>
      <c r="C690">
        <v>418474000</v>
      </c>
      <c r="D690" s="2">
        <v>63.984999999999999</v>
      </c>
      <c r="E690" s="2">
        <v>67.5</v>
      </c>
      <c r="F690" s="3">
        <v>62</v>
      </c>
      <c r="G690" s="1" t="d">
        <f t="shared" si="10"/>
        <v>2020-02-29</v>
      </c>
    </row>
    <row r="691" spans="1:7" x14ac:dyDescent="0.25">
      <c r="A691" s="1" t="d">
        <v>2020-03-11</v>
      </c>
      <c r="B691" s="2">
        <v>68.857500000000002</v>
      </c>
      <c r="C691">
        <v>256379880</v>
      </c>
      <c r="D691" s="2">
        <v>69.347499999999997</v>
      </c>
      <c r="E691" s="2">
        <v>70.305000000000007</v>
      </c>
      <c r="F691" s="2">
        <v>67.965000000000003</v>
      </c>
      <c r="G691" s="1" t="d">
        <f t="shared" si="10"/>
        <v>2020-02-29</v>
      </c>
    </row>
    <row r="692" spans="1:7" x14ac:dyDescent="0.25">
      <c r="A692" s="1" t="d">
        <v>2020-03-10</v>
      </c>
      <c r="B692" s="2">
        <v>71.334999999999994</v>
      </c>
      <c r="C692">
        <v>285290080</v>
      </c>
      <c r="D692" s="2">
        <v>69.284999999999997</v>
      </c>
      <c r="E692" s="2">
        <v>71.61</v>
      </c>
      <c r="F692" s="2">
        <v>67.342500000000001</v>
      </c>
      <c r="G692" s="1" t="d">
        <f t="shared" si="10"/>
        <v>2020-02-29</v>
      </c>
    </row>
    <row r="693" spans="1:7" x14ac:dyDescent="0.25">
      <c r="A693" s="1" t="d">
        <v>2020-03-09</v>
      </c>
      <c r="B693" s="2">
        <v>66.542500000000004</v>
      </c>
      <c r="C693">
        <v>286744840</v>
      </c>
      <c r="D693" s="2">
        <v>65.9375</v>
      </c>
      <c r="E693" s="2">
        <v>69.522499999999994</v>
      </c>
      <c r="F693" s="2">
        <v>65.75</v>
      </c>
      <c r="G693" s="1" t="d">
        <f t="shared" si="10"/>
        <v>2020-02-29</v>
      </c>
    </row>
    <row r="694" spans="1:7" x14ac:dyDescent="0.25">
      <c r="A694" s="1" t="d">
        <v>2020-03-06</v>
      </c>
      <c r="B694" s="2">
        <v>72.257499999999993</v>
      </c>
      <c r="C694">
        <v>226177000</v>
      </c>
      <c r="D694" s="2">
        <v>70.5</v>
      </c>
      <c r="E694" s="2">
        <v>72.704999999999998</v>
      </c>
      <c r="F694" s="2">
        <v>70.307500000000005</v>
      </c>
      <c r="G694" s="1" t="d">
        <f t="shared" si="10"/>
        <v>2020-02-29</v>
      </c>
    </row>
    <row r="695" spans="1:7" x14ac:dyDescent="0.25">
      <c r="A695" s="1" t="d">
        <v>2020-03-05</v>
      </c>
      <c r="B695" s="2">
        <v>73.23</v>
      </c>
      <c r="C695">
        <v>187572880</v>
      </c>
      <c r="D695" s="2">
        <v>73.88</v>
      </c>
      <c r="E695" s="2">
        <v>74.887500000000003</v>
      </c>
      <c r="F695" s="2">
        <v>72.852500000000006</v>
      </c>
      <c r="G695" s="1" t="d">
        <f t="shared" si="10"/>
        <v>2020-02-29</v>
      </c>
    </row>
    <row r="696" spans="1:7" x14ac:dyDescent="0.25">
      <c r="A696" s="1" t="d">
        <v>2020-03-04</v>
      </c>
      <c r="B696" s="2">
        <v>75.685000000000002</v>
      </c>
      <c r="C696">
        <v>219178280</v>
      </c>
      <c r="D696" s="2">
        <v>74.11</v>
      </c>
      <c r="E696" s="2">
        <v>75.849999999999994</v>
      </c>
      <c r="F696" s="2">
        <v>73.282499999999999</v>
      </c>
      <c r="G696" s="1" t="d">
        <f t="shared" si="10"/>
        <v>2020-02-29</v>
      </c>
    </row>
    <row r="697" spans="1:7" x14ac:dyDescent="0.25">
      <c r="A697" s="1" t="d">
        <v>2020-03-03</v>
      </c>
      <c r="B697" s="2">
        <v>72.33</v>
      </c>
      <c r="C697">
        <v>319475400</v>
      </c>
      <c r="D697" s="2">
        <v>75.917500000000004</v>
      </c>
      <c r="E697" s="3">
        <v>76</v>
      </c>
      <c r="F697" s="2">
        <v>71.45</v>
      </c>
      <c r="G697" s="1" t="d">
        <f t="shared" si="10"/>
        <v>2020-02-29</v>
      </c>
    </row>
    <row r="698" spans="1:7" x14ac:dyDescent="0.25">
      <c r="A698" s="1" t="d">
        <v>2020-03-02</v>
      </c>
      <c r="B698" s="2">
        <v>74.702500000000001</v>
      </c>
      <c r="C698">
        <v>341397360</v>
      </c>
      <c r="D698" s="2">
        <v>70.569999999999993</v>
      </c>
      <c r="E698" s="2">
        <v>75.36</v>
      </c>
      <c r="F698" s="2">
        <v>69.430000000000007</v>
      </c>
      <c r="G698" s="1" t="d">
        <f t="shared" si="10"/>
        <v>2020-02-29</v>
      </c>
    </row>
    <row r="699" spans="1:7" x14ac:dyDescent="0.25">
      <c r="A699" s="1" t="d">
        <v>2020-02-28</v>
      </c>
      <c r="B699" s="2">
        <v>68.34</v>
      </c>
      <c r="C699">
        <v>426884800</v>
      </c>
      <c r="D699" s="2">
        <v>64.314999999999998</v>
      </c>
      <c r="E699" s="2">
        <v>69.602500000000006</v>
      </c>
      <c r="F699" s="2">
        <v>64.092500000000001</v>
      </c>
      <c r="G699" s="1" t="d">
        <f t="shared" si="10"/>
        <v>2020-01-31</v>
      </c>
    </row>
    <row r="700" spans="1:7" x14ac:dyDescent="0.25">
      <c r="A700" s="1" t="d">
        <v>2020-02-27</v>
      </c>
      <c r="B700" s="2">
        <v>68.38</v>
      </c>
      <c r="C700">
        <v>320605520</v>
      </c>
      <c r="D700" s="2">
        <v>70.275000000000006</v>
      </c>
      <c r="E700" s="2">
        <v>71.5</v>
      </c>
      <c r="F700" s="2">
        <v>68.239999999999995</v>
      </c>
      <c r="G700" s="1" t="d">
        <f t="shared" si="10"/>
        <v>2020-01-31</v>
      </c>
    </row>
    <row r="701" spans="1:7" x14ac:dyDescent="0.25">
      <c r="A701" s="1" t="d">
        <v>2020-02-26</v>
      </c>
      <c r="B701" s="2">
        <v>73.162499999999994</v>
      </c>
      <c r="C701">
        <v>198713720</v>
      </c>
      <c r="D701" s="2">
        <v>71.632499999999993</v>
      </c>
      <c r="E701" s="2">
        <v>74.47</v>
      </c>
      <c r="F701" s="2">
        <v>71.625</v>
      </c>
      <c r="G701" s="1" t="d">
        <f t="shared" si="10"/>
        <v>2020-01-31</v>
      </c>
    </row>
    <row r="702" spans="1:7" x14ac:dyDescent="0.25">
      <c r="A702" s="1" t="d">
        <v>2020-02-25</v>
      </c>
      <c r="B702" s="2">
        <v>72.02</v>
      </c>
      <c r="C702">
        <v>230673440</v>
      </c>
      <c r="D702" s="2">
        <v>75.237499999999997</v>
      </c>
      <c r="E702" s="2">
        <v>75.632499999999993</v>
      </c>
      <c r="F702" s="2">
        <v>71.532499999999999</v>
      </c>
      <c r="G702" s="1" t="d">
        <f t="shared" si="10"/>
        <v>2020-01-31</v>
      </c>
    </row>
    <row r="703" spans="1:7" x14ac:dyDescent="0.25">
      <c r="A703" s="1" t="d">
        <v>2020-02-24</v>
      </c>
      <c r="B703" s="2">
        <v>74.545000000000002</v>
      </c>
      <c r="C703">
        <v>222195320</v>
      </c>
      <c r="D703" s="2">
        <v>74.314999999999998</v>
      </c>
      <c r="E703" s="2">
        <v>76.045000000000002</v>
      </c>
      <c r="F703" s="2">
        <v>72.307500000000005</v>
      </c>
      <c r="G703" s="1" t="d">
        <f t="shared" si="10"/>
        <v>2020-01-31</v>
      </c>
    </row>
    <row r="704" spans="1:7" x14ac:dyDescent="0.25">
      <c r="A704" s="1" t="d">
        <v>2020-02-21</v>
      </c>
      <c r="B704" s="2">
        <v>78.262500000000003</v>
      </c>
      <c r="C704">
        <v>129705680</v>
      </c>
      <c r="D704" s="2">
        <v>79.655000000000001</v>
      </c>
      <c r="E704" s="2">
        <v>80.112499999999997</v>
      </c>
      <c r="F704" s="2">
        <v>77.625</v>
      </c>
      <c r="G704" s="1" t="d">
        <f t="shared" si="10"/>
        <v>2020-01-31</v>
      </c>
    </row>
    <row r="705" spans="1:7" x14ac:dyDescent="0.25">
      <c r="A705" s="1" t="d">
        <v>2020-02-20</v>
      </c>
      <c r="B705" s="2">
        <v>80.075000000000003</v>
      </c>
      <c r="C705">
        <v>100565960</v>
      </c>
      <c r="D705" s="2">
        <v>80.657499999999999</v>
      </c>
      <c r="E705" s="2">
        <v>81.162499999999994</v>
      </c>
      <c r="F705" s="2">
        <v>79.552499999999995</v>
      </c>
      <c r="G705" s="1" t="d">
        <f t="shared" si="10"/>
        <v>2020-01-31</v>
      </c>
    </row>
    <row r="706" spans="1:7" x14ac:dyDescent="0.25">
      <c r="A706" s="1" t="d">
        <v>2020-02-19</v>
      </c>
      <c r="B706" s="2">
        <v>80.905000000000001</v>
      </c>
      <c r="C706">
        <v>93983960</v>
      </c>
      <c r="D706" s="3">
        <v>80</v>
      </c>
      <c r="E706" s="2">
        <v>81.142499999999998</v>
      </c>
      <c r="F706" s="3">
        <v>80</v>
      </c>
      <c r="G706" s="1" t="d">
        <f t="shared" ref="G706:G769" si="11">EOMONTH(A706,-1)</f>
        <v>2020-01-31</v>
      </c>
    </row>
    <row r="707" spans="1:7" x14ac:dyDescent="0.25">
      <c r="A707" s="1" t="d">
        <v>2020-02-18</v>
      </c>
      <c r="B707" s="2">
        <v>79.75</v>
      </c>
      <c r="C707">
        <v>152762200</v>
      </c>
      <c r="D707" s="2">
        <v>78.84</v>
      </c>
      <c r="E707" s="2">
        <v>79.9375</v>
      </c>
      <c r="F707" s="2">
        <v>78.652500000000003</v>
      </c>
      <c r="G707" s="1" t="d">
        <f t="shared" si="11"/>
        <v>2020-01-31</v>
      </c>
    </row>
    <row r="708" spans="1:7" x14ac:dyDescent="0.25">
      <c r="A708" s="1" t="d">
        <v>2020-02-14</v>
      </c>
      <c r="B708" s="2">
        <v>81.237499999999997</v>
      </c>
      <c r="C708">
        <v>80113800</v>
      </c>
      <c r="D708" s="2">
        <v>81.185000000000002</v>
      </c>
      <c r="E708" s="2">
        <v>81.495000000000005</v>
      </c>
      <c r="F708" s="2">
        <v>80.712500000000006</v>
      </c>
      <c r="G708" s="1" t="d">
        <f t="shared" si="11"/>
        <v>2020-01-31</v>
      </c>
    </row>
    <row r="709" spans="1:7" x14ac:dyDescent="0.25">
      <c r="A709" s="1" t="d">
        <v>2020-02-13</v>
      </c>
      <c r="B709" s="2">
        <v>81.217500000000001</v>
      </c>
      <c r="C709">
        <v>94747560</v>
      </c>
      <c r="D709" s="2">
        <v>81.047499999999999</v>
      </c>
      <c r="E709" s="2">
        <v>81.555000000000007</v>
      </c>
      <c r="F709" s="2">
        <v>80.837500000000006</v>
      </c>
      <c r="G709" s="1" t="d">
        <f t="shared" si="11"/>
        <v>2020-01-31</v>
      </c>
    </row>
    <row r="710" spans="1:7" x14ac:dyDescent="0.25">
      <c r="A710" s="1" t="d">
        <v>2020-02-12</v>
      </c>
      <c r="B710" s="2">
        <v>81.8</v>
      </c>
      <c r="C710">
        <v>113730280</v>
      </c>
      <c r="D710" s="2">
        <v>80.367500000000007</v>
      </c>
      <c r="E710" s="2">
        <v>81.805000000000007</v>
      </c>
      <c r="F710" s="2">
        <v>80.367500000000007</v>
      </c>
      <c r="G710" s="1" t="d">
        <f t="shared" si="11"/>
        <v>2020-01-31</v>
      </c>
    </row>
    <row r="711" spans="1:7" x14ac:dyDescent="0.25">
      <c r="A711" s="1" t="d">
        <v>2020-02-11</v>
      </c>
      <c r="B711" s="2">
        <v>79.902500000000003</v>
      </c>
      <c r="C711">
        <v>94323120</v>
      </c>
      <c r="D711" s="2">
        <v>80.900000000000006</v>
      </c>
      <c r="E711" s="2">
        <v>80.974999999999994</v>
      </c>
      <c r="F711" s="2">
        <v>79.677499999999995</v>
      </c>
      <c r="G711" s="1" t="d">
        <f t="shared" si="11"/>
        <v>2020-01-31</v>
      </c>
    </row>
    <row r="712" spans="1:7" x14ac:dyDescent="0.25">
      <c r="A712" s="1" t="d">
        <v>2020-02-10</v>
      </c>
      <c r="B712" s="2">
        <v>80.387500000000003</v>
      </c>
      <c r="C712">
        <v>109348880</v>
      </c>
      <c r="D712" s="2">
        <v>78.545000000000002</v>
      </c>
      <c r="E712" s="2">
        <v>80.387500000000003</v>
      </c>
      <c r="F712" s="2">
        <v>78.462500000000006</v>
      </c>
      <c r="G712" s="1" t="d">
        <f t="shared" si="11"/>
        <v>2020-01-31</v>
      </c>
    </row>
    <row r="713" spans="1:7" x14ac:dyDescent="0.25">
      <c r="A713" s="1" t="d">
        <v>2020-02-07</v>
      </c>
      <c r="B713" s="2">
        <v>80.007499999999993</v>
      </c>
      <c r="C713">
        <v>117684040</v>
      </c>
      <c r="D713" s="2">
        <v>80.592500000000001</v>
      </c>
      <c r="E713" s="2">
        <v>80.849999999999994</v>
      </c>
      <c r="F713" s="2">
        <v>79.5</v>
      </c>
      <c r="G713" s="1" t="d">
        <f t="shared" si="11"/>
        <v>2020-01-31</v>
      </c>
    </row>
    <row r="714" spans="1:7" x14ac:dyDescent="0.25">
      <c r="A714" s="1" t="d">
        <v>2020-02-06</v>
      </c>
      <c r="B714" s="2">
        <v>81.302499999999995</v>
      </c>
      <c r="C714">
        <v>105425560</v>
      </c>
      <c r="D714" s="2">
        <v>80.642499999999998</v>
      </c>
      <c r="E714" s="2">
        <v>81.305000000000007</v>
      </c>
      <c r="F714" s="2">
        <v>80.066199999999995</v>
      </c>
      <c r="G714" s="1" t="d">
        <f t="shared" si="11"/>
        <v>2020-01-31</v>
      </c>
    </row>
    <row r="715" spans="1:7" x14ac:dyDescent="0.25">
      <c r="A715" s="1" t="d">
        <v>2020-02-05</v>
      </c>
      <c r="B715" s="2">
        <v>80.362499999999997</v>
      </c>
      <c r="C715">
        <v>118826880</v>
      </c>
      <c r="D715" s="2">
        <v>80.88</v>
      </c>
      <c r="E715" s="2">
        <v>81.19</v>
      </c>
      <c r="F715" s="2">
        <v>79.737499999999997</v>
      </c>
      <c r="G715" s="1" t="d">
        <f t="shared" si="11"/>
        <v>2020-01-31</v>
      </c>
    </row>
    <row r="716" spans="1:7" x14ac:dyDescent="0.25">
      <c r="A716" s="1" t="d">
        <v>2020-02-04</v>
      </c>
      <c r="B716" s="2">
        <v>79.712500000000006</v>
      </c>
      <c r="C716">
        <v>136616520</v>
      </c>
      <c r="D716" s="2">
        <v>78.827500000000001</v>
      </c>
      <c r="E716" s="2">
        <v>79.91</v>
      </c>
      <c r="F716" s="2">
        <v>78.408600000000007</v>
      </c>
      <c r="G716" s="1" t="d">
        <f t="shared" si="11"/>
        <v>2020-01-31</v>
      </c>
    </row>
    <row r="717" spans="1:7" x14ac:dyDescent="0.25">
      <c r="A717" s="1" t="d">
        <v>2020-02-03</v>
      </c>
      <c r="B717" s="2">
        <v>77.165000000000006</v>
      </c>
      <c r="C717">
        <v>173985600</v>
      </c>
      <c r="D717" s="2">
        <v>76.075000000000003</v>
      </c>
      <c r="E717" s="2">
        <v>78.372500000000002</v>
      </c>
      <c r="F717" s="2">
        <v>75.555000000000007</v>
      </c>
      <c r="G717" s="1" t="d">
        <f t="shared" si="11"/>
        <v>2020-01-31</v>
      </c>
    </row>
    <row r="718" spans="1:7" x14ac:dyDescent="0.25">
      <c r="A718" s="1" t="d">
        <v>2020-01-31</v>
      </c>
      <c r="B718" s="2">
        <v>77.377499999999998</v>
      </c>
      <c r="C718">
        <v>199588400</v>
      </c>
      <c r="D718" s="2">
        <v>80.232500000000002</v>
      </c>
      <c r="E718" s="2">
        <v>80.67</v>
      </c>
      <c r="F718" s="2">
        <v>77.072500000000005</v>
      </c>
      <c r="G718" s="1" t="d">
        <f t="shared" si="11"/>
        <v>2019-12-31</v>
      </c>
    </row>
    <row r="719" spans="1:7" x14ac:dyDescent="0.25">
      <c r="A719" s="1" t="d">
        <v>2020-01-30</v>
      </c>
      <c r="B719" s="2">
        <v>80.967500000000001</v>
      </c>
      <c r="C719">
        <v>126743240</v>
      </c>
      <c r="D719" s="2">
        <v>80.135999999999996</v>
      </c>
      <c r="E719" s="2">
        <v>81.022499999999994</v>
      </c>
      <c r="F719" s="2">
        <v>79.6875</v>
      </c>
      <c r="G719" s="1" t="d">
        <f t="shared" si="11"/>
        <v>2019-12-31</v>
      </c>
    </row>
    <row r="720" spans="1:7" x14ac:dyDescent="0.25">
      <c r="A720" s="1" t="d">
        <v>2020-01-29</v>
      </c>
      <c r="B720" s="2">
        <v>81.084999999999994</v>
      </c>
      <c r="C720">
        <v>216599720</v>
      </c>
      <c r="D720" s="2">
        <v>81.112499999999997</v>
      </c>
      <c r="E720" s="2">
        <v>81.962500000000006</v>
      </c>
      <c r="F720" s="2">
        <v>80.344999999999999</v>
      </c>
      <c r="G720" s="1" t="d">
        <f t="shared" si="11"/>
        <v>2019-12-31</v>
      </c>
    </row>
    <row r="721" spans="1:7" x14ac:dyDescent="0.25">
      <c r="A721" s="1" t="d">
        <v>2020-01-28</v>
      </c>
      <c r="B721" s="2">
        <v>79.422499999999999</v>
      </c>
      <c r="C721">
        <v>162233960</v>
      </c>
      <c r="D721" s="2">
        <v>78.150000000000006</v>
      </c>
      <c r="E721" s="2">
        <v>79.599999999999994</v>
      </c>
      <c r="F721" s="2">
        <v>78.047499999999999</v>
      </c>
      <c r="G721" s="1" t="d">
        <f t="shared" si="11"/>
        <v>2019-12-31</v>
      </c>
    </row>
    <row r="722" spans="1:7" x14ac:dyDescent="0.25">
      <c r="A722" s="1" t="d">
        <v>2020-01-27</v>
      </c>
      <c r="B722" s="2">
        <v>77.237499999999997</v>
      </c>
      <c r="C722">
        <v>161940040</v>
      </c>
      <c r="D722" s="2">
        <v>77.515000000000001</v>
      </c>
      <c r="E722" s="2">
        <v>77.942499999999995</v>
      </c>
      <c r="F722" s="2">
        <v>76.22</v>
      </c>
      <c r="G722" s="1" t="d">
        <f t="shared" si="11"/>
        <v>2019-12-31</v>
      </c>
    </row>
    <row r="723" spans="1:7" x14ac:dyDescent="0.25">
      <c r="A723" s="1" t="d">
        <v>2020-01-24</v>
      </c>
      <c r="B723" s="2">
        <v>79.577500000000001</v>
      </c>
      <c r="C723">
        <v>146537520</v>
      </c>
      <c r="D723" s="2">
        <v>80.0625</v>
      </c>
      <c r="E723" s="2">
        <v>80.832499999999996</v>
      </c>
      <c r="F723" s="2">
        <v>79.3797</v>
      </c>
      <c r="G723" s="1" t="d">
        <f t="shared" si="11"/>
        <v>2019-12-31</v>
      </c>
    </row>
    <row r="724" spans="1:7" x14ac:dyDescent="0.25">
      <c r="A724" s="1" t="d">
        <v>2020-01-23</v>
      </c>
      <c r="B724" s="2">
        <v>79.807500000000005</v>
      </c>
      <c r="C724">
        <v>104471960</v>
      </c>
      <c r="D724" s="2">
        <v>79.48</v>
      </c>
      <c r="E724" s="2">
        <v>79.89</v>
      </c>
      <c r="F724" s="2">
        <v>78.912499999999994</v>
      </c>
      <c r="G724" s="1" t="d">
        <f t="shared" si="11"/>
        <v>2019-12-31</v>
      </c>
    </row>
    <row r="725" spans="1:7" x14ac:dyDescent="0.25">
      <c r="A725" s="1" t="d">
        <v>2020-01-22</v>
      </c>
      <c r="B725" s="2">
        <v>79.424999999999997</v>
      </c>
      <c r="C725">
        <v>101832480</v>
      </c>
      <c r="D725" s="2">
        <v>79.644999999999996</v>
      </c>
      <c r="E725" s="2">
        <v>79.997500000000002</v>
      </c>
      <c r="F725" s="2">
        <v>79.327500000000001</v>
      </c>
      <c r="G725" s="1" t="d">
        <f t="shared" si="11"/>
        <v>2019-12-31</v>
      </c>
    </row>
    <row r="726" spans="1:7" x14ac:dyDescent="0.25">
      <c r="A726" s="1" t="d">
        <v>2020-01-21</v>
      </c>
      <c r="B726" s="2">
        <v>79.142499999999998</v>
      </c>
      <c r="C726">
        <v>110843240</v>
      </c>
      <c r="D726" s="2">
        <v>79.297499999999999</v>
      </c>
      <c r="E726" s="2">
        <v>79.754999999999995</v>
      </c>
      <c r="F726" s="3">
        <v>79</v>
      </c>
      <c r="G726" s="1" t="d">
        <f t="shared" si="11"/>
        <v>2019-12-31</v>
      </c>
    </row>
    <row r="727" spans="1:7" x14ac:dyDescent="0.25">
      <c r="A727" s="1" t="d">
        <v>2020-01-17</v>
      </c>
      <c r="B727" s="2">
        <v>79.682500000000005</v>
      </c>
      <c r="C727">
        <v>137816480</v>
      </c>
      <c r="D727" s="2">
        <v>79.067499999999995</v>
      </c>
      <c r="E727" s="2">
        <v>79.685000000000002</v>
      </c>
      <c r="F727" s="2">
        <v>78.75</v>
      </c>
      <c r="G727" s="1" t="d">
        <f t="shared" si="11"/>
        <v>2019-12-31</v>
      </c>
    </row>
    <row r="728" spans="1:7" x14ac:dyDescent="0.25">
      <c r="A728" s="1" t="d">
        <v>2020-01-16</v>
      </c>
      <c r="B728" s="2">
        <v>78.81</v>
      </c>
      <c r="C728">
        <v>108829000</v>
      </c>
      <c r="D728" s="2">
        <v>78.397499999999994</v>
      </c>
      <c r="E728" s="2">
        <v>78.924999999999997</v>
      </c>
      <c r="F728" s="2">
        <v>78.022499999999994</v>
      </c>
      <c r="G728" s="1" t="d">
        <f t="shared" si="11"/>
        <v>2019-12-31</v>
      </c>
    </row>
    <row r="729" spans="1:7" x14ac:dyDescent="0.25">
      <c r="A729" s="1" t="d">
        <v>2020-01-15</v>
      </c>
      <c r="B729" s="2">
        <v>77.834999999999994</v>
      </c>
      <c r="C729">
        <v>121923520</v>
      </c>
      <c r="D729" s="2">
        <v>77.962500000000006</v>
      </c>
      <c r="E729" s="2">
        <v>78.875</v>
      </c>
      <c r="F729" s="2">
        <v>77.387500000000003</v>
      </c>
      <c r="G729" s="1" t="d">
        <f t="shared" si="11"/>
        <v>2019-12-31</v>
      </c>
    </row>
    <row r="730" spans="1:7" x14ac:dyDescent="0.25">
      <c r="A730" s="1" t="d">
        <v>2020-01-14</v>
      </c>
      <c r="B730" s="2">
        <v>78.17</v>
      </c>
      <c r="C730">
        <v>162613840</v>
      </c>
      <c r="D730" s="2">
        <v>79.174999999999997</v>
      </c>
      <c r="E730" s="2">
        <v>79.392499999999998</v>
      </c>
      <c r="F730" s="2">
        <v>78.042500000000004</v>
      </c>
      <c r="G730" s="1" t="d">
        <f t="shared" si="11"/>
        <v>2019-12-31</v>
      </c>
    </row>
    <row r="731" spans="1:7" x14ac:dyDescent="0.25">
      <c r="A731" s="1" t="d">
        <v>2020-01-13</v>
      </c>
      <c r="B731" s="2">
        <v>79.239999999999995</v>
      </c>
      <c r="C731">
        <v>122086880</v>
      </c>
      <c r="D731" s="2">
        <v>77.91</v>
      </c>
      <c r="E731" s="2">
        <v>79.267499999999998</v>
      </c>
      <c r="F731" s="2">
        <v>77.787499999999994</v>
      </c>
      <c r="G731" s="1" t="d">
        <f t="shared" si="11"/>
        <v>2019-12-31</v>
      </c>
    </row>
    <row r="732" spans="1:7" x14ac:dyDescent="0.25">
      <c r="A732" s="1" t="d">
        <v>2020-01-10</v>
      </c>
      <c r="B732" s="2">
        <v>77.582499999999996</v>
      </c>
      <c r="C732">
        <v>140869080</v>
      </c>
      <c r="D732" s="2">
        <v>77.650000000000006</v>
      </c>
      <c r="E732" s="2">
        <v>78.167500000000004</v>
      </c>
      <c r="F732" s="2">
        <v>77.0625</v>
      </c>
      <c r="G732" s="1" t="d">
        <f t="shared" si="11"/>
        <v>2019-12-31</v>
      </c>
    </row>
    <row r="733" spans="1:7" x14ac:dyDescent="0.25">
      <c r="A733" s="1" t="d">
        <v>2020-01-09</v>
      </c>
      <c r="B733" s="2">
        <v>77.407499999999999</v>
      </c>
      <c r="C733">
        <v>170486160</v>
      </c>
      <c r="D733" s="2">
        <v>76.808800000000005</v>
      </c>
      <c r="E733" s="2">
        <v>77.607500000000002</v>
      </c>
      <c r="F733" s="2">
        <v>76.55</v>
      </c>
      <c r="G733" s="1" t="d">
        <f t="shared" si="11"/>
        <v>2019-12-31</v>
      </c>
    </row>
    <row r="734" spans="1:7" x14ac:dyDescent="0.25">
      <c r="A734" s="1" t="d">
        <v>2020-01-08</v>
      </c>
      <c r="B734" s="2">
        <v>75.797499999999999</v>
      </c>
      <c r="C734">
        <v>132363800</v>
      </c>
      <c r="D734" s="2">
        <v>74.290000000000006</v>
      </c>
      <c r="E734" s="2">
        <v>76.11</v>
      </c>
      <c r="F734" s="2">
        <v>74.289000000000001</v>
      </c>
      <c r="G734" s="1" t="d">
        <f t="shared" si="11"/>
        <v>2019-12-31</v>
      </c>
    </row>
    <row r="735" spans="1:7" x14ac:dyDescent="0.25">
      <c r="A735" s="1" t="d">
        <v>2020-01-07</v>
      </c>
      <c r="B735" s="2">
        <v>74.597499999999997</v>
      </c>
      <c r="C735">
        <v>111510640</v>
      </c>
      <c r="D735" s="2">
        <v>74.959999999999994</v>
      </c>
      <c r="E735" s="2">
        <v>75.224999999999994</v>
      </c>
      <c r="F735" s="2">
        <v>74.37</v>
      </c>
      <c r="G735" s="1" t="d">
        <f t="shared" si="11"/>
        <v>2019-12-31</v>
      </c>
    </row>
    <row r="736" spans="1:7" x14ac:dyDescent="0.25">
      <c r="A736" s="1" t="d">
        <v>2020-01-06</v>
      </c>
      <c r="B736" s="2">
        <v>74.95</v>
      </c>
      <c r="C736">
        <v>118578560</v>
      </c>
      <c r="D736" s="2">
        <v>73.447500000000005</v>
      </c>
      <c r="E736" s="2">
        <v>74.989999999999995</v>
      </c>
      <c r="F736" s="2">
        <v>73.1875</v>
      </c>
      <c r="G736" s="1" t="d">
        <f t="shared" si="11"/>
        <v>2019-12-31</v>
      </c>
    </row>
    <row r="737" spans="1:7" x14ac:dyDescent="0.25">
      <c r="A737" s="1" t="d">
        <v>2020-01-03</v>
      </c>
      <c r="B737" s="2">
        <v>74.357500000000002</v>
      </c>
      <c r="C737">
        <v>146535520</v>
      </c>
      <c r="D737" s="2">
        <v>74.287499999999994</v>
      </c>
      <c r="E737" s="2">
        <v>75.144999999999996</v>
      </c>
      <c r="F737" s="2">
        <v>74.125</v>
      </c>
      <c r="G737" s="1" t="d">
        <f t="shared" si="11"/>
        <v>2019-12-31</v>
      </c>
    </row>
    <row r="738" spans="1:7" x14ac:dyDescent="0.25">
      <c r="A738" s="1" t="d">
        <v>2020-01-02</v>
      </c>
      <c r="B738" s="2">
        <v>75.087500000000006</v>
      </c>
      <c r="C738">
        <v>135647440</v>
      </c>
      <c r="D738" s="2">
        <v>74.06</v>
      </c>
      <c r="E738" s="2">
        <v>75.150000000000006</v>
      </c>
      <c r="F738" s="2">
        <v>73.797499999999999</v>
      </c>
      <c r="G738" s="1" t="d">
        <f t="shared" si="11"/>
        <v>2019-12-31</v>
      </c>
    </row>
    <row r="739" spans="1:7" x14ac:dyDescent="0.25">
      <c r="A739" s="1" t="d">
        <v>2019-12-31</v>
      </c>
      <c r="B739" s="2">
        <v>73.412499999999994</v>
      </c>
      <c r="C739">
        <v>100990520</v>
      </c>
      <c r="D739" s="2">
        <v>72.482500000000002</v>
      </c>
      <c r="E739" s="2">
        <v>73.42</v>
      </c>
      <c r="F739" s="2">
        <v>72.38</v>
      </c>
      <c r="G739" s="1" t="d">
        <f t="shared" si="11"/>
        <v>2019-11-30</v>
      </c>
    </row>
    <row r="740" spans="1:7" x14ac:dyDescent="0.25">
      <c r="A740" s="1" t="d">
        <v>2019-12-30</v>
      </c>
      <c r="B740" s="2">
        <v>72.88</v>
      </c>
      <c r="C740">
        <v>144238440</v>
      </c>
      <c r="D740" s="2">
        <v>72.364999999999995</v>
      </c>
      <c r="E740" s="2">
        <v>73.172499999999999</v>
      </c>
      <c r="F740" s="2">
        <v>71.305000000000007</v>
      </c>
      <c r="G740" s="1" t="d">
        <f t="shared" si="11"/>
        <v>2019-11-30</v>
      </c>
    </row>
    <row r="741" spans="1:7" x14ac:dyDescent="0.25">
      <c r="A741" s="1" t="d">
        <v>2019-12-27</v>
      </c>
      <c r="B741" s="2">
        <v>72.45</v>
      </c>
      <c r="C741">
        <v>146371760</v>
      </c>
      <c r="D741" s="2">
        <v>72.78</v>
      </c>
      <c r="E741" s="2">
        <v>73.492500000000007</v>
      </c>
      <c r="F741" s="2">
        <v>72.03</v>
      </c>
      <c r="G741" s="1" t="d">
        <f t="shared" si="11"/>
        <v>2019-11-30</v>
      </c>
    </row>
    <row r="742" spans="1:7" x14ac:dyDescent="0.25">
      <c r="A742" s="1" t="d">
        <v>2019-12-26</v>
      </c>
      <c r="B742" s="2">
        <v>72.477500000000006</v>
      </c>
      <c r="C742">
        <v>93336000</v>
      </c>
      <c r="D742" s="2">
        <v>71.204999999999998</v>
      </c>
      <c r="E742" s="2">
        <v>72.495000000000005</v>
      </c>
      <c r="F742" s="2">
        <v>71.174999999999997</v>
      </c>
      <c r="G742" s="1" t="d">
        <f t="shared" si="11"/>
        <v>2019-11-30</v>
      </c>
    </row>
    <row r="743" spans="1:7" x14ac:dyDescent="0.25">
      <c r="A743" s="1" t="d">
        <v>2019-12-24</v>
      </c>
      <c r="B743" s="2">
        <v>71.067499999999995</v>
      </c>
      <c r="C743">
        <v>48478840</v>
      </c>
      <c r="D743" s="2">
        <v>71.172499999999999</v>
      </c>
      <c r="E743" s="2">
        <v>71.222499999999997</v>
      </c>
      <c r="F743" s="2">
        <v>70.729900000000001</v>
      </c>
      <c r="G743" s="1" t="d">
        <f t="shared" si="11"/>
        <v>2019-11-30</v>
      </c>
    </row>
    <row r="744" spans="1:7" x14ac:dyDescent="0.25">
      <c r="A744" s="1" t="d">
        <v>2019-12-23</v>
      </c>
      <c r="B744" s="3">
        <v>71</v>
      </c>
      <c r="C744">
        <v>98711520</v>
      </c>
      <c r="D744" s="2">
        <v>70.132499999999993</v>
      </c>
      <c r="E744" s="2">
        <v>71.0625</v>
      </c>
      <c r="F744" s="2">
        <v>70.093400000000003</v>
      </c>
      <c r="G744" s="1" t="d">
        <f t="shared" si="11"/>
        <v>2019-11-30</v>
      </c>
    </row>
    <row r="745" spans="1:7" x14ac:dyDescent="0.25">
      <c r="A745" s="1" t="d">
        <v>2019-12-20</v>
      </c>
      <c r="B745" s="2">
        <v>69.86</v>
      </c>
      <c r="C745">
        <v>276130960</v>
      </c>
      <c r="D745" s="2">
        <v>70.557500000000005</v>
      </c>
      <c r="E745" s="2">
        <v>70.662499999999994</v>
      </c>
      <c r="F745" s="2">
        <v>69.64</v>
      </c>
      <c r="G745" s="1" t="d">
        <f t="shared" si="11"/>
        <v>2019-11-30</v>
      </c>
    </row>
    <row r="746" spans="1:7" x14ac:dyDescent="0.25">
      <c r="A746" s="1" t="d">
        <v>2019-12-19</v>
      </c>
      <c r="B746" s="2">
        <v>70.004999999999995</v>
      </c>
      <c r="C746">
        <v>98507800</v>
      </c>
      <c r="D746" s="2">
        <v>69.875</v>
      </c>
      <c r="E746" s="2">
        <v>70.295000000000002</v>
      </c>
      <c r="F746" s="2">
        <v>69.737499999999997</v>
      </c>
      <c r="G746" s="1" t="d">
        <f t="shared" si="11"/>
        <v>2019-11-30</v>
      </c>
    </row>
    <row r="747" spans="1:7" x14ac:dyDescent="0.25">
      <c r="A747" s="1" t="d">
        <v>2019-12-18</v>
      </c>
      <c r="B747" s="2">
        <v>69.935000000000002</v>
      </c>
      <c r="C747">
        <v>116098760</v>
      </c>
      <c r="D747" s="2">
        <v>69.95</v>
      </c>
      <c r="E747" s="2">
        <v>70.474999999999994</v>
      </c>
      <c r="F747" s="2">
        <v>69.78</v>
      </c>
      <c r="G747" s="1" t="d">
        <f t="shared" si="11"/>
        <v>2019-11-30</v>
      </c>
    </row>
    <row r="748" spans="1:7" x14ac:dyDescent="0.25">
      <c r="A748" s="1" t="d">
        <v>2019-12-17</v>
      </c>
      <c r="B748" s="2">
        <v>70.102500000000006</v>
      </c>
      <c r="C748">
        <v>114303200</v>
      </c>
      <c r="D748" s="2">
        <v>69.892499999999998</v>
      </c>
      <c r="E748" s="2">
        <v>70.442499999999995</v>
      </c>
      <c r="F748" s="2">
        <v>69.7</v>
      </c>
      <c r="G748" s="1" t="d">
        <f t="shared" si="11"/>
        <v>2019-11-30</v>
      </c>
    </row>
    <row r="749" spans="1:7" x14ac:dyDescent="0.25">
      <c r="A749" s="1" t="d">
        <v>2019-12-16</v>
      </c>
      <c r="B749" s="2">
        <v>69.965000000000003</v>
      </c>
      <c r="C749">
        <v>128324440</v>
      </c>
      <c r="D749" s="2">
        <v>69.25</v>
      </c>
      <c r="E749" s="2">
        <v>70.197500000000005</v>
      </c>
      <c r="F749" s="2">
        <v>69.245000000000005</v>
      </c>
      <c r="G749" s="1" t="d">
        <f t="shared" si="11"/>
        <v>2019-11-30</v>
      </c>
    </row>
    <row r="750" spans="1:7" x14ac:dyDescent="0.25">
      <c r="A750" s="1" t="d">
        <v>2019-12-13</v>
      </c>
      <c r="B750" s="2">
        <v>68.787499999999994</v>
      </c>
      <c r="C750">
        <v>133731240</v>
      </c>
      <c r="D750" s="2">
        <v>67.864999999999995</v>
      </c>
      <c r="E750" s="2">
        <v>68.825000000000003</v>
      </c>
      <c r="F750" s="2">
        <v>67.732500000000002</v>
      </c>
      <c r="G750" s="1" t="d">
        <f t="shared" si="11"/>
        <v>2019-11-30</v>
      </c>
    </row>
    <row r="751" spans="1:7" x14ac:dyDescent="0.25">
      <c r="A751" s="1" t="d">
        <v>2019-12-12</v>
      </c>
      <c r="B751" s="2">
        <v>67.864999999999995</v>
      </c>
      <c r="C751">
        <v>137748160</v>
      </c>
      <c r="D751" s="2">
        <v>66.944999999999993</v>
      </c>
      <c r="E751" s="2">
        <v>68.14</v>
      </c>
      <c r="F751" s="2">
        <v>66.830299999999994</v>
      </c>
      <c r="G751" s="1" t="d">
        <f t="shared" si="11"/>
        <v>2019-11-30</v>
      </c>
    </row>
    <row r="752" spans="1:7" x14ac:dyDescent="0.25">
      <c r="A752" s="1" t="d">
        <v>2019-12-11</v>
      </c>
      <c r="B752" s="2">
        <v>67.692499999999995</v>
      </c>
      <c r="C752">
        <v>78893560</v>
      </c>
      <c r="D752" s="2">
        <v>67.202500000000001</v>
      </c>
      <c r="E752" s="2">
        <v>67.775000000000006</v>
      </c>
      <c r="F752" s="2">
        <v>67.125</v>
      </c>
      <c r="G752" s="1" t="d">
        <f t="shared" si="11"/>
        <v>2019-11-30</v>
      </c>
    </row>
    <row r="753" spans="1:7" x14ac:dyDescent="0.25">
      <c r="A753" s="1" t="d">
        <v>2019-12-10</v>
      </c>
      <c r="B753" s="2">
        <v>67.12</v>
      </c>
      <c r="C753">
        <v>90529520</v>
      </c>
      <c r="D753" s="2">
        <v>67.150000000000006</v>
      </c>
      <c r="E753" s="2">
        <v>67.517499999999998</v>
      </c>
      <c r="F753" s="2">
        <v>66.465000000000003</v>
      </c>
      <c r="G753" s="1" t="d">
        <f t="shared" si="11"/>
        <v>2019-11-30</v>
      </c>
    </row>
    <row r="754" spans="1:7" x14ac:dyDescent="0.25">
      <c r="A754" s="1" t="d">
        <v>2019-12-09</v>
      </c>
      <c r="B754" s="2">
        <v>66.73</v>
      </c>
      <c r="C754">
        <v>128730600</v>
      </c>
      <c r="D754" s="2">
        <v>67.5</v>
      </c>
      <c r="E754" s="2">
        <v>67.7</v>
      </c>
      <c r="F754" s="2">
        <v>66.227500000000006</v>
      </c>
      <c r="G754" s="1" t="d">
        <f t="shared" si="11"/>
        <v>2019-11-30</v>
      </c>
    </row>
    <row r="755" spans="1:7" x14ac:dyDescent="0.25">
      <c r="A755" s="1" t="d">
        <v>2019-12-06</v>
      </c>
      <c r="B755" s="2">
        <v>67.677499999999995</v>
      </c>
      <c r="C755">
        <v>106189960</v>
      </c>
      <c r="D755" s="2">
        <v>66.87</v>
      </c>
      <c r="E755" s="2">
        <v>67.75</v>
      </c>
      <c r="F755" s="2">
        <v>66.825000000000003</v>
      </c>
      <c r="G755" s="1" t="d">
        <f t="shared" si="11"/>
        <v>2019-11-30</v>
      </c>
    </row>
    <row r="756" spans="1:7" x14ac:dyDescent="0.25">
      <c r="A756" s="1" t="d">
        <v>2019-12-05</v>
      </c>
      <c r="B756" s="2">
        <v>66.394999999999996</v>
      </c>
      <c r="C756">
        <v>74645360</v>
      </c>
      <c r="D756" s="2">
        <v>65.947500000000005</v>
      </c>
      <c r="E756" s="2">
        <v>66.472499999999997</v>
      </c>
      <c r="F756" s="2">
        <v>65.682500000000005</v>
      </c>
      <c r="G756" s="1" t="d">
        <f t="shared" si="11"/>
        <v>2019-11-30</v>
      </c>
    </row>
    <row r="757" spans="1:7" x14ac:dyDescent="0.25">
      <c r="A757" s="1" t="d">
        <v>2019-12-04</v>
      </c>
      <c r="B757" s="2">
        <v>65.435000000000002</v>
      </c>
      <c r="C757">
        <v>67241560</v>
      </c>
      <c r="D757" s="2">
        <v>65.267499999999998</v>
      </c>
      <c r="E757" s="2">
        <v>65.827500000000001</v>
      </c>
      <c r="F757" s="2">
        <v>65.17</v>
      </c>
      <c r="G757" s="1" t="d">
        <f t="shared" si="11"/>
        <v>2019-11-30</v>
      </c>
    </row>
    <row r="758" spans="1:7" x14ac:dyDescent="0.25">
      <c r="A758" s="1" t="d">
        <v>2019-12-03</v>
      </c>
      <c r="B758" s="2">
        <v>64.862499999999997</v>
      </c>
      <c r="C758">
        <v>117509080</v>
      </c>
      <c r="D758" s="2">
        <v>64.577500000000001</v>
      </c>
      <c r="E758" s="2">
        <v>64.882499999999993</v>
      </c>
      <c r="F758" s="2">
        <v>64.072500000000005</v>
      </c>
      <c r="G758" s="1" t="d">
        <f t="shared" si="11"/>
        <v>2019-11-30</v>
      </c>
    </row>
    <row r="759" spans="1:7" x14ac:dyDescent="0.25">
      <c r="A759" s="1" t="d">
        <v>2019-12-02</v>
      </c>
      <c r="B759" s="2">
        <v>66.040000000000006</v>
      </c>
      <c r="C759">
        <v>94774200</v>
      </c>
      <c r="D759" s="2">
        <v>66.817499999999995</v>
      </c>
      <c r="E759" s="2">
        <v>67.0625</v>
      </c>
      <c r="F759" s="2">
        <v>65.862499999999997</v>
      </c>
      <c r="G759" s="1" t="d">
        <f t="shared" si="11"/>
        <v>2019-11-30</v>
      </c>
    </row>
    <row r="760" spans="1:7" x14ac:dyDescent="0.25">
      <c r="A760" s="1" t="d">
        <v>2019-11-29</v>
      </c>
      <c r="B760" s="2">
        <v>66.8125</v>
      </c>
      <c r="C760">
        <v>46617440</v>
      </c>
      <c r="D760" s="2">
        <v>66.650000000000006</v>
      </c>
      <c r="E760" s="3">
        <v>67</v>
      </c>
      <c r="F760" s="2">
        <v>66.474999999999994</v>
      </c>
      <c r="G760" s="1" t="d">
        <f t="shared" si="11"/>
        <v>2019-10-31</v>
      </c>
    </row>
    <row r="761" spans="1:7" x14ac:dyDescent="0.25">
      <c r="A761" s="1" t="d">
        <v>2019-11-27</v>
      </c>
      <c r="B761" s="2">
        <v>66.959999999999994</v>
      </c>
      <c r="C761">
        <v>65544480</v>
      </c>
      <c r="D761" s="2">
        <v>66.394999999999996</v>
      </c>
      <c r="E761" s="2">
        <v>66.995000000000005</v>
      </c>
      <c r="F761" s="2">
        <v>66.327500000000001</v>
      </c>
      <c r="G761" s="1" t="d">
        <f t="shared" si="11"/>
        <v>2019-10-31</v>
      </c>
    </row>
    <row r="762" spans="1:7" x14ac:dyDescent="0.25">
      <c r="A762" s="1" t="d">
        <v>2019-11-26</v>
      </c>
      <c r="B762" s="2">
        <v>66.072500000000005</v>
      </c>
      <c r="C762">
        <v>105339520</v>
      </c>
      <c r="D762" s="2">
        <v>66.734999999999999</v>
      </c>
      <c r="E762" s="2">
        <v>66.790000000000006</v>
      </c>
      <c r="F762" s="2">
        <v>65.625</v>
      </c>
      <c r="G762" s="1" t="d">
        <f t="shared" si="11"/>
        <v>2019-10-31</v>
      </c>
    </row>
    <row r="763" spans="1:7" x14ac:dyDescent="0.25">
      <c r="A763" s="1" t="d">
        <v>2019-11-25</v>
      </c>
      <c r="B763" s="2">
        <v>66.592500000000001</v>
      </c>
      <c r="C763">
        <v>84118080</v>
      </c>
      <c r="D763" s="2">
        <v>65.677499999999995</v>
      </c>
      <c r="E763" s="2">
        <v>66.61</v>
      </c>
      <c r="F763" s="2">
        <v>65.63</v>
      </c>
      <c r="G763" s="1" t="d">
        <f t="shared" si="11"/>
        <v>2019-10-31</v>
      </c>
    </row>
    <row r="764" spans="1:7" x14ac:dyDescent="0.25">
      <c r="A764" s="1" t="d">
        <v>2019-11-22</v>
      </c>
      <c r="B764" s="2">
        <v>65.444999999999993</v>
      </c>
      <c r="C764">
        <v>65325040</v>
      </c>
      <c r="D764" s="2">
        <v>65.647499999999994</v>
      </c>
      <c r="E764" s="2">
        <v>65.795000000000002</v>
      </c>
      <c r="F764" s="2">
        <v>65.209999999999994</v>
      </c>
      <c r="G764" s="1" t="d">
        <f t="shared" si="11"/>
        <v>2019-10-31</v>
      </c>
    </row>
    <row r="765" spans="1:7" x14ac:dyDescent="0.25">
      <c r="A765" s="1" t="d">
        <v>2019-11-21</v>
      </c>
      <c r="B765" s="2">
        <v>65.502499999999998</v>
      </c>
      <c r="C765">
        <v>121395120</v>
      </c>
      <c r="D765" s="2">
        <v>65.922499999999999</v>
      </c>
      <c r="E765" s="2">
        <v>66.001199999999997</v>
      </c>
      <c r="F765" s="2">
        <v>65.295000000000002</v>
      </c>
      <c r="G765" s="1" t="d">
        <f t="shared" si="11"/>
        <v>2019-10-31</v>
      </c>
    </row>
    <row r="766" spans="1:7" x14ac:dyDescent="0.25">
      <c r="A766" s="1" t="d">
        <v>2019-11-20</v>
      </c>
      <c r="B766" s="2">
        <v>65.797499999999999</v>
      </c>
      <c r="C766">
        <v>106439680</v>
      </c>
      <c r="D766" s="2">
        <v>66.385000000000005</v>
      </c>
      <c r="E766" s="2">
        <v>66.520799999999994</v>
      </c>
      <c r="F766" s="2">
        <v>65.099999999999994</v>
      </c>
      <c r="G766" s="1" t="d">
        <f t="shared" si="11"/>
        <v>2019-10-31</v>
      </c>
    </row>
    <row r="767" spans="1:7" x14ac:dyDescent="0.25">
      <c r="A767" s="1" t="d">
        <v>2019-11-19</v>
      </c>
      <c r="B767" s="2">
        <v>66.572500000000005</v>
      </c>
      <c r="C767">
        <v>76278400</v>
      </c>
      <c r="D767" s="2">
        <v>66.974999999999994</v>
      </c>
      <c r="E767" s="3">
        <v>67</v>
      </c>
      <c r="F767" s="2">
        <v>66.348200000000006</v>
      </c>
      <c r="G767" s="1" t="d">
        <f t="shared" si="11"/>
        <v>2019-10-31</v>
      </c>
    </row>
    <row r="768" spans="1:7" x14ac:dyDescent="0.25">
      <c r="A768" s="1" t="d">
        <v>2019-11-18</v>
      </c>
      <c r="B768" s="2">
        <v>66.775000000000006</v>
      </c>
      <c r="C768">
        <v>86803600</v>
      </c>
      <c r="D768" s="2">
        <v>66.45</v>
      </c>
      <c r="E768" s="2">
        <v>66.857500000000002</v>
      </c>
      <c r="F768" s="2">
        <v>66.057500000000005</v>
      </c>
      <c r="G768" s="1" t="d">
        <f t="shared" si="11"/>
        <v>2019-10-31</v>
      </c>
    </row>
    <row r="769" spans="1:7" x14ac:dyDescent="0.25">
      <c r="A769" s="1" t="d">
        <v>2019-11-15</v>
      </c>
      <c r="B769" s="2">
        <v>66.44</v>
      </c>
      <c r="C769">
        <v>100374680</v>
      </c>
      <c r="D769" s="2">
        <v>65.92</v>
      </c>
      <c r="E769" s="2">
        <v>66.444999999999993</v>
      </c>
      <c r="F769" s="2">
        <v>65.752499999999998</v>
      </c>
      <c r="G769" s="1" t="d">
        <f t="shared" si="11"/>
        <v>2019-10-31</v>
      </c>
    </row>
    <row r="770" spans="1:7" x14ac:dyDescent="0.25">
      <c r="A770" s="1" t="d">
        <v>2019-11-14</v>
      </c>
      <c r="B770" s="2">
        <v>65.66</v>
      </c>
      <c r="C770">
        <v>89582240</v>
      </c>
      <c r="D770" s="2">
        <v>65.9375</v>
      </c>
      <c r="E770" s="2">
        <v>66.22</v>
      </c>
      <c r="F770" s="2">
        <v>65.525000000000006</v>
      </c>
      <c r="G770" s="1" t="d">
        <f t="shared" ref="G770:G833" si="12">EOMONTH(A770,-1)</f>
        <v>2019-10-31</v>
      </c>
    </row>
    <row r="771" spans="1:7" x14ac:dyDescent="0.25">
      <c r="A771" s="1" t="d">
        <v>2019-11-13</v>
      </c>
      <c r="B771" s="2">
        <v>66.117500000000007</v>
      </c>
      <c r="C771">
        <v>103270360</v>
      </c>
      <c r="D771" s="2">
        <v>65.282499999999999</v>
      </c>
      <c r="E771" s="2">
        <v>66.194999999999993</v>
      </c>
      <c r="F771" s="2">
        <v>65.267499999999998</v>
      </c>
      <c r="G771" s="1" t="d">
        <f t="shared" si="12"/>
        <v>2019-10-31</v>
      </c>
    </row>
    <row r="772" spans="1:7" x14ac:dyDescent="0.25">
      <c r="A772" s="1" t="d">
        <v>2019-11-12</v>
      </c>
      <c r="B772" s="2">
        <v>65.489999999999995</v>
      </c>
      <c r="C772">
        <v>87388920</v>
      </c>
      <c r="D772" s="2">
        <v>65.387500000000003</v>
      </c>
      <c r="E772" s="2">
        <v>65.697500000000005</v>
      </c>
      <c r="F772" s="2">
        <v>65.23</v>
      </c>
      <c r="G772" s="1" t="d">
        <f t="shared" si="12"/>
        <v>2019-10-31</v>
      </c>
    </row>
    <row r="773" spans="1:7" x14ac:dyDescent="0.25">
      <c r="A773" s="1" t="d">
        <v>2019-11-11</v>
      </c>
      <c r="B773" s="2">
        <v>65.55</v>
      </c>
      <c r="C773">
        <v>82029840</v>
      </c>
      <c r="D773" s="2">
        <v>64.575000000000003</v>
      </c>
      <c r="E773" s="2">
        <v>65.617500000000007</v>
      </c>
      <c r="F773" s="2">
        <v>64.569999999999993</v>
      </c>
      <c r="G773" s="1" t="d">
        <f t="shared" si="12"/>
        <v>2019-10-31</v>
      </c>
    </row>
    <row r="774" spans="1:7" x14ac:dyDescent="0.25">
      <c r="A774" s="1" t="d">
        <v>2019-11-08</v>
      </c>
      <c r="B774" s="2">
        <v>65.034999999999997</v>
      </c>
      <c r="C774">
        <v>70082000</v>
      </c>
      <c r="D774" s="2">
        <v>64.672499999999999</v>
      </c>
      <c r="E774" s="2">
        <v>65.11</v>
      </c>
      <c r="F774" s="2">
        <v>64.212500000000006</v>
      </c>
      <c r="G774" s="1" t="d">
        <f t="shared" si="12"/>
        <v>2019-10-31</v>
      </c>
    </row>
    <row r="775" spans="1:7" x14ac:dyDescent="0.25">
      <c r="A775" s="1" t="d">
        <v>2019-11-07</v>
      </c>
      <c r="B775" s="2">
        <v>64.857500000000002</v>
      </c>
      <c r="C775">
        <v>94940320</v>
      </c>
      <c r="D775" s="2">
        <v>64.685000000000002</v>
      </c>
      <c r="E775" s="2">
        <v>65.087500000000006</v>
      </c>
      <c r="F775" s="2">
        <v>64.527500000000003</v>
      </c>
      <c r="G775" s="1" t="d">
        <f t="shared" si="12"/>
        <v>2019-10-31</v>
      </c>
    </row>
    <row r="776" spans="1:7" x14ac:dyDescent="0.25">
      <c r="A776" s="1" t="d">
        <v>2019-11-06</v>
      </c>
      <c r="B776" s="2">
        <v>64.31</v>
      </c>
      <c r="C776">
        <v>75864480</v>
      </c>
      <c r="D776" s="2">
        <v>64.192499999999995</v>
      </c>
      <c r="E776" s="2">
        <v>64.372500000000002</v>
      </c>
      <c r="F776" s="2">
        <v>63.841299999999997</v>
      </c>
      <c r="G776" s="1" t="d">
        <f t="shared" si="12"/>
        <v>2019-10-31</v>
      </c>
    </row>
    <row r="777" spans="1:7" x14ac:dyDescent="0.25">
      <c r="A777" s="1" t="d">
        <v>2019-11-05</v>
      </c>
      <c r="B777" s="2">
        <v>64.282499999999999</v>
      </c>
      <c r="C777">
        <v>79897720</v>
      </c>
      <c r="D777" s="2">
        <v>64.262500000000003</v>
      </c>
      <c r="E777" s="2">
        <v>64.547499999999999</v>
      </c>
      <c r="F777" s="2">
        <v>64.08</v>
      </c>
      <c r="G777" s="1" t="d">
        <f t="shared" si="12"/>
        <v>2019-10-31</v>
      </c>
    </row>
    <row r="778" spans="1:7" x14ac:dyDescent="0.25">
      <c r="A778" s="1" t="d">
        <v>2019-11-04</v>
      </c>
      <c r="B778" s="2">
        <v>64.375</v>
      </c>
      <c r="C778">
        <v>103271800</v>
      </c>
      <c r="D778" s="2">
        <v>64.332499999999996</v>
      </c>
      <c r="E778" s="2">
        <v>64.461299999999994</v>
      </c>
      <c r="F778" s="2">
        <v>63.844999999999999</v>
      </c>
      <c r="G778" s="1" t="d">
        <f t="shared" si="12"/>
        <v>2019-10-31</v>
      </c>
    </row>
    <row r="779" spans="1:7" x14ac:dyDescent="0.25">
      <c r="A779" s="1" t="d">
        <v>2019-11-01</v>
      </c>
      <c r="B779" s="2">
        <v>63.954999999999998</v>
      </c>
      <c r="C779">
        <v>151125320</v>
      </c>
      <c r="D779" s="2">
        <v>62.384999999999998</v>
      </c>
      <c r="E779" s="2">
        <v>63.982500000000002</v>
      </c>
      <c r="F779" s="2">
        <v>62.29</v>
      </c>
      <c r="G779" s="1" t="d">
        <f t="shared" si="12"/>
        <v>2019-10-31</v>
      </c>
    </row>
    <row r="780" spans="1:7" x14ac:dyDescent="0.25">
      <c r="A780" s="1" t="d">
        <v>2019-10-31</v>
      </c>
      <c r="B780" s="2">
        <v>62.19</v>
      </c>
      <c r="C780">
        <v>139162080</v>
      </c>
      <c r="D780" s="2">
        <v>61.81</v>
      </c>
      <c r="E780" s="2">
        <v>62.292499999999997</v>
      </c>
      <c r="F780" s="2">
        <v>59.314999999999998</v>
      </c>
      <c r="G780" s="1" t="d">
        <f t="shared" si="12"/>
        <v>2019-09-30</v>
      </c>
    </row>
    <row r="781" spans="1:7" x14ac:dyDescent="0.25">
      <c r="A781" s="1" t="d">
        <v>2019-10-30</v>
      </c>
      <c r="B781" s="2">
        <v>60.814999999999998</v>
      </c>
      <c r="C781">
        <v>124522080</v>
      </c>
      <c r="D781" s="2">
        <v>61.19</v>
      </c>
      <c r="E781" s="2">
        <v>61.325000000000003</v>
      </c>
      <c r="F781" s="2">
        <v>60.302500000000002</v>
      </c>
      <c r="G781" s="1" t="d">
        <f t="shared" si="12"/>
        <v>2019-09-30</v>
      </c>
    </row>
    <row r="782" spans="1:7" x14ac:dyDescent="0.25">
      <c r="A782" s="1" t="d">
        <v>2019-10-29</v>
      </c>
      <c r="B782" s="2">
        <v>60.822499999999998</v>
      </c>
      <c r="C782">
        <v>142839480</v>
      </c>
      <c r="D782" s="2">
        <v>62.2425</v>
      </c>
      <c r="E782" s="2">
        <v>62.4375</v>
      </c>
      <c r="F782" s="2">
        <v>60.642499999999998</v>
      </c>
      <c r="G782" s="1" t="d">
        <f t="shared" si="12"/>
        <v>2019-09-30</v>
      </c>
    </row>
    <row r="783" spans="1:7" x14ac:dyDescent="0.25">
      <c r="A783" s="1" t="d">
        <v>2019-10-28</v>
      </c>
      <c r="B783" s="2">
        <v>62.262500000000003</v>
      </c>
      <c r="C783">
        <v>96572960</v>
      </c>
      <c r="D783" s="2">
        <v>61.854999999999997</v>
      </c>
      <c r="E783" s="2">
        <v>62.3125</v>
      </c>
      <c r="F783" s="2">
        <v>61.68</v>
      </c>
      <c r="G783" s="1" t="d">
        <f t="shared" si="12"/>
        <v>2019-09-30</v>
      </c>
    </row>
    <row r="784" spans="1:7" x14ac:dyDescent="0.25">
      <c r="A784" s="1" t="d">
        <v>2019-10-25</v>
      </c>
      <c r="B784" s="2">
        <v>61.645000000000003</v>
      </c>
      <c r="C784">
        <v>73477200</v>
      </c>
      <c r="D784" s="2">
        <v>60.79</v>
      </c>
      <c r="E784" s="2">
        <v>61.682499999999997</v>
      </c>
      <c r="F784" s="2">
        <v>60.72</v>
      </c>
      <c r="G784" s="1" t="d">
        <f t="shared" si="12"/>
        <v>2019-09-30</v>
      </c>
    </row>
    <row r="785" spans="1:7" x14ac:dyDescent="0.25">
      <c r="A785" s="1" t="d">
        <v>2019-10-24</v>
      </c>
      <c r="B785" s="2">
        <v>60.895000000000003</v>
      </c>
      <c r="C785">
        <v>71665040</v>
      </c>
      <c r="D785" s="2">
        <v>61.127499999999998</v>
      </c>
      <c r="E785" s="2">
        <v>61.2</v>
      </c>
      <c r="F785" s="2">
        <v>60.451300000000003</v>
      </c>
      <c r="G785" s="1" t="d">
        <f t="shared" si="12"/>
        <v>2019-09-30</v>
      </c>
    </row>
    <row r="786" spans="1:7" x14ac:dyDescent="0.25">
      <c r="A786" s="1" t="d">
        <v>2019-10-23</v>
      </c>
      <c r="B786" s="2">
        <v>60.795000000000002</v>
      </c>
      <c r="C786">
        <v>79730200</v>
      </c>
      <c r="D786" s="2">
        <v>60.524999999999999</v>
      </c>
      <c r="E786" s="2">
        <v>60.81</v>
      </c>
      <c r="F786" s="2">
        <v>60.305</v>
      </c>
      <c r="G786" s="1" t="d">
        <f t="shared" si="12"/>
        <v>2019-09-30</v>
      </c>
    </row>
    <row r="787" spans="1:7" x14ac:dyDescent="0.25">
      <c r="A787" s="1" t="d">
        <v>2019-10-22</v>
      </c>
      <c r="B787" s="2">
        <v>59.99</v>
      </c>
      <c r="C787">
        <v>90736000</v>
      </c>
      <c r="D787" s="2">
        <v>60.29</v>
      </c>
      <c r="E787" s="2">
        <v>60.55</v>
      </c>
      <c r="F787" s="2">
        <v>59.905500000000004</v>
      </c>
      <c r="G787" s="1" t="d">
        <f t="shared" si="12"/>
        <v>2019-09-30</v>
      </c>
    </row>
    <row r="788" spans="1:7" x14ac:dyDescent="0.25">
      <c r="A788" s="1" t="d">
        <v>2019-10-21</v>
      </c>
      <c r="B788" s="2">
        <v>60.127499999999998</v>
      </c>
      <c r="C788">
        <v>89469920</v>
      </c>
      <c r="D788" s="2">
        <v>59.38</v>
      </c>
      <c r="E788" s="2">
        <v>60.247500000000002</v>
      </c>
      <c r="F788" s="2">
        <v>59.33</v>
      </c>
      <c r="G788" s="1" t="d">
        <f t="shared" si="12"/>
        <v>2019-09-30</v>
      </c>
    </row>
    <row r="789" spans="1:7" x14ac:dyDescent="0.25">
      <c r="A789" s="1" t="d">
        <v>2019-10-18</v>
      </c>
      <c r="B789" s="2">
        <v>59.102499999999999</v>
      </c>
      <c r="C789">
        <v>97508680</v>
      </c>
      <c r="D789" s="2">
        <v>58.647500000000001</v>
      </c>
      <c r="E789" s="2">
        <v>59.395000000000003</v>
      </c>
      <c r="F789" s="2">
        <v>58.572499999999998</v>
      </c>
      <c r="G789" s="1" t="d">
        <f t="shared" si="12"/>
        <v>2019-09-30</v>
      </c>
    </row>
    <row r="790" spans="1:7" x14ac:dyDescent="0.25">
      <c r="A790" s="1" t="d">
        <v>2019-10-17</v>
      </c>
      <c r="B790" s="2">
        <v>58.82</v>
      </c>
      <c r="C790">
        <v>69091600</v>
      </c>
      <c r="D790" s="2">
        <v>58.772500000000001</v>
      </c>
      <c r="E790" s="2">
        <v>59.037500000000001</v>
      </c>
      <c r="F790" s="2">
        <v>58.38</v>
      </c>
      <c r="G790" s="1" t="d">
        <f t="shared" si="12"/>
        <v>2019-09-30</v>
      </c>
    </row>
    <row r="791" spans="1:7" x14ac:dyDescent="0.25">
      <c r="A791" s="1" t="d">
        <v>2019-10-16</v>
      </c>
      <c r="B791" s="2">
        <v>58.592500000000001</v>
      </c>
      <c r="C791">
        <v>77146760</v>
      </c>
      <c r="D791" s="2">
        <v>58.342500000000001</v>
      </c>
      <c r="E791" s="2">
        <v>58.81</v>
      </c>
      <c r="F791" s="2">
        <v>58.3</v>
      </c>
      <c r="G791" s="1" t="d">
        <f t="shared" si="12"/>
        <v>2019-09-30</v>
      </c>
    </row>
    <row r="792" spans="1:7" x14ac:dyDescent="0.25">
      <c r="A792" s="1" t="d">
        <v>2019-10-15</v>
      </c>
      <c r="B792" s="2">
        <v>58.83</v>
      </c>
      <c r="C792">
        <v>92161920</v>
      </c>
      <c r="D792" s="2">
        <v>59.097499999999997</v>
      </c>
      <c r="E792" s="2">
        <v>59.412500000000001</v>
      </c>
      <c r="F792" s="2">
        <v>58.72</v>
      </c>
      <c r="G792" s="1" t="d">
        <f t="shared" si="12"/>
        <v>2019-09-30</v>
      </c>
    </row>
    <row r="793" spans="1:7" x14ac:dyDescent="0.25">
      <c r="A793" s="1" t="d">
        <v>2019-10-14</v>
      </c>
      <c r="B793" s="2">
        <v>58.967500000000001</v>
      </c>
      <c r="C793">
        <v>97653920</v>
      </c>
      <c r="D793" s="2">
        <v>58.725000000000001</v>
      </c>
      <c r="E793" s="2">
        <v>59.533499999999997</v>
      </c>
      <c r="F793" s="2">
        <v>58.667499999999997</v>
      </c>
      <c r="G793" s="1" t="d">
        <f t="shared" si="12"/>
        <v>2019-09-30</v>
      </c>
    </row>
    <row r="794" spans="1:7" x14ac:dyDescent="0.25">
      <c r="A794" s="1" t="d">
        <v>2019-10-11</v>
      </c>
      <c r="B794" s="2">
        <v>59.052500000000002</v>
      </c>
      <c r="C794">
        <v>167960840</v>
      </c>
      <c r="D794" s="2">
        <v>58.237499999999997</v>
      </c>
      <c r="E794" s="2">
        <v>59.41</v>
      </c>
      <c r="F794" s="2">
        <v>58.076900000000002</v>
      </c>
      <c r="G794" s="1" t="d">
        <f t="shared" si="12"/>
        <v>2019-09-30</v>
      </c>
    </row>
    <row r="795" spans="1:7" x14ac:dyDescent="0.25">
      <c r="A795" s="1" t="d">
        <v>2019-10-10</v>
      </c>
      <c r="B795" s="2">
        <v>57.522500000000001</v>
      </c>
      <c r="C795">
        <v>115851920</v>
      </c>
      <c r="D795" s="2">
        <v>56.982500000000002</v>
      </c>
      <c r="E795" s="2">
        <v>57.61</v>
      </c>
      <c r="F795" s="2">
        <v>56.825000000000003</v>
      </c>
      <c r="G795" s="1" t="d">
        <f t="shared" si="12"/>
        <v>2019-09-30</v>
      </c>
    </row>
    <row r="796" spans="1:7" x14ac:dyDescent="0.25">
      <c r="A796" s="1" t="d">
        <v>2019-10-09</v>
      </c>
      <c r="B796" s="2">
        <v>56.7575</v>
      </c>
      <c r="C796">
        <v>76117680</v>
      </c>
      <c r="D796" s="2">
        <v>56.7575</v>
      </c>
      <c r="E796" s="2">
        <v>56.947499999999998</v>
      </c>
      <c r="F796" s="2">
        <v>56.41</v>
      </c>
      <c r="G796" s="1" t="d">
        <f t="shared" si="12"/>
        <v>2019-09-30</v>
      </c>
    </row>
    <row r="797" spans="1:7" x14ac:dyDescent="0.25">
      <c r="A797" s="1" t="d">
        <v>2019-10-08</v>
      </c>
      <c r="B797" s="2">
        <v>56.1</v>
      </c>
      <c r="C797">
        <v>117130800</v>
      </c>
      <c r="D797" s="2">
        <v>56.454999999999998</v>
      </c>
      <c r="E797" s="2">
        <v>57.015000000000001</v>
      </c>
      <c r="F797" s="2">
        <v>56.082500000000003</v>
      </c>
      <c r="G797" s="1" t="d">
        <f t="shared" si="12"/>
        <v>2019-09-30</v>
      </c>
    </row>
    <row r="798" spans="1:7" x14ac:dyDescent="0.25">
      <c r="A798" s="1" t="d">
        <v>2019-10-07</v>
      </c>
      <c r="B798" s="2">
        <v>56.765000000000001</v>
      </c>
      <c r="C798">
        <v>123557080</v>
      </c>
      <c r="D798" s="2">
        <v>56.567500000000003</v>
      </c>
      <c r="E798" s="2">
        <v>57.482500000000002</v>
      </c>
      <c r="F798" s="2">
        <v>56.46</v>
      </c>
      <c r="G798" s="1" t="d">
        <f t="shared" si="12"/>
        <v>2019-09-30</v>
      </c>
    </row>
    <row r="799" spans="1:7" x14ac:dyDescent="0.25">
      <c r="A799" s="1" t="d">
        <v>2019-10-04</v>
      </c>
      <c r="B799" s="2">
        <v>56.752499999999998</v>
      </c>
      <c r="C799">
        <v>139022200</v>
      </c>
      <c r="D799" s="2">
        <v>56.41</v>
      </c>
      <c r="E799" s="2">
        <v>56.872500000000002</v>
      </c>
      <c r="F799" s="2">
        <v>55.972499999999997</v>
      </c>
      <c r="G799" s="1" t="d">
        <f t="shared" si="12"/>
        <v>2019-09-30</v>
      </c>
    </row>
    <row r="800" spans="1:7" x14ac:dyDescent="0.25">
      <c r="A800" s="1" t="d">
        <v>2019-10-03</v>
      </c>
      <c r="B800" s="2">
        <v>55.204999999999998</v>
      </c>
      <c r="C800">
        <v>121410760</v>
      </c>
      <c r="D800" s="2">
        <v>54.607500000000002</v>
      </c>
      <c r="E800" s="2">
        <v>55.24</v>
      </c>
      <c r="F800" s="2">
        <v>53.783000000000001</v>
      </c>
      <c r="G800" s="1" t="d">
        <f t="shared" si="12"/>
        <v>2019-09-30</v>
      </c>
    </row>
    <row r="801" spans="1:7" x14ac:dyDescent="0.25">
      <c r="A801" s="1" t="d">
        <v>2019-10-02</v>
      </c>
      <c r="B801" s="2">
        <v>54.74</v>
      </c>
      <c r="C801">
        <v>143069040</v>
      </c>
      <c r="D801" s="2">
        <v>55.765000000000001</v>
      </c>
      <c r="E801" s="2">
        <v>55.895000000000003</v>
      </c>
      <c r="F801" s="2">
        <v>54.482500000000002</v>
      </c>
      <c r="G801" s="1" t="d">
        <f t="shared" si="12"/>
        <v>2019-09-30</v>
      </c>
    </row>
    <row r="802" spans="1:7" x14ac:dyDescent="0.25">
      <c r="A802" s="1" t="d">
        <v>2019-10-01</v>
      </c>
      <c r="B802" s="2">
        <v>56.147500000000001</v>
      </c>
      <c r="C802">
        <v>144748640</v>
      </c>
      <c r="D802" s="2">
        <v>56.267499999999998</v>
      </c>
      <c r="E802" s="2">
        <v>57.055</v>
      </c>
      <c r="F802" s="2">
        <v>56.05</v>
      </c>
      <c r="G802" s="1" t="d">
        <f t="shared" si="12"/>
        <v>2019-09-30</v>
      </c>
    </row>
    <row r="803" spans="1:7" x14ac:dyDescent="0.25">
      <c r="A803" s="1" t="d">
        <v>2019-09-30</v>
      </c>
      <c r="B803" s="2">
        <v>55.9925</v>
      </c>
      <c r="C803">
        <v>105274320</v>
      </c>
      <c r="D803" s="2">
        <v>55.225000000000001</v>
      </c>
      <c r="E803" s="2">
        <v>56.145000000000003</v>
      </c>
      <c r="F803" s="2">
        <v>55.197499999999998</v>
      </c>
      <c r="G803" s="1" t="d">
        <f t="shared" si="12"/>
        <v>2019-08-31</v>
      </c>
    </row>
    <row r="804" spans="1:7" x14ac:dyDescent="0.25">
      <c r="A804" s="1" t="d">
        <v>2019-09-27</v>
      </c>
      <c r="B804" s="2">
        <v>54.704999999999998</v>
      </c>
      <c r="C804">
        <v>101445160</v>
      </c>
      <c r="D804" s="2">
        <v>55.134999999999998</v>
      </c>
      <c r="E804" s="2">
        <v>55.24</v>
      </c>
      <c r="F804" s="2">
        <v>54.320300000000003</v>
      </c>
      <c r="G804" s="1" t="d">
        <f t="shared" si="12"/>
        <v>2019-08-31</v>
      </c>
    </row>
    <row r="805" spans="1:7" x14ac:dyDescent="0.25">
      <c r="A805" s="1" t="d">
        <v>2019-09-26</v>
      </c>
      <c r="B805" s="2">
        <v>54.972499999999997</v>
      </c>
      <c r="C805">
        <v>76353240</v>
      </c>
      <c r="D805" s="3">
        <v>55</v>
      </c>
      <c r="E805" s="2">
        <v>55.234999999999999</v>
      </c>
      <c r="F805" s="2">
        <v>54.707500000000003</v>
      </c>
      <c r="G805" s="1" t="d">
        <f t="shared" si="12"/>
        <v>2019-08-31</v>
      </c>
    </row>
    <row r="806" spans="1:7" x14ac:dyDescent="0.25">
      <c r="A806" s="1" t="d">
        <v>2019-09-25</v>
      </c>
      <c r="B806" s="2">
        <v>55.2575</v>
      </c>
      <c r="C806">
        <v>89924040</v>
      </c>
      <c r="D806" s="2">
        <v>54.637500000000003</v>
      </c>
      <c r="E806" s="2">
        <v>55.375</v>
      </c>
      <c r="F806" s="2">
        <v>54.284999999999997</v>
      </c>
      <c r="G806" s="1" t="d">
        <f t="shared" si="12"/>
        <v>2019-08-31</v>
      </c>
    </row>
    <row r="807" spans="1:7" x14ac:dyDescent="0.25">
      <c r="A807" s="1" t="d">
        <v>2019-09-24</v>
      </c>
      <c r="B807" s="2">
        <v>54.42</v>
      </c>
      <c r="C807">
        <v>125737480</v>
      </c>
      <c r="D807" s="2">
        <v>55.2575</v>
      </c>
      <c r="E807" s="2">
        <v>55.622500000000002</v>
      </c>
      <c r="F807" s="2">
        <v>54.297499999999999</v>
      </c>
      <c r="G807" s="1" t="d">
        <f t="shared" si="12"/>
        <v>2019-08-31</v>
      </c>
    </row>
    <row r="808" spans="1:7" x14ac:dyDescent="0.25">
      <c r="A808" s="1" t="d">
        <v>2019-09-23</v>
      </c>
      <c r="B808" s="2">
        <v>54.68</v>
      </c>
      <c r="C808">
        <v>77678600</v>
      </c>
      <c r="D808" s="2">
        <v>54.737499999999997</v>
      </c>
      <c r="E808" s="2">
        <v>54.96</v>
      </c>
      <c r="F808" s="2">
        <v>54.412500000000001</v>
      </c>
      <c r="G808" s="1" t="d">
        <f t="shared" si="12"/>
        <v>2019-08-31</v>
      </c>
    </row>
    <row r="809" spans="1:7" x14ac:dyDescent="0.25">
      <c r="A809" s="1" t="d">
        <v>2019-09-20</v>
      </c>
      <c r="B809" s="2">
        <v>54.432499999999997</v>
      </c>
      <c r="C809">
        <v>231908360</v>
      </c>
      <c r="D809" s="2">
        <v>55.344999999999999</v>
      </c>
      <c r="E809" s="2">
        <v>55.64</v>
      </c>
      <c r="F809" s="2">
        <v>54.368299999999998</v>
      </c>
      <c r="G809" s="1" t="d">
        <f t="shared" si="12"/>
        <v>2019-08-31</v>
      </c>
    </row>
    <row r="810" spans="1:7" x14ac:dyDescent="0.25">
      <c r="A810" s="1" t="d">
        <v>2019-09-19</v>
      </c>
      <c r="B810" s="2">
        <v>55.24</v>
      </c>
      <c r="C810">
        <v>88751520</v>
      </c>
      <c r="D810" s="2">
        <v>55.502499999999998</v>
      </c>
      <c r="E810" s="2">
        <v>55.94</v>
      </c>
      <c r="F810" s="2">
        <v>55.092500000000001</v>
      </c>
      <c r="G810" s="1" t="d">
        <f t="shared" si="12"/>
        <v>2019-08-31</v>
      </c>
    </row>
    <row r="811" spans="1:7" x14ac:dyDescent="0.25">
      <c r="A811" s="1" t="d">
        <v>2019-09-18</v>
      </c>
      <c r="B811" s="2">
        <v>55.692500000000003</v>
      </c>
      <c r="C811">
        <v>102572360</v>
      </c>
      <c r="D811" s="2">
        <v>55.265000000000001</v>
      </c>
      <c r="E811" s="2">
        <v>55.712499999999999</v>
      </c>
      <c r="F811" s="2">
        <v>54.86</v>
      </c>
      <c r="G811" s="1" t="d">
        <f t="shared" si="12"/>
        <v>2019-08-31</v>
      </c>
    </row>
    <row r="812" spans="1:7" x14ac:dyDescent="0.25">
      <c r="A812" s="1" t="d">
        <v>2019-09-17</v>
      </c>
      <c r="B812" s="2">
        <v>55.174999999999997</v>
      </c>
      <c r="C812">
        <v>73545880</v>
      </c>
      <c r="D812" s="2">
        <v>54.99</v>
      </c>
      <c r="E812" s="2">
        <v>55.204999999999998</v>
      </c>
      <c r="F812" s="2">
        <v>54.78</v>
      </c>
      <c r="G812" s="1" t="d">
        <f t="shared" si="12"/>
        <v>2019-08-31</v>
      </c>
    </row>
    <row r="813" spans="1:7" x14ac:dyDescent="0.25">
      <c r="A813" s="1" t="d">
        <v>2019-09-16</v>
      </c>
      <c r="B813" s="2">
        <v>54.975000000000001</v>
      </c>
      <c r="C813">
        <v>84632560</v>
      </c>
      <c r="D813" s="2">
        <v>54.432499999999997</v>
      </c>
      <c r="E813" s="2">
        <v>55.032499999999999</v>
      </c>
      <c r="F813" s="2">
        <v>54.39</v>
      </c>
      <c r="G813" s="1" t="d">
        <f t="shared" si="12"/>
        <v>2019-08-31</v>
      </c>
    </row>
    <row r="814" spans="1:7" x14ac:dyDescent="0.25">
      <c r="A814" s="1" t="d">
        <v>2019-09-13</v>
      </c>
      <c r="B814" s="2">
        <v>54.6875</v>
      </c>
      <c r="C814">
        <v>159053200</v>
      </c>
      <c r="D814" s="3">
        <v>55</v>
      </c>
      <c r="E814" s="2">
        <v>55.197499999999998</v>
      </c>
      <c r="F814" s="2">
        <v>54.255000000000003</v>
      </c>
      <c r="G814" s="1" t="d">
        <f t="shared" si="12"/>
        <v>2019-08-31</v>
      </c>
    </row>
    <row r="815" spans="1:7" x14ac:dyDescent="0.25">
      <c r="A815" s="1" t="d">
        <v>2019-09-12</v>
      </c>
      <c r="B815" s="2">
        <v>55.771299999999997</v>
      </c>
      <c r="C815">
        <v>128906680</v>
      </c>
      <c r="D815" s="2">
        <v>56.2</v>
      </c>
      <c r="E815" s="2">
        <v>56.604999999999997</v>
      </c>
      <c r="F815" s="2">
        <v>55.715000000000003</v>
      </c>
      <c r="G815" s="1" t="d">
        <f t="shared" si="12"/>
        <v>2019-08-31</v>
      </c>
    </row>
    <row r="816" spans="1:7" x14ac:dyDescent="0.25">
      <c r="A816" s="1" t="d">
        <v>2019-09-11</v>
      </c>
      <c r="B816" s="2">
        <v>55.897500000000001</v>
      </c>
      <c r="C816">
        <v>177158600</v>
      </c>
      <c r="D816" s="2">
        <v>54.517499999999998</v>
      </c>
      <c r="E816" s="2">
        <v>55.927500000000002</v>
      </c>
      <c r="F816" s="2">
        <v>54.432499999999997</v>
      </c>
      <c r="G816" s="1" t="d">
        <f t="shared" si="12"/>
        <v>2019-08-31</v>
      </c>
    </row>
    <row r="817" spans="1:7" x14ac:dyDescent="0.25">
      <c r="A817" s="1" t="d">
        <v>2019-09-10</v>
      </c>
      <c r="B817" s="2">
        <v>54.174999999999997</v>
      </c>
      <c r="C817">
        <v>127111720</v>
      </c>
      <c r="D817" s="2">
        <v>53.465000000000003</v>
      </c>
      <c r="E817" s="2">
        <v>54.195</v>
      </c>
      <c r="F817" s="2">
        <v>52.927500000000002</v>
      </c>
      <c r="G817" s="1" t="d">
        <f t="shared" si="12"/>
        <v>2019-08-31</v>
      </c>
    </row>
    <row r="818" spans="1:7" x14ac:dyDescent="0.25">
      <c r="A818" s="1" t="d">
        <v>2019-09-09</v>
      </c>
      <c r="B818" s="2">
        <v>53.542499999999997</v>
      </c>
      <c r="C818">
        <v>109237600</v>
      </c>
      <c r="D818" s="2">
        <v>53.71</v>
      </c>
      <c r="E818" s="2">
        <v>54.11</v>
      </c>
      <c r="F818" s="2">
        <v>52.767499999999998</v>
      </c>
      <c r="G818" s="1" t="d">
        <f t="shared" si="12"/>
        <v>2019-08-31</v>
      </c>
    </row>
    <row r="819" spans="1:7" x14ac:dyDescent="0.25">
      <c r="A819" s="1" t="d">
        <v>2019-09-06</v>
      </c>
      <c r="B819" s="2">
        <v>53.314999999999998</v>
      </c>
      <c r="C819">
        <v>77449160</v>
      </c>
      <c r="D819" s="2">
        <v>53.512500000000003</v>
      </c>
      <c r="E819" s="2">
        <v>53.604999999999997</v>
      </c>
      <c r="F819" s="2">
        <v>53.127499999999998</v>
      </c>
      <c r="G819" s="1" t="d">
        <f t="shared" si="12"/>
        <v>2019-08-31</v>
      </c>
    </row>
    <row r="820" spans="1:7" x14ac:dyDescent="0.25">
      <c r="A820" s="1" t="d">
        <v>2019-09-05</v>
      </c>
      <c r="B820" s="2">
        <v>53.32</v>
      </c>
      <c r="C820">
        <v>95787520</v>
      </c>
      <c r="D820" s="3">
        <v>53</v>
      </c>
      <c r="E820" s="2">
        <v>53.4925</v>
      </c>
      <c r="F820" s="2">
        <v>52.877499999999998</v>
      </c>
      <c r="G820" s="1" t="d">
        <f t="shared" si="12"/>
        <v>2019-08-31</v>
      </c>
    </row>
    <row r="821" spans="1:7" x14ac:dyDescent="0.25">
      <c r="A821" s="1" t="d">
        <v>2019-09-04</v>
      </c>
      <c r="B821" s="2">
        <v>52.297499999999999</v>
      </c>
      <c r="C821">
        <v>76867280</v>
      </c>
      <c r="D821" s="2">
        <v>52.097499999999997</v>
      </c>
      <c r="E821" s="2">
        <v>52.37</v>
      </c>
      <c r="F821" s="2">
        <v>51.83</v>
      </c>
      <c r="G821" s="1" t="d">
        <f t="shared" si="12"/>
        <v>2019-08-31</v>
      </c>
    </row>
    <row r="822" spans="1:7" x14ac:dyDescent="0.25">
      <c r="A822" s="1" t="d">
        <v>2019-09-03</v>
      </c>
      <c r="B822" s="2">
        <v>51.424999999999997</v>
      </c>
      <c r="C822">
        <v>80238280</v>
      </c>
      <c r="D822" s="2">
        <v>51.607500000000002</v>
      </c>
      <c r="E822" s="2">
        <v>51.744999999999997</v>
      </c>
      <c r="F822" s="2">
        <v>51.055</v>
      </c>
      <c r="G822" s="1" t="d">
        <f t="shared" si="12"/>
        <v>2019-08-31</v>
      </c>
    </row>
    <row r="823" spans="1:7" x14ac:dyDescent="0.25">
      <c r="A823" s="1" t="d">
        <v>2019-08-30</v>
      </c>
      <c r="B823" s="2">
        <v>52.185000000000002</v>
      </c>
      <c r="C823">
        <v>84650240</v>
      </c>
      <c r="D823" s="2">
        <v>52.54</v>
      </c>
      <c r="E823" s="2">
        <v>52.612499999999997</v>
      </c>
      <c r="F823" s="2">
        <v>51.8</v>
      </c>
      <c r="G823" s="1" t="d">
        <f t="shared" si="12"/>
        <v>2019-07-31</v>
      </c>
    </row>
    <row r="824" spans="1:7" x14ac:dyDescent="0.25">
      <c r="A824" s="1" t="d">
        <v>2019-08-29</v>
      </c>
      <c r="B824" s="2">
        <v>52.252499999999998</v>
      </c>
      <c r="C824">
        <v>84030600</v>
      </c>
      <c r="D824" s="2">
        <v>52.125</v>
      </c>
      <c r="E824" s="2">
        <v>52.33</v>
      </c>
      <c r="F824" s="2">
        <v>51.663800000000002</v>
      </c>
      <c r="G824" s="1" t="d">
        <f t="shared" si="12"/>
        <v>2019-07-31</v>
      </c>
    </row>
    <row r="825" spans="1:7" x14ac:dyDescent="0.25">
      <c r="A825" s="1" t="d">
        <v>2019-08-28</v>
      </c>
      <c r="B825" s="2">
        <v>51.3825</v>
      </c>
      <c r="C825">
        <v>63830520</v>
      </c>
      <c r="D825" s="2">
        <v>51.024999999999999</v>
      </c>
      <c r="E825" s="2">
        <v>51.43</v>
      </c>
      <c r="F825" s="2">
        <v>50.83</v>
      </c>
      <c r="G825" s="1" t="d">
        <f t="shared" si="12"/>
        <v>2019-07-31</v>
      </c>
    </row>
    <row r="826" spans="1:7" x14ac:dyDescent="0.25">
      <c r="A826" s="1" t="d">
        <v>2019-08-27</v>
      </c>
      <c r="B826" s="2">
        <v>51.04</v>
      </c>
      <c r="C826">
        <v>103589360</v>
      </c>
      <c r="D826" s="2">
        <v>51.965000000000003</v>
      </c>
      <c r="E826" s="2">
        <v>52.137500000000003</v>
      </c>
      <c r="F826" s="2">
        <v>50.8825</v>
      </c>
      <c r="G826" s="1" t="d">
        <f t="shared" si="12"/>
        <v>2019-07-31</v>
      </c>
    </row>
    <row r="827" spans="1:7" x14ac:dyDescent="0.25">
      <c r="A827" s="1" t="d">
        <v>2019-08-26</v>
      </c>
      <c r="B827" s="2">
        <v>51.622500000000002</v>
      </c>
      <c r="C827">
        <v>104264520</v>
      </c>
      <c r="D827" s="2">
        <v>51.465000000000003</v>
      </c>
      <c r="E827" s="2">
        <v>51.797499999999999</v>
      </c>
      <c r="F827" s="2">
        <v>51.264299999999999</v>
      </c>
      <c r="G827" s="1" t="d">
        <f t="shared" si="12"/>
        <v>2019-07-31</v>
      </c>
    </row>
    <row r="828" spans="1:7" x14ac:dyDescent="0.25">
      <c r="A828" s="1" t="d">
        <v>2019-08-23</v>
      </c>
      <c r="B828" s="2">
        <v>50.66</v>
      </c>
      <c r="C828">
        <v>187531360</v>
      </c>
      <c r="D828" s="2">
        <v>52.357500000000002</v>
      </c>
      <c r="E828" s="2">
        <v>53.012700000000002</v>
      </c>
      <c r="F828" s="2">
        <v>50.25</v>
      </c>
      <c r="G828" s="1" t="d">
        <f t="shared" si="12"/>
        <v>2019-07-31</v>
      </c>
    </row>
    <row r="829" spans="1:7" x14ac:dyDescent="0.25">
      <c r="A829" s="1" t="d">
        <v>2019-08-22</v>
      </c>
      <c r="B829" s="2">
        <v>53.115000000000002</v>
      </c>
      <c r="C829">
        <v>89071280</v>
      </c>
      <c r="D829" s="2">
        <v>53.297499999999999</v>
      </c>
      <c r="E829" s="2">
        <v>53.608800000000002</v>
      </c>
      <c r="F829" s="2">
        <v>52.6875</v>
      </c>
      <c r="G829" s="1" t="d">
        <f t="shared" si="12"/>
        <v>2019-07-31</v>
      </c>
    </row>
    <row r="830" spans="1:7" x14ac:dyDescent="0.25">
      <c r="A830" s="1" t="d">
        <v>2019-08-21</v>
      </c>
      <c r="B830" s="2">
        <v>53.16</v>
      </c>
      <c r="C830">
        <v>86259000</v>
      </c>
      <c r="D830" s="2">
        <v>53.247500000000002</v>
      </c>
      <c r="E830" s="2">
        <v>53.412500000000001</v>
      </c>
      <c r="F830" s="2">
        <v>52.900799999999997</v>
      </c>
      <c r="G830" s="1" t="d">
        <f t="shared" si="12"/>
        <v>2019-07-31</v>
      </c>
    </row>
    <row r="831" spans="1:7" x14ac:dyDescent="0.25">
      <c r="A831" s="1" t="d">
        <v>2019-08-20</v>
      </c>
      <c r="B831" s="2">
        <v>52.59</v>
      </c>
      <c r="C831">
        <v>107678120</v>
      </c>
      <c r="D831" s="2">
        <v>52.72</v>
      </c>
      <c r="E831" s="2">
        <v>53.337499999999999</v>
      </c>
      <c r="F831" s="2">
        <v>52.58</v>
      </c>
      <c r="G831" s="1" t="d">
        <f t="shared" si="12"/>
        <v>2019-07-31</v>
      </c>
    </row>
    <row r="832" spans="1:7" x14ac:dyDescent="0.25">
      <c r="A832" s="1" t="d">
        <v>2019-08-19</v>
      </c>
      <c r="B832" s="2">
        <v>52.587499999999999</v>
      </c>
      <c r="C832">
        <v>97727680</v>
      </c>
      <c r="D832" s="2">
        <v>52.655000000000001</v>
      </c>
      <c r="E832" s="2">
        <v>53.182699999999997</v>
      </c>
      <c r="F832" s="2">
        <v>52.506300000000003</v>
      </c>
      <c r="G832" s="1" t="d">
        <f t="shared" si="12"/>
        <v>2019-07-31</v>
      </c>
    </row>
    <row r="833" spans="1:7" x14ac:dyDescent="0.25">
      <c r="A833" s="1" t="d">
        <v>2019-08-16</v>
      </c>
      <c r="B833" s="2">
        <v>51.625</v>
      </c>
      <c r="C833">
        <v>115254480</v>
      </c>
      <c r="D833" s="2">
        <v>51.07</v>
      </c>
      <c r="E833" s="2">
        <v>51.79</v>
      </c>
      <c r="F833" s="2">
        <v>50.96</v>
      </c>
      <c r="G833" s="1" t="d">
        <f t="shared" si="12"/>
        <v>2019-07-31</v>
      </c>
    </row>
    <row r="834" spans="1:7" x14ac:dyDescent="0.25">
      <c r="A834" s="1" t="d">
        <v>2019-08-15</v>
      </c>
      <c r="B834" s="2">
        <v>50.435000000000002</v>
      </c>
      <c r="C834">
        <v>111533440</v>
      </c>
      <c r="D834" s="2">
        <v>50.865000000000002</v>
      </c>
      <c r="E834" s="2">
        <v>51.284999999999997</v>
      </c>
      <c r="F834" s="2">
        <v>49.917499999999997</v>
      </c>
      <c r="G834" s="1" t="d">
        <f t="shared" ref="G834:G897" si="13">EOMONTH(A834,-1)</f>
        <v>2019-07-31</v>
      </c>
    </row>
    <row r="835" spans="1:7" x14ac:dyDescent="0.25">
      <c r="A835" s="1" t="d">
        <v>2019-08-14</v>
      </c>
      <c r="B835" s="2">
        <v>50.6875</v>
      </c>
      <c r="C835">
        <v>146189760</v>
      </c>
      <c r="D835" s="2">
        <v>50.79</v>
      </c>
      <c r="E835" s="2">
        <v>51.61</v>
      </c>
      <c r="F835" s="2">
        <v>50.646700000000003</v>
      </c>
      <c r="G835" s="1" t="d">
        <f t="shared" si="13"/>
        <v>2019-07-31</v>
      </c>
    </row>
    <row r="836" spans="1:7" x14ac:dyDescent="0.25">
      <c r="A836" s="1" t="d">
        <v>2019-08-13</v>
      </c>
      <c r="B836" s="2">
        <v>52.2425</v>
      </c>
      <c r="C836">
        <v>190159160</v>
      </c>
      <c r="D836" s="2">
        <v>50.255000000000003</v>
      </c>
      <c r="E836" s="2">
        <v>53.034999999999997</v>
      </c>
      <c r="F836" s="2">
        <v>50.207500000000003</v>
      </c>
      <c r="G836" s="1" t="d">
        <f t="shared" si="13"/>
        <v>2019-07-31</v>
      </c>
    </row>
    <row r="837" spans="1:7" x14ac:dyDescent="0.25">
      <c r="A837" s="1" t="d">
        <v>2019-08-12</v>
      </c>
      <c r="B837" s="2">
        <v>50.12</v>
      </c>
      <c r="C837">
        <v>89927560</v>
      </c>
      <c r="D837" s="2">
        <v>49.905000000000001</v>
      </c>
      <c r="E837" s="2">
        <v>50.512900000000002</v>
      </c>
      <c r="F837" s="2">
        <v>49.787500000000001</v>
      </c>
      <c r="G837" s="1" t="d">
        <f t="shared" si="13"/>
        <v>2019-07-31</v>
      </c>
    </row>
    <row r="838" spans="1:7" x14ac:dyDescent="0.25">
      <c r="A838" s="1" t="d">
        <v>2019-08-09</v>
      </c>
      <c r="B838" s="2">
        <v>50.247500000000002</v>
      </c>
      <c r="C838">
        <v>98479000</v>
      </c>
      <c r="D838" s="2">
        <v>50.325000000000003</v>
      </c>
      <c r="E838" s="2">
        <v>50.69</v>
      </c>
      <c r="F838" s="2">
        <v>49.822499999999998</v>
      </c>
      <c r="G838" s="1" t="d">
        <f t="shared" si="13"/>
        <v>2019-07-31</v>
      </c>
    </row>
    <row r="839" spans="1:7" x14ac:dyDescent="0.25">
      <c r="A839" s="1" t="d">
        <v>2019-08-08</v>
      </c>
      <c r="B839" s="2">
        <v>50.857500000000002</v>
      </c>
      <c r="C839">
        <v>108038080</v>
      </c>
      <c r="D839" s="2">
        <v>50.05</v>
      </c>
      <c r="E839" s="2">
        <v>50.8825</v>
      </c>
      <c r="F839" s="2">
        <v>49.847499999999997</v>
      </c>
      <c r="G839" s="1" t="d">
        <f t="shared" si="13"/>
        <v>2019-07-31</v>
      </c>
    </row>
    <row r="840" spans="1:7" x14ac:dyDescent="0.25">
      <c r="A840" s="1" t="d">
        <v>2019-08-07</v>
      </c>
      <c r="B840" s="2">
        <v>49.76</v>
      </c>
      <c r="C840">
        <v>133457600</v>
      </c>
      <c r="D840" s="2">
        <v>48.852499999999999</v>
      </c>
      <c r="E840" s="2">
        <v>49.89</v>
      </c>
      <c r="F840" s="2">
        <v>48.454999999999998</v>
      </c>
      <c r="G840" s="1" t="d">
        <f t="shared" si="13"/>
        <v>2019-07-31</v>
      </c>
    </row>
    <row r="841" spans="1:7" x14ac:dyDescent="0.25">
      <c r="A841" s="1" t="d">
        <v>2019-08-06</v>
      </c>
      <c r="B841" s="2">
        <v>49.25</v>
      </c>
      <c r="C841">
        <v>143299160</v>
      </c>
      <c r="D841" s="2">
        <v>49.077500000000001</v>
      </c>
      <c r="E841" s="2">
        <v>49.516800000000003</v>
      </c>
      <c r="F841" s="2">
        <v>48.51</v>
      </c>
      <c r="G841" s="1" t="d">
        <f t="shared" si="13"/>
        <v>2019-07-31</v>
      </c>
    </row>
    <row r="842" spans="1:7" x14ac:dyDescent="0.25">
      <c r="A842" s="1" t="d">
        <v>2019-08-05</v>
      </c>
      <c r="B842" s="2">
        <v>48.335000000000001</v>
      </c>
      <c r="C842">
        <v>209571880</v>
      </c>
      <c r="D842" s="2">
        <v>49.497500000000002</v>
      </c>
      <c r="E842" s="2">
        <v>49.662300000000002</v>
      </c>
      <c r="F842" s="2">
        <v>48.145000000000003</v>
      </c>
      <c r="G842" s="1" t="d">
        <f t="shared" si="13"/>
        <v>2019-07-31</v>
      </c>
    </row>
    <row r="843" spans="1:7" x14ac:dyDescent="0.25">
      <c r="A843" s="1" t="d">
        <v>2019-08-02</v>
      </c>
      <c r="B843" s="2">
        <v>51.005000000000003</v>
      </c>
      <c r="C843">
        <v>163448480</v>
      </c>
      <c r="D843" s="2">
        <v>51.3825</v>
      </c>
      <c r="E843" s="2">
        <v>51.607500000000002</v>
      </c>
      <c r="F843" s="2">
        <v>50.407499999999999</v>
      </c>
      <c r="G843" s="1" t="d">
        <f t="shared" si="13"/>
        <v>2019-07-31</v>
      </c>
    </row>
    <row r="844" spans="1:7" x14ac:dyDescent="0.25">
      <c r="A844" s="1" t="d">
        <v>2019-08-01</v>
      </c>
      <c r="B844" s="2">
        <v>52.107500000000002</v>
      </c>
      <c r="C844">
        <v>216071680</v>
      </c>
      <c r="D844" s="2">
        <v>53.475000000000001</v>
      </c>
      <c r="E844" s="2">
        <v>54.5075</v>
      </c>
      <c r="F844" s="2">
        <v>51.685899999999997</v>
      </c>
      <c r="G844" s="1" t="d">
        <f t="shared" si="13"/>
        <v>2019-07-31</v>
      </c>
    </row>
    <row r="845" spans="1:7" x14ac:dyDescent="0.25">
      <c r="A845" s="1" t="d">
        <v>2019-07-31</v>
      </c>
      <c r="B845" s="2">
        <v>53.26</v>
      </c>
      <c r="C845">
        <v>277125440</v>
      </c>
      <c r="D845" s="2">
        <v>54.104999999999997</v>
      </c>
      <c r="E845" s="2">
        <v>55.342500000000001</v>
      </c>
      <c r="F845" s="2">
        <v>52.825000000000003</v>
      </c>
      <c r="G845" s="1" t="d">
        <f t="shared" si="13"/>
        <v>2019-06-30</v>
      </c>
    </row>
    <row r="846" spans="1:7" x14ac:dyDescent="0.25">
      <c r="A846" s="1" t="d">
        <v>2019-07-30</v>
      </c>
      <c r="B846" s="2">
        <v>52.195</v>
      </c>
      <c r="C846">
        <v>135742880</v>
      </c>
      <c r="D846" s="2">
        <v>52.19</v>
      </c>
      <c r="E846" s="2">
        <v>52.54</v>
      </c>
      <c r="F846" s="2">
        <v>51.827500000000001</v>
      </c>
      <c r="G846" s="1" t="d">
        <f t="shared" si="13"/>
        <v>2019-06-30</v>
      </c>
    </row>
    <row r="847" spans="1:7" x14ac:dyDescent="0.25">
      <c r="A847" s="1" t="d">
        <v>2019-07-29</v>
      </c>
      <c r="B847" s="2">
        <v>52.42</v>
      </c>
      <c r="C847">
        <v>86693560</v>
      </c>
      <c r="D847" s="2">
        <v>52.115000000000002</v>
      </c>
      <c r="E847" s="2">
        <v>52.66</v>
      </c>
      <c r="F847" s="2">
        <v>52.11</v>
      </c>
      <c r="G847" s="1" t="d">
        <f t="shared" si="13"/>
        <v>2019-06-30</v>
      </c>
    </row>
    <row r="848" spans="1:7" x14ac:dyDescent="0.25">
      <c r="A848" s="1" t="d">
        <v>2019-07-26</v>
      </c>
      <c r="B848" s="2">
        <v>51.935000000000002</v>
      </c>
      <c r="C848">
        <v>70475480</v>
      </c>
      <c r="D848" s="2">
        <v>51.87</v>
      </c>
      <c r="E848" s="2">
        <v>52.432499999999997</v>
      </c>
      <c r="F848" s="2">
        <v>51.784999999999997</v>
      </c>
      <c r="G848" s="1" t="d">
        <f t="shared" si="13"/>
        <v>2019-06-30</v>
      </c>
    </row>
    <row r="849" spans="1:7" x14ac:dyDescent="0.25">
      <c r="A849" s="1" t="d">
        <v>2019-07-25</v>
      </c>
      <c r="B849" s="2">
        <v>51.755000000000003</v>
      </c>
      <c r="C849">
        <v>55638240</v>
      </c>
      <c r="D849" s="2">
        <v>52.222499999999997</v>
      </c>
      <c r="E849" s="2">
        <v>52.31</v>
      </c>
      <c r="F849" s="2">
        <v>51.682499999999997</v>
      </c>
      <c r="G849" s="1" t="d">
        <f t="shared" si="13"/>
        <v>2019-06-30</v>
      </c>
    </row>
    <row r="850" spans="1:7" x14ac:dyDescent="0.25">
      <c r="A850" s="1" t="d">
        <v>2019-07-24</v>
      </c>
      <c r="B850" s="2">
        <v>52.167499999999997</v>
      </c>
      <c r="C850">
        <v>59966280</v>
      </c>
      <c r="D850" s="2">
        <v>51.917499999999997</v>
      </c>
      <c r="E850" s="2">
        <v>52.287500000000001</v>
      </c>
      <c r="F850" s="2">
        <v>51.792499999999997</v>
      </c>
      <c r="G850" s="1" t="d">
        <f t="shared" si="13"/>
        <v>2019-06-30</v>
      </c>
    </row>
    <row r="851" spans="1:7" x14ac:dyDescent="0.25">
      <c r="A851" s="1" t="d">
        <v>2019-07-23</v>
      </c>
      <c r="B851" s="2">
        <v>52.21</v>
      </c>
      <c r="C851">
        <v>73420840</v>
      </c>
      <c r="D851" s="2">
        <v>52.115000000000002</v>
      </c>
      <c r="E851" s="2">
        <v>52.227499999999999</v>
      </c>
      <c r="F851" s="2">
        <v>51.822499999999998</v>
      </c>
      <c r="G851" s="1" t="d">
        <f t="shared" si="13"/>
        <v>2019-06-30</v>
      </c>
    </row>
    <row r="852" spans="1:7" x14ac:dyDescent="0.25">
      <c r="A852" s="1" t="d">
        <v>2019-07-22</v>
      </c>
      <c r="B852" s="2">
        <v>51.805</v>
      </c>
      <c r="C852">
        <v>89111720</v>
      </c>
      <c r="D852" s="2">
        <v>50.912500000000001</v>
      </c>
      <c r="E852" s="2">
        <v>51.807499999999997</v>
      </c>
      <c r="F852" s="2">
        <v>50.902500000000003</v>
      </c>
      <c r="G852" s="1" t="d">
        <f t="shared" si="13"/>
        <v>2019-06-30</v>
      </c>
    </row>
    <row r="853" spans="1:7" x14ac:dyDescent="0.25">
      <c r="A853" s="1" t="d">
        <v>2019-07-19</v>
      </c>
      <c r="B853" s="2">
        <v>50.647500000000001</v>
      </c>
      <c r="C853">
        <v>83717240</v>
      </c>
      <c r="D853" s="2">
        <v>51.447499999999998</v>
      </c>
      <c r="E853" s="2">
        <v>51.625</v>
      </c>
      <c r="F853" s="2">
        <v>50.59</v>
      </c>
      <c r="G853" s="1" t="d">
        <f t="shared" si="13"/>
        <v>2019-06-30</v>
      </c>
    </row>
    <row r="854" spans="1:7" x14ac:dyDescent="0.25">
      <c r="A854" s="1" t="d">
        <v>2019-07-18</v>
      </c>
      <c r="B854" s="2">
        <v>51.414999999999999</v>
      </c>
      <c r="C854">
        <v>74328640</v>
      </c>
      <c r="D854" s="3">
        <v>51</v>
      </c>
      <c r="E854" s="2">
        <v>51.47</v>
      </c>
      <c r="F854" s="2">
        <v>50.924999999999997</v>
      </c>
      <c r="G854" s="1" t="d">
        <f t="shared" si="13"/>
        <v>2019-06-30</v>
      </c>
    </row>
    <row r="855" spans="1:7" x14ac:dyDescent="0.25">
      <c r="A855" s="1" t="d">
        <v>2019-07-17</v>
      </c>
      <c r="B855" s="2">
        <v>50.837499999999999</v>
      </c>
      <c r="C855">
        <v>56429800</v>
      </c>
      <c r="D855" s="2">
        <v>51.012500000000003</v>
      </c>
      <c r="E855" s="2">
        <v>51.2729</v>
      </c>
      <c r="F855" s="2">
        <v>50.817500000000003</v>
      </c>
      <c r="G855" s="1" t="d">
        <f t="shared" si="13"/>
        <v>2019-06-30</v>
      </c>
    </row>
    <row r="856" spans="1:7" x14ac:dyDescent="0.25">
      <c r="A856" s="1" t="d">
        <v>2019-07-16</v>
      </c>
      <c r="B856" s="2">
        <v>51.125</v>
      </c>
      <c r="C856">
        <v>67467280</v>
      </c>
      <c r="D856" s="2">
        <v>51.147500000000001</v>
      </c>
      <c r="E856" s="2">
        <v>51.527500000000003</v>
      </c>
      <c r="F856" s="2">
        <v>50.875</v>
      </c>
      <c r="G856" s="1" t="d">
        <f t="shared" si="13"/>
        <v>2019-06-30</v>
      </c>
    </row>
    <row r="857" spans="1:7" x14ac:dyDescent="0.25">
      <c r="A857" s="1" t="d">
        <v>2019-07-15</v>
      </c>
      <c r="B857" s="2">
        <v>51.302500000000002</v>
      </c>
      <c r="C857">
        <v>67789680</v>
      </c>
      <c r="D857" s="2">
        <v>51.022500000000001</v>
      </c>
      <c r="E857" s="2">
        <v>51.467500000000001</v>
      </c>
      <c r="F857" s="3">
        <v>51</v>
      </c>
      <c r="G857" s="1" t="d">
        <f t="shared" si="13"/>
        <v>2019-06-30</v>
      </c>
    </row>
    <row r="858" spans="1:7" x14ac:dyDescent="0.25">
      <c r="A858" s="1" t="d">
        <v>2019-07-12</v>
      </c>
      <c r="B858" s="2">
        <v>50.825000000000003</v>
      </c>
      <c r="C858">
        <v>70380840</v>
      </c>
      <c r="D858" s="2">
        <v>50.612499999999997</v>
      </c>
      <c r="E858" s="3">
        <v>51</v>
      </c>
      <c r="F858" s="2">
        <v>50.55</v>
      </c>
      <c r="G858" s="1" t="d">
        <f t="shared" si="13"/>
        <v>2019-06-30</v>
      </c>
    </row>
    <row r="859" spans="1:7" x14ac:dyDescent="0.25">
      <c r="A859" s="1" t="d">
        <v>2019-07-11</v>
      </c>
      <c r="B859" s="2">
        <v>50.4375</v>
      </c>
      <c r="C859">
        <v>80767360</v>
      </c>
      <c r="D859" s="2">
        <v>50.827500000000001</v>
      </c>
      <c r="E859" s="2">
        <v>51.097499999999997</v>
      </c>
      <c r="F859" s="2">
        <v>50.427500000000002</v>
      </c>
      <c r="G859" s="1" t="d">
        <f t="shared" si="13"/>
        <v>2019-06-30</v>
      </c>
    </row>
    <row r="860" spans="1:7" x14ac:dyDescent="0.25">
      <c r="A860" s="1" t="d">
        <v>2019-07-10</v>
      </c>
      <c r="B860" s="2">
        <v>50.807499999999997</v>
      </c>
      <c r="C860">
        <v>71588560</v>
      </c>
      <c r="D860" s="2">
        <v>50.462499999999999</v>
      </c>
      <c r="E860" s="2">
        <v>50.932499999999997</v>
      </c>
      <c r="F860" s="2">
        <v>50.39</v>
      </c>
      <c r="G860" s="1" t="d">
        <f t="shared" si="13"/>
        <v>2019-06-30</v>
      </c>
    </row>
    <row r="861" spans="1:7" x14ac:dyDescent="0.25">
      <c r="A861" s="1" t="d">
        <v>2019-07-09</v>
      </c>
      <c r="B861" s="2">
        <v>50.31</v>
      </c>
      <c r="C861">
        <v>82312080</v>
      </c>
      <c r="D861" s="2">
        <v>49.8</v>
      </c>
      <c r="E861" s="2">
        <v>50.377499999999998</v>
      </c>
      <c r="F861" s="2">
        <v>49.702500000000001</v>
      </c>
      <c r="G861" s="1" t="d">
        <f t="shared" si="13"/>
        <v>2019-06-30</v>
      </c>
    </row>
    <row r="862" spans="1:7" x14ac:dyDescent="0.25">
      <c r="A862" s="1" t="d">
        <v>2019-07-08</v>
      </c>
      <c r="B862" s="2">
        <v>50.005000000000003</v>
      </c>
      <c r="C862">
        <v>101354520</v>
      </c>
      <c r="D862" s="2">
        <v>50.202500000000001</v>
      </c>
      <c r="E862" s="2">
        <v>50.35</v>
      </c>
      <c r="F862" s="2">
        <v>49.602499999999999</v>
      </c>
      <c r="G862" s="1" t="d">
        <f t="shared" si="13"/>
        <v>2019-06-30</v>
      </c>
    </row>
    <row r="863" spans="1:7" x14ac:dyDescent="0.25">
      <c r="A863" s="1" t="d">
        <v>2019-07-05</v>
      </c>
      <c r="B863" s="2">
        <v>51.057499999999997</v>
      </c>
      <c r="C863">
        <v>69062080</v>
      </c>
      <c r="D863" s="2">
        <v>50.837499999999999</v>
      </c>
      <c r="E863" s="2">
        <v>51.27</v>
      </c>
      <c r="F863" s="2">
        <v>50.725000000000001</v>
      </c>
      <c r="G863" s="1" t="d">
        <f t="shared" si="13"/>
        <v>2019-06-30</v>
      </c>
    </row>
    <row r="864" spans="1:7" x14ac:dyDescent="0.25">
      <c r="A864" s="1" t="d">
        <v>2019-07-03</v>
      </c>
      <c r="B864" s="2">
        <v>51.102499999999999</v>
      </c>
      <c r="C864">
        <v>45448200</v>
      </c>
      <c r="D864" s="2">
        <v>50.82</v>
      </c>
      <c r="E864" s="2">
        <v>51.11</v>
      </c>
      <c r="F864" s="2">
        <v>50.672499999999999</v>
      </c>
      <c r="G864" s="1" t="d">
        <f t="shared" si="13"/>
        <v>2019-06-30</v>
      </c>
    </row>
    <row r="865" spans="1:7" x14ac:dyDescent="0.25">
      <c r="A865" s="1" t="d">
        <v>2019-07-02</v>
      </c>
      <c r="B865" s="2">
        <v>50.682499999999997</v>
      </c>
      <c r="C865">
        <v>67740880</v>
      </c>
      <c r="D865" s="2">
        <v>50.352499999999999</v>
      </c>
      <c r="E865" s="2">
        <v>50.783099999999997</v>
      </c>
      <c r="F865" s="2">
        <v>50.34</v>
      </c>
      <c r="G865" s="1" t="d">
        <f t="shared" si="13"/>
        <v>2019-06-30</v>
      </c>
    </row>
    <row r="866" spans="1:7" x14ac:dyDescent="0.25">
      <c r="A866" s="1" t="d">
        <v>2019-07-01</v>
      </c>
      <c r="B866" s="2">
        <v>50.387500000000003</v>
      </c>
      <c r="C866">
        <v>109266960</v>
      </c>
      <c r="D866" s="2">
        <v>50.792499999999997</v>
      </c>
      <c r="E866" s="2">
        <v>51.122500000000002</v>
      </c>
      <c r="F866" s="2">
        <v>50.162500000000001</v>
      </c>
      <c r="G866" s="1" t="d">
        <f t="shared" si="13"/>
        <v>2019-06-30</v>
      </c>
    </row>
    <row r="867" spans="1:7" x14ac:dyDescent="0.25">
      <c r="A867" s="1" t="d">
        <v>2019-06-28</v>
      </c>
      <c r="B867" s="2">
        <v>49.48</v>
      </c>
      <c r="C867">
        <v>124442560</v>
      </c>
      <c r="D867" s="2">
        <v>49.67</v>
      </c>
      <c r="E867" s="2">
        <v>49.873800000000003</v>
      </c>
      <c r="F867" s="2">
        <v>49.262500000000003</v>
      </c>
      <c r="G867" s="1" t="d">
        <f t="shared" si="13"/>
        <v>2019-05-31</v>
      </c>
    </row>
    <row r="868" spans="1:7" x14ac:dyDescent="0.25">
      <c r="A868" s="1" t="d">
        <v>2019-06-27</v>
      </c>
      <c r="B868" s="2">
        <v>49.935000000000002</v>
      </c>
      <c r="C868">
        <v>83598880</v>
      </c>
      <c r="D868" s="2">
        <v>50.072499999999998</v>
      </c>
      <c r="E868" s="2">
        <v>50.392499999999998</v>
      </c>
      <c r="F868" s="2">
        <v>49.892499999999998</v>
      </c>
      <c r="G868" s="1" t="d">
        <f t="shared" si="13"/>
        <v>2019-05-31</v>
      </c>
    </row>
    <row r="869" spans="1:7" x14ac:dyDescent="0.25">
      <c r="A869" s="1" t="d">
        <v>2019-06-26</v>
      </c>
      <c r="B869" s="2">
        <v>49.95</v>
      </c>
      <c r="C869">
        <v>104270040</v>
      </c>
      <c r="D869" s="2">
        <v>49.442500000000003</v>
      </c>
      <c r="E869" s="2">
        <v>50.247500000000002</v>
      </c>
      <c r="F869" s="2">
        <v>49.337499999999999</v>
      </c>
      <c r="G869" s="1" t="d">
        <f t="shared" si="13"/>
        <v>2019-05-31</v>
      </c>
    </row>
    <row r="870" spans="1:7" x14ac:dyDescent="0.25">
      <c r="A870" s="1" t="d">
        <v>2019-06-25</v>
      </c>
      <c r="B870" s="2">
        <v>48.892499999999998</v>
      </c>
      <c r="C870">
        <v>84281320</v>
      </c>
      <c r="D870" s="2">
        <v>49.607500000000002</v>
      </c>
      <c r="E870" s="2">
        <v>49.814999999999998</v>
      </c>
      <c r="F870" s="2">
        <v>48.822499999999998</v>
      </c>
      <c r="G870" s="1" t="d">
        <f t="shared" si="13"/>
        <v>2019-05-31</v>
      </c>
    </row>
    <row r="871" spans="1:7" x14ac:dyDescent="0.25">
      <c r="A871" s="1" t="d">
        <v>2019-06-24</v>
      </c>
      <c r="B871" s="2">
        <v>49.645000000000003</v>
      </c>
      <c r="C871">
        <v>72881680</v>
      </c>
      <c r="D871" s="2">
        <v>49.634999999999998</v>
      </c>
      <c r="E871" s="2">
        <v>50.04</v>
      </c>
      <c r="F871" s="2">
        <v>49.542499999999997</v>
      </c>
      <c r="G871" s="1" t="d">
        <f t="shared" si="13"/>
        <v>2019-05-31</v>
      </c>
    </row>
    <row r="872" spans="1:7" x14ac:dyDescent="0.25">
      <c r="A872" s="1" t="d">
        <v>2019-06-21</v>
      </c>
      <c r="B872" s="2">
        <v>49.695</v>
      </c>
      <c r="C872">
        <v>191202360</v>
      </c>
      <c r="D872" s="2">
        <v>49.7</v>
      </c>
      <c r="E872" s="2">
        <v>50.212499999999999</v>
      </c>
      <c r="F872" s="2">
        <v>49.537500000000001</v>
      </c>
      <c r="G872" s="1" t="d">
        <f t="shared" si="13"/>
        <v>2019-05-31</v>
      </c>
    </row>
    <row r="873" spans="1:7" x14ac:dyDescent="0.25">
      <c r="A873" s="1" t="d">
        <v>2019-06-20</v>
      </c>
      <c r="B873" s="2">
        <v>49.865000000000002</v>
      </c>
      <c r="C873">
        <v>86055960</v>
      </c>
      <c r="D873" s="2">
        <v>50.092500000000001</v>
      </c>
      <c r="E873" s="2">
        <v>50.152500000000003</v>
      </c>
      <c r="F873" s="2">
        <v>49.5075</v>
      </c>
      <c r="G873" s="1" t="d">
        <f t="shared" si="13"/>
        <v>2019-05-31</v>
      </c>
    </row>
    <row r="874" spans="1:7" x14ac:dyDescent="0.25">
      <c r="A874" s="1" t="d">
        <v>2019-06-19</v>
      </c>
      <c r="B874" s="2">
        <v>49.467500000000001</v>
      </c>
      <c r="C874">
        <v>84496960</v>
      </c>
      <c r="D874" s="2">
        <v>49.92</v>
      </c>
      <c r="E874" s="2">
        <v>49.97</v>
      </c>
      <c r="F874" s="2">
        <v>49.327500000000001</v>
      </c>
      <c r="G874" s="1" t="d">
        <f t="shared" si="13"/>
        <v>2019-05-31</v>
      </c>
    </row>
    <row r="875" spans="1:7" x14ac:dyDescent="0.25">
      <c r="A875" s="1" t="d">
        <v>2019-06-18</v>
      </c>
      <c r="B875" s="2">
        <v>49.612499999999997</v>
      </c>
      <c r="C875">
        <v>106204000</v>
      </c>
      <c r="D875" s="2">
        <v>49.012500000000003</v>
      </c>
      <c r="E875" s="2">
        <v>50.072499999999998</v>
      </c>
      <c r="F875" s="2">
        <v>48.802500000000002</v>
      </c>
      <c r="G875" s="1" t="d">
        <f t="shared" si="13"/>
        <v>2019-05-31</v>
      </c>
    </row>
    <row r="876" spans="1:7" x14ac:dyDescent="0.25">
      <c r="A876" s="1" t="d">
        <v>2019-06-17</v>
      </c>
      <c r="B876" s="2">
        <v>48.472499999999997</v>
      </c>
      <c r="C876">
        <v>58676560</v>
      </c>
      <c r="D876" s="2">
        <v>48.225000000000001</v>
      </c>
      <c r="E876" s="2">
        <v>48.74</v>
      </c>
      <c r="F876" s="2">
        <v>48.042499999999997</v>
      </c>
      <c r="G876" s="1" t="d">
        <f t="shared" si="13"/>
        <v>2019-05-31</v>
      </c>
    </row>
    <row r="877" spans="1:7" x14ac:dyDescent="0.25">
      <c r="A877" s="1" t="d">
        <v>2019-06-14</v>
      </c>
      <c r="B877" s="2">
        <v>48.185000000000002</v>
      </c>
      <c r="C877">
        <v>75045880</v>
      </c>
      <c r="D877" s="2">
        <v>47.886200000000002</v>
      </c>
      <c r="E877" s="2">
        <v>48.396599999999999</v>
      </c>
      <c r="F877" s="2">
        <v>47.575000000000003</v>
      </c>
      <c r="G877" s="1" t="d">
        <f t="shared" si="13"/>
        <v>2019-05-31</v>
      </c>
    </row>
    <row r="878" spans="1:7" x14ac:dyDescent="0.25">
      <c r="A878" s="1" t="d">
        <v>2019-06-13</v>
      </c>
      <c r="B878" s="2">
        <v>48.537500000000001</v>
      </c>
      <c r="C878">
        <v>86698520</v>
      </c>
      <c r="D878" s="2">
        <v>48.674999999999997</v>
      </c>
      <c r="E878" s="2">
        <v>49.197499999999998</v>
      </c>
      <c r="F878" s="2">
        <v>48.4</v>
      </c>
      <c r="G878" s="1" t="d">
        <f t="shared" si="13"/>
        <v>2019-05-31</v>
      </c>
    </row>
    <row r="879" spans="1:7" x14ac:dyDescent="0.25">
      <c r="A879" s="1" t="d">
        <v>2019-06-12</v>
      </c>
      <c r="B879" s="2">
        <v>48.547499999999999</v>
      </c>
      <c r="C879">
        <v>73012760</v>
      </c>
      <c r="D879" s="2">
        <v>48.487499999999997</v>
      </c>
      <c r="E879" s="2">
        <v>48.9925</v>
      </c>
      <c r="F879" s="2">
        <v>48.346200000000003</v>
      </c>
      <c r="G879" s="1" t="d">
        <f t="shared" si="13"/>
        <v>2019-05-31</v>
      </c>
    </row>
    <row r="880" spans="1:7" x14ac:dyDescent="0.25">
      <c r="A880" s="1" t="d">
        <v>2019-06-11</v>
      </c>
      <c r="B880" s="2">
        <v>48.702500000000001</v>
      </c>
      <c r="C880">
        <v>107731520</v>
      </c>
      <c r="D880" s="2">
        <v>48.715000000000003</v>
      </c>
      <c r="E880" s="3">
        <v>49</v>
      </c>
      <c r="F880" s="2">
        <v>48.4</v>
      </c>
      <c r="G880" s="1" t="d">
        <f t="shared" si="13"/>
        <v>2019-05-31</v>
      </c>
    </row>
    <row r="881" spans="1:7" x14ac:dyDescent="0.25">
      <c r="A881" s="1" t="d">
        <v>2019-06-10</v>
      </c>
      <c r="B881" s="2">
        <v>48.145000000000003</v>
      </c>
      <c r="C881">
        <v>104883400</v>
      </c>
      <c r="D881" s="2">
        <v>47.952500000000001</v>
      </c>
      <c r="E881" s="2">
        <v>48.842500000000001</v>
      </c>
      <c r="F881" s="2">
        <v>47.905000000000001</v>
      </c>
      <c r="G881" s="1" t="d">
        <f t="shared" si="13"/>
        <v>2019-05-31</v>
      </c>
    </row>
    <row r="882" spans="1:7" x14ac:dyDescent="0.25">
      <c r="A882" s="1" t="d">
        <v>2019-06-07</v>
      </c>
      <c r="B882" s="2">
        <v>47.537500000000001</v>
      </c>
      <c r="C882">
        <v>122737560</v>
      </c>
      <c r="D882" s="2">
        <v>46.627499999999998</v>
      </c>
      <c r="E882" s="2">
        <v>47.98</v>
      </c>
      <c r="F882" s="2">
        <v>46.442500000000003</v>
      </c>
      <c r="G882" s="1" t="d">
        <f t="shared" si="13"/>
        <v>2019-05-31</v>
      </c>
    </row>
    <row r="883" spans="1:7" x14ac:dyDescent="0.25">
      <c r="A883" s="1" t="d">
        <v>2019-06-06</v>
      </c>
      <c r="B883" s="2">
        <v>46.305</v>
      </c>
      <c r="C883">
        <v>90105240</v>
      </c>
      <c r="D883" s="2">
        <v>45.77</v>
      </c>
      <c r="E883" s="2">
        <v>46.3675</v>
      </c>
      <c r="F883" s="2">
        <v>45.537199999999999</v>
      </c>
      <c r="G883" s="1" t="d">
        <f t="shared" si="13"/>
        <v>2019-05-31</v>
      </c>
    </row>
    <row r="884" spans="1:7" x14ac:dyDescent="0.25">
      <c r="A884" s="1" t="d">
        <v>2019-06-05</v>
      </c>
      <c r="B884" s="2">
        <v>45.634999999999998</v>
      </c>
      <c r="C884">
        <v>119093720</v>
      </c>
      <c r="D884" s="2">
        <v>46.07</v>
      </c>
      <c r="E884" s="2">
        <v>46.247500000000002</v>
      </c>
      <c r="F884" s="2">
        <v>45.284999999999997</v>
      </c>
      <c r="G884" s="1" t="d">
        <f t="shared" si="13"/>
        <v>2019-05-31</v>
      </c>
    </row>
    <row r="885" spans="1:7" x14ac:dyDescent="0.25">
      <c r="A885" s="1" t="d">
        <v>2019-06-04</v>
      </c>
      <c r="B885" s="2">
        <v>44.91</v>
      </c>
      <c r="C885">
        <v>123871840</v>
      </c>
      <c r="D885" s="2">
        <v>43.86</v>
      </c>
      <c r="E885" s="2">
        <v>44.957500000000003</v>
      </c>
      <c r="F885" s="2">
        <v>43.63</v>
      </c>
      <c r="G885" s="1" t="d">
        <f t="shared" si="13"/>
        <v>2019-05-31</v>
      </c>
    </row>
    <row r="886" spans="1:7" x14ac:dyDescent="0.25">
      <c r="A886" s="1" t="d">
        <v>2019-06-03</v>
      </c>
      <c r="B886" s="2">
        <v>43.325000000000003</v>
      </c>
      <c r="C886">
        <v>161584280</v>
      </c>
      <c r="D886" s="2">
        <v>43.9</v>
      </c>
      <c r="E886" s="2">
        <v>44.48</v>
      </c>
      <c r="F886" s="2">
        <v>42.567500000000003</v>
      </c>
      <c r="G886" s="1" t="d">
        <f t="shared" si="13"/>
        <v>2019-05-31</v>
      </c>
    </row>
    <row r="887" spans="1:7" x14ac:dyDescent="0.25">
      <c r="A887" s="1" t="d">
        <v>2019-05-31</v>
      </c>
      <c r="B887" s="2">
        <v>43.767499999999998</v>
      </c>
      <c r="C887">
        <v>108174320</v>
      </c>
      <c r="D887" s="2">
        <v>44.057499999999997</v>
      </c>
      <c r="E887" s="2">
        <v>44.497500000000002</v>
      </c>
      <c r="F887" s="2">
        <v>43.747500000000002</v>
      </c>
      <c r="G887" s="1" t="d">
        <f t="shared" si="13"/>
        <v>2019-04-30</v>
      </c>
    </row>
    <row r="888" spans="1:7" x14ac:dyDescent="0.25">
      <c r="A888" s="1" t="d">
        <v>2019-05-30</v>
      </c>
      <c r="B888" s="2">
        <v>44.575000000000003</v>
      </c>
      <c r="C888">
        <v>84873640</v>
      </c>
      <c r="D888" s="2">
        <v>44.487499999999997</v>
      </c>
      <c r="E888" s="2">
        <v>44.807499999999997</v>
      </c>
      <c r="F888" s="2">
        <v>44.167499999999997</v>
      </c>
      <c r="G888" s="1" t="d">
        <f t="shared" si="13"/>
        <v>2019-04-30</v>
      </c>
    </row>
    <row r="889" spans="1:7" x14ac:dyDescent="0.25">
      <c r="A889" s="1" t="d">
        <v>2019-05-29</v>
      </c>
      <c r="B889" s="2">
        <v>44.344999999999999</v>
      </c>
      <c r="C889">
        <v>113924680</v>
      </c>
      <c r="D889" s="2">
        <v>44.104999999999997</v>
      </c>
      <c r="E889" s="2">
        <v>44.837499999999999</v>
      </c>
      <c r="F889" s="3">
        <v>44</v>
      </c>
      <c r="G889" s="1" t="d">
        <f t="shared" si="13"/>
        <v>2019-04-30</v>
      </c>
    </row>
    <row r="890" spans="1:7" x14ac:dyDescent="0.25">
      <c r="A890" s="1" t="d">
        <v>2019-05-28</v>
      </c>
      <c r="B890" s="2">
        <v>44.557499999999997</v>
      </c>
      <c r="C890">
        <v>111792640</v>
      </c>
      <c r="D890" s="2">
        <v>44.73</v>
      </c>
      <c r="E890" s="2">
        <v>45.147500000000001</v>
      </c>
      <c r="F890" s="2">
        <v>44.477499999999999</v>
      </c>
      <c r="G890" s="1" t="d">
        <f t="shared" si="13"/>
        <v>2019-04-30</v>
      </c>
    </row>
    <row r="891" spans="1:7" x14ac:dyDescent="0.25">
      <c r="A891" s="1" t="d">
        <v>2019-05-24</v>
      </c>
      <c r="B891" s="2">
        <v>44.7425</v>
      </c>
      <c r="C891">
        <v>94858760</v>
      </c>
      <c r="D891" s="2">
        <v>45.05</v>
      </c>
      <c r="E891" s="2">
        <v>45.534999999999997</v>
      </c>
      <c r="F891" s="2">
        <v>44.655000000000001</v>
      </c>
      <c r="G891" s="1" t="d">
        <f t="shared" si="13"/>
        <v>2019-04-30</v>
      </c>
    </row>
    <row r="892" spans="1:7" x14ac:dyDescent="0.25">
      <c r="A892" s="1" t="d">
        <v>2019-05-23</v>
      </c>
      <c r="B892" s="2">
        <v>44.914999999999999</v>
      </c>
      <c r="C892">
        <v>146118960</v>
      </c>
      <c r="D892" s="2">
        <v>44.95</v>
      </c>
      <c r="E892" s="2">
        <v>45.134999999999998</v>
      </c>
      <c r="F892" s="2">
        <v>44.452500000000001</v>
      </c>
      <c r="G892" s="1" t="d">
        <f t="shared" si="13"/>
        <v>2019-04-30</v>
      </c>
    </row>
    <row r="893" spans="1:7" x14ac:dyDescent="0.25">
      <c r="A893" s="1" t="d">
        <v>2019-05-22</v>
      </c>
      <c r="B893" s="2">
        <v>45.695</v>
      </c>
      <c r="C893">
        <v>118994240</v>
      </c>
      <c r="D893" s="2">
        <v>46.164999999999999</v>
      </c>
      <c r="E893" s="2">
        <v>46.427500000000002</v>
      </c>
      <c r="F893" s="2">
        <v>45.637500000000003</v>
      </c>
      <c r="G893" s="1" t="d">
        <f t="shared" si="13"/>
        <v>2019-04-30</v>
      </c>
    </row>
    <row r="894" spans="1:7" x14ac:dyDescent="0.25">
      <c r="A894" s="1" t="d">
        <v>2019-05-21</v>
      </c>
      <c r="B894" s="2">
        <v>46.65</v>
      </c>
      <c r="C894">
        <v>113459400</v>
      </c>
      <c r="D894" s="2">
        <v>46.305</v>
      </c>
      <c r="E894" s="3">
        <v>47</v>
      </c>
      <c r="F894" s="2">
        <v>46.174999999999997</v>
      </c>
      <c r="G894" s="1" t="d">
        <f t="shared" si="13"/>
        <v>2019-04-30</v>
      </c>
    </row>
    <row r="895" spans="1:7" x14ac:dyDescent="0.25">
      <c r="A895" s="1" t="d">
        <v>2019-05-20</v>
      </c>
      <c r="B895" s="2">
        <v>45.772500000000001</v>
      </c>
      <c r="C895">
        <v>154449160</v>
      </c>
      <c r="D895" s="2">
        <v>45.88</v>
      </c>
      <c r="E895" s="2">
        <v>46.087200000000003</v>
      </c>
      <c r="F895" s="2">
        <v>45.070999999999998</v>
      </c>
      <c r="G895" s="1" t="d">
        <f t="shared" si="13"/>
        <v>2019-04-30</v>
      </c>
    </row>
    <row r="896" spans="1:7" x14ac:dyDescent="0.25">
      <c r="A896" s="1" t="d">
        <v>2019-05-17</v>
      </c>
      <c r="B896" s="2">
        <v>47.25</v>
      </c>
      <c r="C896">
        <v>131516360</v>
      </c>
      <c r="D896" s="2">
        <v>46.732500000000002</v>
      </c>
      <c r="E896" s="2">
        <v>47.725000000000001</v>
      </c>
      <c r="F896" s="2">
        <v>46.69</v>
      </c>
      <c r="G896" s="1" t="d">
        <f t="shared" si="13"/>
        <v>2019-04-30</v>
      </c>
    </row>
    <row r="897" spans="1:7" x14ac:dyDescent="0.25">
      <c r="A897" s="1" t="d">
        <v>2019-05-16</v>
      </c>
      <c r="B897" s="2">
        <v>47.52</v>
      </c>
      <c r="C897">
        <v>132125440</v>
      </c>
      <c r="D897" s="2">
        <v>47.477499999999999</v>
      </c>
      <c r="E897" s="2">
        <v>48.117199999999997</v>
      </c>
      <c r="F897" s="2">
        <v>47.21</v>
      </c>
      <c r="G897" s="1" t="d">
        <f t="shared" si="13"/>
        <v>2019-04-30</v>
      </c>
    </row>
    <row r="898" spans="1:7" x14ac:dyDescent="0.25">
      <c r="A898" s="1" t="d">
        <v>2019-05-15</v>
      </c>
      <c r="B898" s="2">
        <v>47.73</v>
      </c>
      <c r="C898">
        <v>106178880</v>
      </c>
      <c r="D898" s="2">
        <v>46.567500000000003</v>
      </c>
      <c r="E898" s="2">
        <v>47.9375</v>
      </c>
      <c r="F898" s="2">
        <v>46.505000000000003</v>
      </c>
      <c r="G898" s="1" t="d">
        <f t="shared" ref="G898:G961" si="14">EOMONTH(A898,-1)</f>
        <v>2019-04-30</v>
      </c>
    </row>
    <row r="899" spans="1:7" x14ac:dyDescent="0.25">
      <c r="A899" s="1" t="d">
        <v>2019-05-14</v>
      </c>
      <c r="B899" s="2">
        <v>47.164999999999999</v>
      </c>
      <c r="C899">
        <v>146118720</v>
      </c>
      <c r="D899" s="2">
        <v>46.602499999999999</v>
      </c>
      <c r="E899" s="2">
        <v>47.424999999999997</v>
      </c>
      <c r="F899" s="2">
        <v>46.352499999999999</v>
      </c>
      <c r="G899" s="1" t="d">
        <f t="shared" si="14"/>
        <v>2019-04-30</v>
      </c>
    </row>
    <row r="900" spans="1:7" x14ac:dyDescent="0.25">
      <c r="A900" s="1" t="d">
        <v>2019-05-13</v>
      </c>
      <c r="B900" s="2">
        <v>46.43</v>
      </c>
      <c r="C900">
        <v>229722480</v>
      </c>
      <c r="D900" s="2">
        <v>46.927500000000002</v>
      </c>
      <c r="E900" s="2">
        <v>47.37</v>
      </c>
      <c r="F900" s="2">
        <v>45.712499999999999</v>
      </c>
      <c r="G900" s="1" t="d">
        <f t="shared" si="14"/>
        <v>2019-04-30</v>
      </c>
    </row>
    <row r="901" spans="1:7" x14ac:dyDescent="0.25">
      <c r="A901" s="1" t="d">
        <v>2019-05-10</v>
      </c>
      <c r="B901" s="2">
        <v>49.295000000000002</v>
      </c>
      <c r="C901">
        <v>164834840</v>
      </c>
      <c r="D901" s="2">
        <v>49.354799999999997</v>
      </c>
      <c r="E901" s="2">
        <v>49.712499999999999</v>
      </c>
      <c r="F901" s="2">
        <v>48.192500000000003</v>
      </c>
      <c r="G901" s="1" t="d">
        <f t="shared" si="14"/>
        <v>2019-04-30</v>
      </c>
    </row>
    <row r="902" spans="1:7" x14ac:dyDescent="0.25">
      <c r="A902" s="1" t="d">
        <v>2019-05-09</v>
      </c>
      <c r="B902" s="2">
        <v>50.18</v>
      </c>
      <c r="C902">
        <v>139634440</v>
      </c>
      <c r="D902" s="2">
        <v>50.1</v>
      </c>
      <c r="E902" s="2">
        <v>50.42</v>
      </c>
      <c r="F902" s="2">
        <v>49.164999999999999</v>
      </c>
      <c r="G902" s="1" t="d">
        <f t="shared" si="14"/>
        <v>2019-04-30</v>
      </c>
    </row>
    <row r="903" spans="1:7" x14ac:dyDescent="0.25">
      <c r="A903" s="1" t="d">
        <v>2019-05-08</v>
      </c>
      <c r="B903" s="2">
        <v>50.725000000000001</v>
      </c>
      <c r="C903">
        <v>105358000</v>
      </c>
      <c r="D903" s="2">
        <v>50.475000000000001</v>
      </c>
      <c r="E903" s="2">
        <v>51.335000000000001</v>
      </c>
      <c r="F903" s="2">
        <v>50.4375</v>
      </c>
      <c r="G903" s="1" t="d">
        <f t="shared" si="14"/>
        <v>2019-04-30</v>
      </c>
    </row>
    <row r="904" spans="1:7" x14ac:dyDescent="0.25">
      <c r="A904" s="1" t="d">
        <v>2019-05-07</v>
      </c>
      <c r="B904" s="2">
        <v>50.715000000000003</v>
      </c>
      <c r="C904">
        <v>155054800</v>
      </c>
      <c r="D904" s="2">
        <v>51.47</v>
      </c>
      <c r="E904" s="2">
        <v>51.854399999999998</v>
      </c>
      <c r="F904" s="2">
        <v>50.206200000000003</v>
      </c>
      <c r="G904" s="1" t="d">
        <f t="shared" si="14"/>
        <v>2019-04-30</v>
      </c>
    </row>
    <row r="905" spans="1:7" x14ac:dyDescent="0.25">
      <c r="A905" s="1" t="d">
        <v>2019-05-06</v>
      </c>
      <c r="B905" s="2">
        <v>52.12</v>
      </c>
      <c r="C905">
        <v>129772440</v>
      </c>
      <c r="D905" s="2">
        <v>51.072499999999998</v>
      </c>
      <c r="E905" s="2">
        <v>52.21</v>
      </c>
      <c r="F905" s="2">
        <v>50.875</v>
      </c>
      <c r="G905" s="1" t="d">
        <f t="shared" si="14"/>
        <v>2019-04-30</v>
      </c>
    </row>
    <row r="906" spans="1:7" x14ac:dyDescent="0.25">
      <c r="A906" s="1" t="d">
        <v>2019-05-03</v>
      </c>
      <c r="B906" s="2">
        <v>52.9375</v>
      </c>
      <c r="C906">
        <v>83569520</v>
      </c>
      <c r="D906" s="2">
        <v>52.722499999999997</v>
      </c>
      <c r="E906" s="2">
        <v>52.96</v>
      </c>
      <c r="F906" s="2">
        <v>52.557499999999997</v>
      </c>
      <c r="G906" s="1" t="d">
        <f t="shared" si="14"/>
        <v>2019-04-30</v>
      </c>
    </row>
    <row r="907" spans="1:7" x14ac:dyDescent="0.25">
      <c r="A907" s="1" t="d">
        <v>2019-05-02</v>
      </c>
      <c r="B907" s="2">
        <v>52.287500000000001</v>
      </c>
      <c r="C907">
        <v>127985280</v>
      </c>
      <c r="D907" s="2">
        <v>52.46</v>
      </c>
      <c r="E907" s="2">
        <v>53.162500000000001</v>
      </c>
      <c r="F907" s="2">
        <v>52.032499999999999</v>
      </c>
      <c r="G907" s="1" t="d">
        <f t="shared" si="14"/>
        <v>2019-04-30</v>
      </c>
    </row>
    <row r="908" spans="1:7" x14ac:dyDescent="0.25">
      <c r="A908" s="1" t="d">
        <v>2019-05-01</v>
      </c>
      <c r="B908" s="2">
        <v>52.63</v>
      </c>
      <c r="C908">
        <v>259309320</v>
      </c>
      <c r="D908" s="2">
        <v>52.47</v>
      </c>
      <c r="E908" s="2">
        <v>53.827500000000001</v>
      </c>
      <c r="F908" s="2">
        <v>52.307499999999997</v>
      </c>
      <c r="G908" s="1" t="d">
        <f t="shared" si="14"/>
        <v>2019-04-30</v>
      </c>
    </row>
    <row r="909" spans="1:7" x14ac:dyDescent="0.25">
      <c r="A909" s="1" t="d">
        <v>2019-04-30</v>
      </c>
      <c r="B909" s="2">
        <v>50.167499999999997</v>
      </c>
      <c r="C909">
        <v>183004640</v>
      </c>
      <c r="D909" s="2">
        <v>50.765000000000001</v>
      </c>
      <c r="E909" s="2">
        <v>50.85</v>
      </c>
      <c r="F909" s="2">
        <v>49.777500000000003</v>
      </c>
      <c r="G909" s="1" t="d">
        <f t="shared" si="14"/>
        <v>2019-03-31</v>
      </c>
    </row>
    <row r="910" spans="1:7" x14ac:dyDescent="0.25">
      <c r="A910" s="1" t="d">
        <v>2019-04-29</v>
      </c>
      <c r="B910" s="2">
        <v>51.152500000000003</v>
      </c>
      <c r="C910">
        <v>88041440</v>
      </c>
      <c r="D910" s="2">
        <v>51.1</v>
      </c>
      <c r="E910" s="2">
        <v>51.4925</v>
      </c>
      <c r="F910" s="2">
        <v>50.965000000000003</v>
      </c>
      <c r="G910" s="1" t="d">
        <f t="shared" si="14"/>
        <v>2019-03-31</v>
      </c>
    </row>
    <row r="911" spans="1:7" x14ac:dyDescent="0.25">
      <c r="A911" s="1" t="d">
        <v>2019-04-26</v>
      </c>
      <c r="B911" s="2">
        <v>51.075000000000003</v>
      </c>
      <c r="C911">
        <v>74451080</v>
      </c>
      <c r="D911" s="2">
        <v>51.225000000000001</v>
      </c>
      <c r="E911" s="2">
        <v>51.25</v>
      </c>
      <c r="F911" s="2">
        <v>50.53</v>
      </c>
      <c r="G911" s="1" t="d">
        <f t="shared" si="14"/>
        <v>2019-03-31</v>
      </c>
    </row>
    <row r="912" spans="1:7" x14ac:dyDescent="0.25">
      <c r="A912" s="1" t="d">
        <v>2019-04-25</v>
      </c>
      <c r="B912" s="2">
        <v>51.32</v>
      </c>
      <c r="C912">
        <v>73855400</v>
      </c>
      <c r="D912" s="2">
        <v>51.707500000000003</v>
      </c>
      <c r="E912" s="2">
        <v>51.94</v>
      </c>
      <c r="F912" s="2">
        <v>51.28</v>
      </c>
      <c r="G912" s="1" t="d">
        <f t="shared" si="14"/>
        <v>2019-03-31</v>
      </c>
    </row>
    <row r="913" spans="1:7" x14ac:dyDescent="0.25">
      <c r="A913" s="1" t="d">
        <v>2019-04-24</v>
      </c>
      <c r="B913" s="2">
        <v>51.79</v>
      </c>
      <c r="C913">
        <v>69710280</v>
      </c>
      <c r="D913" s="2">
        <v>51.84</v>
      </c>
      <c r="E913" s="2">
        <v>52.12</v>
      </c>
      <c r="F913" s="2">
        <v>51.762500000000003</v>
      </c>
      <c r="G913" s="1" t="d">
        <f t="shared" si="14"/>
        <v>2019-03-31</v>
      </c>
    </row>
    <row r="914" spans="1:7" x14ac:dyDescent="0.25">
      <c r="A914" s="1" t="d">
        <v>2019-04-23</v>
      </c>
      <c r="B914" s="2">
        <v>51.87</v>
      </c>
      <c r="C914">
        <v>93145520</v>
      </c>
      <c r="D914" s="2">
        <v>51.107500000000002</v>
      </c>
      <c r="E914" s="2">
        <v>51.9375</v>
      </c>
      <c r="F914" s="2">
        <v>50.975000000000001</v>
      </c>
      <c r="G914" s="1" t="d">
        <f t="shared" si="14"/>
        <v>2019-03-31</v>
      </c>
    </row>
    <row r="915" spans="1:7" x14ac:dyDescent="0.25">
      <c r="A915" s="1" t="d">
        <v>2019-04-22</v>
      </c>
      <c r="B915" s="2">
        <v>51.1325</v>
      </c>
      <c r="C915">
        <v>71367680</v>
      </c>
      <c r="D915" s="2">
        <v>50.707500000000003</v>
      </c>
      <c r="E915" s="2">
        <v>51.234999999999999</v>
      </c>
      <c r="F915" s="2">
        <v>50.585000000000001</v>
      </c>
      <c r="G915" s="1" t="d">
        <f t="shared" si="14"/>
        <v>2019-03-31</v>
      </c>
    </row>
    <row r="916" spans="1:7" x14ac:dyDescent="0.25">
      <c r="A916" s="1" t="d">
        <v>2019-04-18</v>
      </c>
      <c r="B916" s="2">
        <v>50.965000000000003</v>
      </c>
      <c r="C916">
        <v>96742120</v>
      </c>
      <c r="D916" s="2">
        <v>50.78</v>
      </c>
      <c r="E916" s="2">
        <v>51.037500000000001</v>
      </c>
      <c r="F916" s="2">
        <v>50.63</v>
      </c>
      <c r="G916" s="1" t="d">
        <f t="shared" si="14"/>
        <v>2019-03-31</v>
      </c>
    </row>
    <row r="917" spans="1:7" x14ac:dyDescent="0.25">
      <c r="A917" s="1" t="d">
        <v>2019-04-17</v>
      </c>
      <c r="B917" s="2">
        <v>50.782499999999999</v>
      </c>
      <c r="C917">
        <v>115461240</v>
      </c>
      <c r="D917" s="2">
        <v>49.884999999999998</v>
      </c>
      <c r="E917" s="2">
        <v>50.844999999999999</v>
      </c>
      <c r="F917" s="2">
        <v>49.652500000000003</v>
      </c>
      <c r="G917" s="1" t="d">
        <f t="shared" si="14"/>
        <v>2019-03-31</v>
      </c>
    </row>
    <row r="918" spans="1:7" x14ac:dyDescent="0.25">
      <c r="A918" s="1" t="d">
        <v>2019-04-16</v>
      </c>
      <c r="B918" s="2">
        <v>49.8125</v>
      </c>
      <c r="C918">
        <v>102673320</v>
      </c>
      <c r="D918" s="2">
        <v>49.865000000000002</v>
      </c>
      <c r="E918" s="2">
        <v>50.342500000000001</v>
      </c>
      <c r="F918" s="2">
        <v>49.64</v>
      </c>
      <c r="G918" s="1" t="d">
        <f t="shared" si="14"/>
        <v>2019-03-31</v>
      </c>
    </row>
    <row r="919" spans="1:7" x14ac:dyDescent="0.25">
      <c r="A919" s="1" t="d">
        <v>2019-04-15</v>
      </c>
      <c r="B919" s="2">
        <v>49.807499999999997</v>
      </c>
      <c r="C919">
        <v>70096600</v>
      </c>
      <c r="D919" s="2">
        <v>49.645000000000003</v>
      </c>
      <c r="E919" s="2">
        <v>49.962499999999999</v>
      </c>
      <c r="F919" s="2">
        <v>49.502499999999998</v>
      </c>
      <c r="G919" s="1" t="d">
        <f t="shared" si="14"/>
        <v>2019-03-31</v>
      </c>
    </row>
    <row r="920" spans="1:7" x14ac:dyDescent="0.25">
      <c r="A920" s="1" t="d">
        <v>2019-04-12</v>
      </c>
      <c r="B920" s="2">
        <v>49.717500000000001</v>
      </c>
      <c r="C920">
        <v>110954320</v>
      </c>
      <c r="D920" s="2">
        <v>49.8</v>
      </c>
      <c r="E920" s="2">
        <v>50.034999999999997</v>
      </c>
      <c r="F920" s="2">
        <v>49.052500000000002</v>
      </c>
      <c r="G920" s="1" t="d">
        <f t="shared" si="14"/>
        <v>2019-03-31</v>
      </c>
    </row>
    <row r="921" spans="1:7" x14ac:dyDescent="0.25">
      <c r="A921" s="1" t="d">
        <v>2019-04-11</v>
      </c>
      <c r="B921" s="2">
        <v>49.737499999999997</v>
      </c>
      <c r="C921">
        <v>82172760</v>
      </c>
      <c r="D921" s="2">
        <v>50.212499999999999</v>
      </c>
      <c r="E921" s="2">
        <v>50.25</v>
      </c>
      <c r="F921" s="2">
        <v>49.610799999999998</v>
      </c>
      <c r="G921" s="1" t="d">
        <f t="shared" si="14"/>
        <v>2019-03-31</v>
      </c>
    </row>
    <row r="922" spans="1:7" x14ac:dyDescent="0.25">
      <c r="A922" s="1" t="d">
        <v>2019-04-10</v>
      </c>
      <c r="B922" s="2">
        <v>50.155000000000001</v>
      </c>
      <c r="C922">
        <v>86619000</v>
      </c>
      <c r="D922" s="2">
        <v>49.67</v>
      </c>
      <c r="E922" s="2">
        <v>50.185000000000002</v>
      </c>
      <c r="F922" s="2">
        <v>49.545000000000002</v>
      </c>
      <c r="G922" s="1" t="d">
        <f t="shared" si="14"/>
        <v>2019-03-31</v>
      </c>
    </row>
    <row r="923" spans="1:7" x14ac:dyDescent="0.25">
      <c r="A923" s="1" t="d">
        <v>2019-04-09</v>
      </c>
      <c r="B923" s="2">
        <v>49.875</v>
      </c>
      <c r="C923">
        <v>142953120</v>
      </c>
      <c r="D923" s="2">
        <v>50.08</v>
      </c>
      <c r="E923" s="2">
        <v>50.712499999999999</v>
      </c>
      <c r="F923" s="2">
        <v>49.807499999999997</v>
      </c>
      <c r="G923" s="1" t="d">
        <f t="shared" si="14"/>
        <v>2019-03-31</v>
      </c>
    </row>
    <row r="924" spans="1:7" x14ac:dyDescent="0.25">
      <c r="A924" s="1" t="d">
        <v>2019-04-08</v>
      </c>
      <c r="B924" s="2">
        <v>50.024999999999999</v>
      </c>
      <c r="C924">
        <v>103319520</v>
      </c>
      <c r="D924" s="2">
        <v>49.104999999999997</v>
      </c>
      <c r="E924" s="2">
        <v>50.057499999999997</v>
      </c>
      <c r="F924" s="2">
        <v>49.085000000000001</v>
      </c>
      <c r="G924" s="1" t="d">
        <f t="shared" si="14"/>
        <v>2019-03-31</v>
      </c>
    </row>
    <row r="925" spans="1:7" x14ac:dyDescent="0.25">
      <c r="A925" s="1" t="d">
        <v>2019-04-05</v>
      </c>
      <c r="B925" s="2">
        <v>49.25</v>
      </c>
      <c r="C925">
        <v>73892280</v>
      </c>
      <c r="D925" s="2">
        <v>49.112499999999997</v>
      </c>
      <c r="E925" s="2">
        <v>49.274999999999999</v>
      </c>
      <c r="F925" s="2">
        <v>48.982500000000002</v>
      </c>
      <c r="G925" s="1" t="d">
        <f t="shared" si="14"/>
        <v>2019-03-31</v>
      </c>
    </row>
    <row r="926" spans="1:7" x14ac:dyDescent="0.25">
      <c r="A926" s="1" t="d">
        <v>2019-04-04</v>
      </c>
      <c r="B926" s="2">
        <v>48.922499999999999</v>
      </c>
      <c r="C926">
        <v>76360200</v>
      </c>
      <c r="D926" s="2">
        <v>48.697499999999998</v>
      </c>
      <c r="E926" s="2">
        <v>49.092500000000001</v>
      </c>
      <c r="F926" s="2">
        <v>48.284999999999997</v>
      </c>
      <c r="G926" s="1" t="d">
        <f t="shared" si="14"/>
        <v>2019-03-31</v>
      </c>
    </row>
    <row r="927" spans="1:7" x14ac:dyDescent="0.25">
      <c r="A927" s="1" t="d">
        <v>2019-04-03</v>
      </c>
      <c r="B927" s="2">
        <v>48.837499999999999</v>
      </c>
      <c r="C927">
        <v>92972640</v>
      </c>
      <c r="D927" s="2">
        <v>48.3125</v>
      </c>
      <c r="E927" s="2">
        <v>49.125</v>
      </c>
      <c r="F927" s="2">
        <v>48.287500000000001</v>
      </c>
      <c r="G927" s="1" t="d">
        <f t="shared" si="14"/>
        <v>2019-03-31</v>
      </c>
    </row>
    <row r="928" spans="1:7" x14ac:dyDescent="0.25">
      <c r="A928" s="1" t="d">
        <v>2019-04-02</v>
      </c>
      <c r="B928" s="2">
        <v>48.505000000000003</v>
      </c>
      <c r="C928">
        <v>90909480</v>
      </c>
      <c r="D928" s="2">
        <v>47.772500000000001</v>
      </c>
      <c r="E928" s="2">
        <v>48.615000000000002</v>
      </c>
      <c r="F928" s="2">
        <v>47.762500000000003</v>
      </c>
      <c r="G928" s="1" t="d">
        <f t="shared" si="14"/>
        <v>2019-03-31</v>
      </c>
    </row>
    <row r="929" spans="1:7" x14ac:dyDescent="0.25">
      <c r="A929" s="1" t="d">
        <v>2019-04-01</v>
      </c>
      <c r="B929" s="2">
        <v>47.81</v>
      </c>
      <c r="C929">
        <v>109232800</v>
      </c>
      <c r="D929" s="2">
        <v>47.91</v>
      </c>
      <c r="E929" s="2">
        <v>47.92</v>
      </c>
      <c r="F929" s="2">
        <v>47.094999999999999</v>
      </c>
      <c r="G929" s="1" t="d">
        <f t="shared" si="14"/>
        <v>2019-03-31</v>
      </c>
    </row>
    <row r="930" spans="1:7" x14ac:dyDescent="0.25">
      <c r="A930" s="1" t="d">
        <v>2019-03-29</v>
      </c>
      <c r="B930" s="2">
        <v>47.487499999999997</v>
      </c>
      <c r="C930">
        <v>94099320</v>
      </c>
      <c r="D930" s="2">
        <v>47.457500000000003</v>
      </c>
      <c r="E930" s="2">
        <v>47.52</v>
      </c>
      <c r="F930" s="2">
        <v>47.134999999999998</v>
      </c>
      <c r="G930" s="1" t="d">
        <f t="shared" si="14"/>
        <v>2019-02-28</v>
      </c>
    </row>
    <row r="931" spans="1:7" x14ac:dyDescent="0.25">
      <c r="A931" s="1" t="d">
        <v>2019-03-28</v>
      </c>
      <c r="B931" s="2">
        <v>47.18</v>
      </c>
      <c r="C931">
        <v>82841560</v>
      </c>
      <c r="D931" s="2">
        <v>47.237499999999997</v>
      </c>
      <c r="E931" s="2">
        <v>47.389699999999998</v>
      </c>
      <c r="F931" s="2">
        <v>46.8825</v>
      </c>
      <c r="G931" s="1" t="d">
        <f t="shared" si="14"/>
        <v>2019-02-28</v>
      </c>
    </row>
    <row r="932" spans="1:7" x14ac:dyDescent="0.25">
      <c r="A932" s="1" t="d">
        <v>2019-03-27</v>
      </c>
      <c r="B932" s="2">
        <v>47.1175</v>
      </c>
      <c r="C932">
        <v>119084840</v>
      </c>
      <c r="D932" s="2">
        <v>47.1875</v>
      </c>
      <c r="E932" s="2">
        <v>47.44</v>
      </c>
      <c r="F932" s="2">
        <v>46.637500000000003</v>
      </c>
      <c r="G932" s="1" t="d">
        <f t="shared" si="14"/>
        <v>2019-02-28</v>
      </c>
    </row>
    <row r="933" spans="1:7" x14ac:dyDescent="0.25">
      <c r="A933" s="1" t="d">
        <v>2019-03-26</v>
      </c>
      <c r="B933" s="2">
        <v>46.697499999999998</v>
      </c>
      <c r="C933">
        <v>198784400</v>
      </c>
      <c r="D933" s="2">
        <v>47.915999999999997</v>
      </c>
      <c r="E933" s="2">
        <v>48.22</v>
      </c>
      <c r="F933" s="2">
        <v>46.145000000000003</v>
      </c>
      <c r="G933" s="1" t="d">
        <f t="shared" si="14"/>
        <v>2019-02-28</v>
      </c>
    </row>
    <row r="934" spans="1:7" x14ac:dyDescent="0.25">
      <c r="A934" s="1" t="d">
        <v>2019-03-25</v>
      </c>
      <c r="B934" s="2">
        <v>47.185000000000002</v>
      </c>
      <c r="C934">
        <v>175007240</v>
      </c>
      <c r="D934" s="2">
        <v>47.877499999999998</v>
      </c>
      <c r="E934" s="2">
        <v>47.994999999999997</v>
      </c>
      <c r="F934" s="2">
        <v>46.65</v>
      </c>
      <c r="G934" s="1" t="d">
        <f t="shared" si="14"/>
        <v>2019-02-28</v>
      </c>
    </row>
    <row r="935" spans="1:7" x14ac:dyDescent="0.25">
      <c r="A935" s="1" t="d">
        <v>2019-03-22</v>
      </c>
      <c r="B935" s="2">
        <v>47.762500000000003</v>
      </c>
      <c r="C935">
        <v>169150560</v>
      </c>
      <c r="D935" s="2">
        <v>48.835000000000001</v>
      </c>
      <c r="E935" s="2">
        <v>49.422499999999999</v>
      </c>
      <c r="F935" s="2">
        <v>47.695</v>
      </c>
      <c r="G935" s="1" t="d">
        <f t="shared" si="14"/>
        <v>2019-02-28</v>
      </c>
    </row>
    <row r="936" spans="1:7" x14ac:dyDescent="0.25">
      <c r="A936" s="1" t="d">
        <v>2019-03-21</v>
      </c>
      <c r="B936" s="2">
        <v>48.772500000000001</v>
      </c>
      <c r="C936">
        <v>203772480</v>
      </c>
      <c r="D936" s="2">
        <v>47.505000000000003</v>
      </c>
      <c r="E936" s="2">
        <v>49.082500000000003</v>
      </c>
      <c r="F936" s="2">
        <v>47.452500000000001</v>
      </c>
      <c r="G936" s="1" t="d">
        <f t="shared" si="14"/>
        <v>2019-02-28</v>
      </c>
    </row>
    <row r="937" spans="1:7" x14ac:dyDescent="0.25">
      <c r="A937" s="1" t="d">
        <v>2019-03-20</v>
      </c>
      <c r="B937" s="2">
        <v>47.04</v>
      </c>
      <c r="C937">
        <v>124013520</v>
      </c>
      <c r="D937" s="2">
        <v>46.557499999999997</v>
      </c>
      <c r="E937" s="2">
        <v>47.372500000000002</v>
      </c>
      <c r="F937" s="2">
        <v>46.182499999999997</v>
      </c>
      <c r="G937" s="1" t="d">
        <f t="shared" si="14"/>
        <v>2019-02-28</v>
      </c>
    </row>
    <row r="938" spans="1:7" x14ac:dyDescent="0.25">
      <c r="A938" s="1" t="d">
        <v>2019-03-19</v>
      </c>
      <c r="B938" s="2">
        <v>46.6325</v>
      </c>
      <c r="C938">
        <v>125761200</v>
      </c>
      <c r="D938" s="2">
        <v>47.087499999999999</v>
      </c>
      <c r="E938" s="2">
        <v>47.247500000000002</v>
      </c>
      <c r="F938" s="2">
        <v>46.48</v>
      </c>
      <c r="G938" s="1" t="d">
        <f t="shared" si="14"/>
        <v>2019-02-28</v>
      </c>
    </row>
    <row r="939" spans="1:7" x14ac:dyDescent="0.25">
      <c r="A939" s="1" t="d">
        <v>2019-03-18</v>
      </c>
      <c r="B939" s="2">
        <v>47.005000000000003</v>
      </c>
      <c r="C939">
        <v>104594360</v>
      </c>
      <c r="D939" s="2">
        <v>46.45</v>
      </c>
      <c r="E939" s="2">
        <v>47.097499999999997</v>
      </c>
      <c r="F939" s="2">
        <v>46.447499999999998</v>
      </c>
      <c r="G939" s="1" t="d">
        <f t="shared" si="14"/>
        <v>2019-02-28</v>
      </c>
    </row>
    <row r="940" spans="1:7" x14ac:dyDescent="0.25">
      <c r="A940" s="1" t="d">
        <v>2019-03-15</v>
      </c>
      <c r="B940" s="2">
        <v>46.53</v>
      </c>
      <c r="C940">
        <v>156069960</v>
      </c>
      <c r="D940" s="2">
        <v>46.212499999999999</v>
      </c>
      <c r="E940" s="2">
        <v>46.832500000000003</v>
      </c>
      <c r="F940" s="2">
        <v>45.935000000000002</v>
      </c>
      <c r="G940" s="1" t="d">
        <f t="shared" si="14"/>
        <v>2019-02-28</v>
      </c>
    </row>
    <row r="941" spans="1:7" x14ac:dyDescent="0.25">
      <c r="A941" s="1" t="d">
        <v>2019-03-14</v>
      </c>
      <c r="B941" s="2">
        <v>45.932499999999997</v>
      </c>
      <c r="C941">
        <v>94110640</v>
      </c>
      <c r="D941" s="2">
        <v>45.975000000000001</v>
      </c>
      <c r="E941" s="2">
        <v>46.024999999999999</v>
      </c>
      <c r="F941" s="2">
        <v>45.64</v>
      </c>
      <c r="G941" s="1" t="d">
        <f t="shared" si="14"/>
        <v>2019-02-28</v>
      </c>
    </row>
    <row r="942" spans="1:7" x14ac:dyDescent="0.25">
      <c r="A942" s="1" t="d">
        <v>2019-03-13</v>
      </c>
      <c r="B942" s="2">
        <v>45.427500000000002</v>
      </c>
      <c r="C942">
        <v>123718960</v>
      </c>
      <c r="D942" s="2">
        <v>45.5625</v>
      </c>
      <c r="E942" s="2">
        <v>45.825000000000003</v>
      </c>
      <c r="F942" s="2">
        <v>45.23</v>
      </c>
      <c r="G942" s="1" t="d">
        <f t="shared" si="14"/>
        <v>2019-02-28</v>
      </c>
    </row>
    <row r="943" spans="1:7" x14ac:dyDescent="0.25">
      <c r="A943" s="1" t="d">
        <v>2019-03-12</v>
      </c>
      <c r="B943" s="2">
        <v>45.227499999999999</v>
      </c>
      <c r="C943">
        <v>129667200</v>
      </c>
      <c r="D943" s="3">
        <v>45</v>
      </c>
      <c r="E943" s="2">
        <v>45.667499999999997</v>
      </c>
      <c r="F943" s="2">
        <v>44.842500000000001</v>
      </c>
      <c r="G943" s="1" t="d">
        <f t="shared" si="14"/>
        <v>2019-02-28</v>
      </c>
    </row>
    <row r="944" spans="1:7" x14ac:dyDescent="0.25">
      <c r="A944" s="1" t="d">
        <v>2019-03-11</v>
      </c>
      <c r="B944" s="2">
        <v>44.725000000000001</v>
      </c>
      <c r="C944">
        <v>124492000</v>
      </c>
      <c r="D944" s="2">
        <v>43.872500000000002</v>
      </c>
      <c r="E944" s="2">
        <v>44.78</v>
      </c>
      <c r="F944" s="2">
        <v>43.837499999999999</v>
      </c>
      <c r="G944" s="1" t="d">
        <f t="shared" si="14"/>
        <v>2019-02-28</v>
      </c>
    </row>
    <row r="945" spans="1:7" x14ac:dyDescent="0.25">
      <c r="A945" s="1" t="d">
        <v>2019-03-08</v>
      </c>
      <c r="B945" s="2">
        <v>43.227499999999999</v>
      </c>
      <c r="C945">
        <v>95943840</v>
      </c>
      <c r="D945" s="2">
        <v>42.58</v>
      </c>
      <c r="E945" s="2">
        <v>43.267499999999998</v>
      </c>
      <c r="F945" s="2">
        <v>42.375</v>
      </c>
      <c r="G945" s="1" t="d">
        <f t="shared" si="14"/>
        <v>2019-02-28</v>
      </c>
    </row>
    <row r="946" spans="1:7" x14ac:dyDescent="0.25">
      <c r="A946" s="1" t="d">
        <v>2019-03-07</v>
      </c>
      <c r="B946" s="2">
        <v>43.125</v>
      </c>
      <c r="C946">
        <v>99021880</v>
      </c>
      <c r="D946" s="2">
        <v>43.467500000000001</v>
      </c>
      <c r="E946" s="2">
        <v>43.61</v>
      </c>
      <c r="F946" s="2">
        <v>43.005000000000003</v>
      </c>
      <c r="G946" s="1" t="d">
        <f t="shared" si="14"/>
        <v>2019-02-28</v>
      </c>
    </row>
    <row r="947" spans="1:7" x14ac:dyDescent="0.25">
      <c r="A947" s="1" t="d">
        <v>2019-03-06</v>
      </c>
      <c r="B947" s="2">
        <v>43.63</v>
      </c>
      <c r="C947">
        <v>83020560</v>
      </c>
      <c r="D947" s="2">
        <v>43.667499999999997</v>
      </c>
      <c r="E947" s="2">
        <v>43.872500000000002</v>
      </c>
      <c r="F947" s="2">
        <v>43.484999999999999</v>
      </c>
      <c r="G947" s="1" t="d">
        <f t="shared" si="14"/>
        <v>2019-02-28</v>
      </c>
    </row>
    <row r="948" spans="1:7" x14ac:dyDescent="0.25">
      <c r="A948" s="1" t="d">
        <v>2019-03-05</v>
      </c>
      <c r="B948" s="2">
        <v>43.8825</v>
      </c>
      <c r="C948">
        <v>76953920</v>
      </c>
      <c r="D948" s="2">
        <v>43.984999999999999</v>
      </c>
      <c r="E948" s="3">
        <v>44</v>
      </c>
      <c r="F948" s="2">
        <v>43.634999999999998</v>
      </c>
      <c r="G948" s="1" t="d">
        <f t="shared" si="14"/>
        <v>2019-02-28</v>
      </c>
    </row>
    <row r="949" spans="1:7" x14ac:dyDescent="0.25">
      <c r="A949" s="1" t="d">
        <v>2019-03-04</v>
      </c>
      <c r="B949" s="2">
        <v>43.962499999999999</v>
      </c>
      <c r="C949">
        <v>109652240</v>
      </c>
      <c r="D949" s="2">
        <v>43.922499999999999</v>
      </c>
      <c r="E949" s="2">
        <v>44.4375</v>
      </c>
      <c r="F949" s="2">
        <v>43.4925</v>
      </c>
      <c r="G949" s="1" t="d">
        <f t="shared" si="14"/>
        <v>2019-02-28</v>
      </c>
    </row>
    <row r="950" spans="1:7" x14ac:dyDescent="0.25">
      <c r="A950" s="1" t="d">
        <v>2019-03-01</v>
      </c>
      <c r="B950" s="2">
        <v>43.7425</v>
      </c>
      <c r="C950">
        <v>102950240</v>
      </c>
      <c r="D950" s="2">
        <v>43.57</v>
      </c>
      <c r="E950" s="2">
        <v>43.787500000000001</v>
      </c>
      <c r="F950" s="2">
        <v>43.222499999999997</v>
      </c>
      <c r="G950" s="1" t="d">
        <f t="shared" si="14"/>
        <v>2019-02-28</v>
      </c>
    </row>
    <row r="951" spans="1:7" x14ac:dyDescent="0.25">
      <c r="A951" s="1" t="d">
        <v>2019-02-28</v>
      </c>
      <c r="B951" s="2">
        <v>43.287500000000001</v>
      </c>
      <c r="C951">
        <v>111815240</v>
      </c>
      <c r="D951" s="2">
        <v>43.58</v>
      </c>
      <c r="E951" s="2">
        <v>43.727499999999999</v>
      </c>
      <c r="F951" s="2">
        <v>43.23</v>
      </c>
      <c r="G951" s="1" t="d">
        <f t="shared" si="14"/>
        <v>2019-01-31</v>
      </c>
    </row>
    <row r="952" spans="1:7" x14ac:dyDescent="0.25">
      <c r="A952" s="1" t="d">
        <v>2019-02-27</v>
      </c>
      <c r="B952" s="2">
        <v>43.717500000000001</v>
      </c>
      <c r="C952">
        <v>111270560</v>
      </c>
      <c r="D952" s="2">
        <v>43.302500000000002</v>
      </c>
      <c r="E952" s="2">
        <v>43.75</v>
      </c>
      <c r="F952" s="2">
        <v>43.182499999999997</v>
      </c>
      <c r="G952" s="1" t="d">
        <f t="shared" si="14"/>
        <v>2019-01-31</v>
      </c>
    </row>
    <row r="953" spans="1:7" x14ac:dyDescent="0.25">
      <c r="A953" s="1" t="d">
        <v>2019-02-26</v>
      </c>
      <c r="B953" s="2">
        <v>43.582500000000003</v>
      </c>
      <c r="C953">
        <v>67966440</v>
      </c>
      <c r="D953" s="2">
        <v>43.427500000000002</v>
      </c>
      <c r="E953" s="2">
        <v>43.825000000000003</v>
      </c>
      <c r="F953" s="2">
        <v>43.293300000000002</v>
      </c>
      <c r="G953" s="1" t="d">
        <f t="shared" si="14"/>
        <v>2019-01-31</v>
      </c>
    </row>
    <row r="954" spans="1:7" x14ac:dyDescent="0.25">
      <c r="A954" s="1" t="d">
        <v>2019-02-25</v>
      </c>
      <c r="B954" s="2">
        <v>43.557499999999997</v>
      </c>
      <c r="C954">
        <v>87385600</v>
      </c>
      <c r="D954" s="2">
        <v>43.54</v>
      </c>
      <c r="E954" s="2">
        <v>43.967500000000001</v>
      </c>
      <c r="F954" s="2">
        <v>43.487499999999997</v>
      </c>
      <c r="G954" s="1" t="d">
        <f t="shared" si="14"/>
        <v>2019-01-31</v>
      </c>
    </row>
    <row r="955" spans="1:7" x14ac:dyDescent="0.25">
      <c r="A955" s="1" t="d">
        <v>2019-02-22</v>
      </c>
      <c r="B955" s="2">
        <v>43.2425</v>
      </c>
      <c r="C955">
        <v>75561000</v>
      </c>
      <c r="D955" s="2">
        <v>42.895000000000003</v>
      </c>
      <c r="E955" s="2">
        <v>43.25</v>
      </c>
      <c r="F955" s="2">
        <v>42.844999999999999</v>
      </c>
      <c r="G955" s="1" t="d">
        <f t="shared" si="14"/>
        <v>2019-01-31</v>
      </c>
    </row>
    <row r="956" spans="1:7" x14ac:dyDescent="0.25">
      <c r="A956" s="1" t="d">
        <v>2019-02-21</v>
      </c>
      <c r="B956" s="2">
        <v>42.765000000000001</v>
      </c>
      <c r="C956">
        <v>68618160</v>
      </c>
      <c r="D956" s="2">
        <v>42.95</v>
      </c>
      <c r="E956" s="2">
        <v>43.092500000000001</v>
      </c>
      <c r="F956" s="2">
        <v>42.575000000000003</v>
      </c>
      <c r="G956" s="1" t="d">
        <f t="shared" si="14"/>
        <v>2019-01-31</v>
      </c>
    </row>
    <row r="957" spans="1:7" x14ac:dyDescent="0.25">
      <c r="A957" s="1" t="d">
        <v>2019-02-20</v>
      </c>
      <c r="B957" s="2">
        <v>43.0075</v>
      </c>
      <c r="C957">
        <v>101295560</v>
      </c>
      <c r="D957" s="2">
        <v>42.797499999999999</v>
      </c>
      <c r="E957" s="2">
        <v>43.33</v>
      </c>
      <c r="F957" s="2">
        <v>42.747500000000002</v>
      </c>
      <c r="G957" s="1" t="d">
        <f t="shared" si="14"/>
        <v>2019-01-31</v>
      </c>
    </row>
    <row r="958" spans="1:7" x14ac:dyDescent="0.25">
      <c r="A958" s="1" t="d">
        <v>2019-02-19</v>
      </c>
      <c r="B958" s="2">
        <v>42.732500000000002</v>
      </c>
      <c r="C958">
        <v>75834280</v>
      </c>
      <c r="D958" s="2">
        <v>42.427500000000002</v>
      </c>
      <c r="E958" s="2">
        <v>42.86</v>
      </c>
      <c r="F958" s="2">
        <v>42.372500000000002</v>
      </c>
      <c r="G958" s="1" t="d">
        <f t="shared" si="14"/>
        <v>2019-01-31</v>
      </c>
    </row>
    <row r="959" spans="1:7" x14ac:dyDescent="0.25">
      <c r="A959" s="1" t="d">
        <v>2019-02-15</v>
      </c>
      <c r="B959" s="2">
        <v>42.604999999999997</v>
      </c>
      <c r="C959">
        <v>98413280</v>
      </c>
      <c r="D959" s="2">
        <v>42.8125</v>
      </c>
      <c r="E959" s="2">
        <v>42.924999999999997</v>
      </c>
      <c r="F959" s="2">
        <v>42.4375</v>
      </c>
      <c r="G959" s="1" t="d">
        <f t="shared" si="14"/>
        <v>2019-01-31</v>
      </c>
    </row>
    <row r="960" spans="1:7" x14ac:dyDescent="0.25">
      <c r="A960" s="1" t="d">
        <v>2019-02-14</v>
      </c>
      <c r="B960" s="2">
        <v>42.7</v>
      </c>
      <c r="C960">
        <v>87140720</v>
      </c>
      <c r="D960" s="2">
        <v>42.427500000000002</v>
      </c>
      <c r="E960" s="2">
        <v>42.815399999999997</v>
      </c>
      <c r="F960" s="2">
        <v>42.344999999999999</v>
      </c>
      <c r="G960" s="1" t="d">
        <f t="shared" si="14"/>
        <v>2019-01-31</v>
      </c>
    </row>
    <row r="961" spans="1:7" x14ac:dyDescent="0.25">
      <c r="A961" s="1" t="d">
        <v>2019-02-13</v>
      </c>
      <c r="B961" s="2">
        <v>42.545000000000002</v>
      </c>
      <c r="C961">
        <v>89558640</v>
      </c>
      <c r="D961" s="2">
        <v>42.847499999999997</v>
      </c>
      <c r="E961" s="2">
        <v>43.12</v>
      </c>
      <c r="F961" s="2">
        <v>42.48</v>
      </c>
      <c r="G961" s="1" t="d">
        <f t="shared" si="14"/>
        <v>2019-01-31</v>
      </c>
    </row>
    <row r="962" spans="1:7" x14ac:dyDescent="0.25">
      <c r="A962" s="1" t="d">
        <v>2019-02-12</v>
      </c>
      <c r="B962" s="2">
        <v>42.722499999999997</v>
      </c>
      <c r="C962">
        <v>88897600</v>
      </c>
      <c r="D962" s="2">
        <v>42.524999999999999</v>
      </c>
      <c r="E962" s="2">
        <v>42.75</v>
      </c>
      <c r="F962" s="2">
        <v>42.424999999999997</v>
      </c>
      <c r="G962" s="1" t="d">
        <f t="shared" ref="G962:G1025" si="15">EOMONTH(A962,-1)</f>
        <v>2019-01-31</v>
      </c>
    </row>
    <row r="963" spans="1:7" x14ac:dyDescent="0.25">
      <c r="A963" s="1" t="d">
        <v>2019-02-11</v>
      </c>
      <c r="B963" s="2">
        <v>42.357500000000002</v>
      </c>
      <c r="C963">
        <v>83760080</v>
      </c>
      <c r="D963" s="2">
        <v>42.762500000000003</v>
      </c>
      <c r="E963" s="2">
        <v>42.802500000000002</v>
      </c>
      <c r="F963" s="2">
        <v>42.3125</v>
      </c>
      <c r="G963" s="1" t="d">
        <f t="shared" si="15"/>
        <v>2019-01-31</v>
      </c>
    </row>
    <row r="964" spans="1:7" x14ac:dyDescent="0.25">
      <c r="A964" s="1" t="d">
        <v>2019-02-08</v>
      </c>
      <c r="B964" s="2">
        <v>42.602499999999999</v>
      </c>
      <c r="C964">
        <v>95175320</v>
      </c>
      <c r="D964" s="2">
        <v>42.247500000000002</v>
      </c>
      <c r="E964" s="2">
        <v>42.664999999999999</v>
      </c>
      <c r="F964" s="2">
        <v>42.104999999999997</v>
      </c>
      <c r="G964" s="1" t="d">
        <f t="shared" si="15"/>
        <v>2019-01-31</v>
      </c>
    </row>
    <row r="965" spans="1:7" x14ac:dyDescent="0.25">
      <c r="A965" s="1" t="d">
        <v>2019-02-07</v>
      </c>
      <c r="B965" s="2">
        <v>42.734999999999999</v>
      </c>
      <c r="C965">
        <v>126576960</v>
      </c>
      <c r="D965" s="2">
        <v>43.1</v>
      </c>
      <c r="E965" s="2">
        <v>43.484999999999999</v>
      </c>
      <c r="F965" s="2">
        <v>42.585000000000001</v>
      </c>
      <c r="G965" s="1" t="d">
        <f t="shared" si="15"/>
        <v>2019-01-31</v>
      </c>
    </row>
    <row r="966" spans="1:7" x14ac:dyDescent="0.25">
      <c r="A966" s="1" t="d">
        <v>2019-02-06</v>
      </c>
      <c r="B966" s="2">
        <v>43.56</v>
      </c>
      <c r="C966">
        <v>112818560</v>
      </c>
      <c r="D966" s="2">
        <v>43.662500000000001</v>
      </c>
      <c r="E966" s="2">
        <v>43.892499999999998</v>
      </c>
      <c r="F966" s="2">
        <v>43.213299999999997</v>
      </c>
      <c r="G966" s="1" t="d">
        <f t="shared" si="15"/>
        <v>2019-01-31</v>
      </c>
    </row>
    <row r="967" spans="1:7" x14ac:dyDescent="0.25">
      <c r="A967" s="1" t="d">
        <v>2019-02-05</v>
      </c>
      <c r="B967" s="2">
        <v>43.545000000000002</v>
      </c>
      <c r="C967">
        <v>144218280</v>
      </c>
      <c r="D967" s="2">
        <v>43.215000000000003</v>
      </c>
      <c r="E967" s="2">
        <v>43.77</v>
      </c>
      <c r="F967" s="2">
        <v>43.087499999999999</v>
      </c>
      <c r="G967" s="1" t="d">
        <f t="shared" si="15"/>
        <v>2019-01-31</v>
      </c>
    </row>
    <row r="968" spans="1:7" x14ac:dyDescent="0.25">
      <c r="A968" s="1" t="d">
        <v>2019-02-04</v>
      </c>
      <c r="B968" s="2">
        <v>42.8125</v>
      </c>
      <c r="C968">
        <v>125538880</v>
      </c>
      <c r="D968" s="2">
        <v>41.852499999999999</v>
      </c>
      <c r="E968" s="2">
        <v>42.913800000000002</v>
      </c>
      <c r="F968" s="2">
        <v>41.82</v>
      </c>
      <c r="G968" s="1" t="d">
        <f t="shared" si="15"/>
        <v>2019-01-31</v>
      </c>
    </row>
    <row r="969" spans="1:7" x14ac:dyDescent="0.25">
      <c r="A969" s="1" t="d">
        <v>2019-02-01</v>
      </c>
      <c r="B969" s="2">
        <v>41.63</v>
      </c>
      <c r="C969">
        <v>130578360</v>
      </c>
      <c r="D969" s="2">
        <v>41.74</v>
      </c>
      <c r="E969" s="2">
        <v>42.244999999999997</v>
      </c>
      <c r="F969" s="2">
        <v>41.482500000000002</v>
      </c>
      <c r="G969" s="1" t="d">
        <f t="shared" si="15"/>
        <v>2019-01-31</v>
      </c>
    </row>
    <row r="970" spans="1:7" x14ac:dyDescent="0.25">
      <c r="A970" s="1" t="d">
        <v>2019-01-31</v>
      </c>
      <c r="B970" s="2">
        <v>41.61</v>
      </c>
      <c r="C970">
        <v>162453040</v>
      </c>
      <c r="D970" s="2">
        <v>41.527500000000003</v>
      </c>
      <c r="E970" s="2">
        <v>42.25</v>
      </c>
      <c r="F970" s="2">
        <v>41.14</v>
      </c>
      <c r="G970" s="1" t="d">
        <f t="shared" si="15"/>
        <v>2018-12-31</v>
      </c>
    </row>
    <row r="971" spans="1:7" x14ac:dyDescent="0.25">
      <c r="A971" s="1" t="d">
        <v>2019-01-30</v>
      </c>
      <c r="B971" s="2">
        <v>41.3125</v>
      </c>
      <c r="C971">
        <v>243201920</v>
      </c>
      <c r="D971" s="2">
        <v>40.8125</v>
      </c>
      <c r="E971" s="2">
        <v>41.537500000000001</v>
      </c>
      <c r="F971" s="2">
        <v>40.057499999999997</v>
      </c>
      <c r="G971" s="1" t="d">
        <f t="shared" si="15"/>
        <v>2018-12-31</v>
      </c>
    </row>
    <row r="972" spans="1:7" x14ac:dyDescent="0.25">
      <c r="A972" s="1" t="d">
        <v>2019-01-29</v>
      </c>
      <c r="B972" s="2">
        <v>38.67</v>
      </c>
      <c r="C972">
        <v>159659400</v>
      </c>
      <c r="D972" s="2">
        <v>39.0625</v>
      </c>
      <c r="E972" s="2">
        <v>39.532499999999999</v>
      </c>
      <c r="F972" s="2">
        <v>38.527500000000003</v>
      </c>
      <c r="G972" s="1" t="d">
        <f t="shared" si="15"/>
        <v>2018-12-31</v>
      </c>
    </row>
    <row r="973" spans="1:7" x14ac:dyDescent="0.25">
      <c r="A973" s="1" t="d">
        <v>2019-01-28</v>
      </c>
      <c r="B973" s="2">
        <v>39.075000000000003</v>
      </c>
      <c r="C973">
        <v>104589120</v>
      </c>
      <c r="D973" s="2">
        <v>38.947499999999998</v>
      </c>
      <c r="E973" s="2">
        <v>39.082500000000003</v>
      </c>
      <c r="F973" s="2">
        <v>38.414999999999999</v>
      </c>
      <c r="G973" s="1" t="d">
        <f t="shared" si="15"/>
        <v>2018-12-31</v>
      </c>
    </row>
    <row r="974" spans="1:7" x14ac:dyDescent="0.25">
      <c r="A974" s="1" t="d">
        <v>2019-01-25</v>
      </c>
      <c r="B974" s="2">
        <v>39.44</v>
      </c>
      <c r="C974">
        <v>134035840</v>
      </c>
      <c r="D974" s="2">
        <v>38.869999999999997</v>
      </c>
      <c r="E974" s="2">
        <v>39.532499999999999</v>
      </c>
      <c r="F974" s="2">
        <v>38.58</v>
      </c>
      <c r="G974" s="1" t="d">
        <f t="shared" si="15"/>
        <v>2018-12-31</v>
      </c>
    </row>
    <row r="975" spans="1:7" x14ac:dyDescent="0.25">
      <c r="A975" s="1" t="d">
        <v>2019-01-24</v>
      </c>
      <c r="B975" s="2">
        <v>38.174999999999997</v>
      </c>
      <c r="C975">
        <v>101672440</v>
      </c>
      <c r="D975" s="2">
        <v>38.527500000000003</v>
      </c>
      <c r="E975" s="2">
        <v>38.619999999999997</v>
      </c>
      <c r="F975" s="2">
        <v>37.935000000000002</v>
      </c>
      <c r="G975" s="1" t="d">
        <f t="shared" si="15"/>
        <v>2018-12-31</v>
      </c>
    </row>
    <row r="976" spans="1:7" x14ac:dyDescent="0.25">
      <c r="A976" s="1" t="d">
        <v>2019-01-23</v>
      </c>
      <c r="B976" s="2">
        <v>38.479999999999997</v>
      </c>
      <c r="C976">
        <v>92186240</v>
      </c>
      <c r="D976" s="2">
        <v>38.537500000000001</v>
      </c>
      <c r="E976" s="2">
        <v>38.784999999999997</v>
      </c>
      <c r="F976" s="2">
        <v>37.924999999999997</v>
      </c>
      <c r="G976" s="1" t="d">
        <f t="shared" si="15"/>
        <v>2018-12-31</v>
      </c>
    </row>
    <row r="977" spans="1:7" x14ac:dyDescent="0.25">
      <c r="A977" s="1" t="d">
        <v>2019-01-22</v>
      </c>
      <c r="B977" s="2">
        <v>38.325000000000003</v>
      </c>
      <c r="C977">
        <v>121095960</v>
      </c>
      <c r="D977" s="2">
        <v>39.102499999999999</v>
      </c>
      <c r="E977" s="2">
        <v>39.182499999999997</v>
      </c>
      <c r="F977" s="2">
        <v>38.155000000000001</v>
      </c>
      <c r="G977" s="1" t="d">
        <f t="shared" si="15"/>
        <v>2018-12-31</v>
      </c>
    </row>
    <row r="978" spans="1:7" x14ac:dyDescent="0.25">
      <c r="A978" s="1" t="d">
        <v>2019-01-18</v>
      </c>
      <c r="B978" s="2">
        <v>39.204999999999998</v>
      </c>
      <c r="C978">
        <v>133037840</v>
      </c>
      <c r="D978" s="2">
        <v>39.375</v>
      </c>
      <c r="E978" s="2">
        <v>39.47</v>
      </c>
      <c r="F978" s="2">
        <v>38.995199999999997</v>
      </c>
      <c r="G978" s="1" t="d">
        <f t="shared" si="15"/>
        <v>2018-12-31</v>
      </c>
    </row>
    <row r="979" spans="1:7" x14ac:dyDescent="0.25">
      <c r="A979" s="1" t="d">
        <v>2019-01-17</v>
      </c>
      <c r="B979" s="2">
        <v>38.965000000000003</v>
      </c>
      <c r="C979">
        <v>118464760</v>
      </c>
      <c r="D979" s="2">
        <v>38.549999999999997</v>
      </c>
      <c r="E979" s="2">
        <v>39.414999999999999</v>
      </c>
      <c r="F979" s="2">
        <v>38.314999999999998</v>
      </c>
      <c r="G979" s="1" t="d">
        <f t="shared" si="15"/>
        <v>2018-12-31</v>
      </c>
    </row>
    <row r="980" spans="1:7" x14ac:dyDescent="0.25">
      <c r="A980" s="1" t="d">
        <v>2019-01-16</v>
      </c>
      <c r="B980" s="2">
        <v>38.734999999999999</v>
      </c>
      <c r="C980">
        <v>121932480</v>
      </c>
      <c r="D980" s="2">
        <v>38.270000000000003</v>
      </c>
      <c r="E980" s="2">
        <v>38.97</v>
      </c>
      <c r="F980" s="2">
        <v>38.25</v>
      </c>
      <c r="G980" s="1" t="d">
        <f t="shared" si="15"/>
        <v>2018-12-31</v>
      </c>
    </row>
    <row r="981" spans="1:7" x14ac:dyDescent="0.25">
      <c r="A981" s="1" t="d">
        <v>2019-01-15</v>
      </c>
      <c r="B981" s="2">
        <v>38.267499999999998</v>
      </c>
      <c r="C981">
        <v>113799760</v>
      </c>
      <c r="D981" s="2">
        <v>37.567500000000003</v>
      </c>
      <c r="E981" s="2">
        <v>38.347499999999997</v>
      </c>
      <c r="F981" s="2">
        <v>37.512500000000003</v>
      </c>
      <c r="G981" s="1" t="d">
        <f t="shared" si="15"/>
        <v>2018-12-31</v>
      </c>
    </row>
    <row r="982" spans="1:7" x14ac:dyDescent="0.25">
      <c r="A982" s="1" t="d">
        <v>2019-01-14</v>
      </c>
      <c r="B982" s="2">
        <v>37.5</v>
      </c>
      <c r="C982">
        <v>128074160</v>
      </c>
      <c r="D982" s="2">
        <v>37.712499999999999</v>
      </c>
      <c r="E982" s="2">
        <v>37.817500000000003</v>
      </c>
      <c r="F982" s="2">
        <v>37.305</v>
      </c>
      <c r="G982" s="1" t="d">
        <f t="shared" si="15"/>
        <v>2018-12-31</v>
      </c>
    </row>
    <row r="983" spans="1:7" x14ac:dyDescent="0.25">
      <c r="A983" s="1" t="d">
        <v>2019-01-11</v>
      </c>
      <c r="B983" s="2">
        <v>38.072499999999998</v>
      </c>
      <c r="C983">
        <v>107698520</v>
      </c>
      <c r="D983" s="2">
        <v>38.22</v>
      </c>
      <c r="E983" s="2">
        <v>38.424999999999997</v>
      </c>
      <c r="F983" s="2">
        <v>37.877499999999998</v>
      </c>
      <c r="G983" s="1" t="d">
        <f t="shared" si="15"/>
        <v>2018-12-31</v>
      </c>
    </row>
    <row r="984" spans="1:7" x14ac:dyDescent="0.25">
      <c r="A984" s="1" t="d">
        <v>2019-01-10</v>
      </c>
      <c r="B984" s="2">
        <v>38.450000000000003</v>
      </c>
      <c r="C984">
        <v>142644800</v>
      </c>
      <c r="D984" s="2">
        <v>38.125</v>
      </c>
      <c r="E984" s="2">
        <v>38.4925</v>
      </c>
      <c r="F984" s="2">
        <v>37.715000000000003</v>
      </c>
      <c r="G984" s="1" t="d">
        <f t="shared" si="15"/>
        <v>2018-12-31</v>
      </c>
    </row>
    <row r="985" spans="1:7" x14ac:dyDescent="0.25">
      <c r="A985" s="1" t="d">
        <v>2019-01-09</v>
      </c>
      <c r="B985" s="2">
        <v>38.327500000000001</v>
      </c>
      <c r="C985">
        <v>180137480</v>
      </c>
      <c r="D985" s="2">
        <v>37.822499999999998</v>
      </c>
      <c r="E985" s="2">
        <v>38.6325</v>
      </c>
      <c r="F985" s="2">
        <v>37.407499999999999</v>
      </c>
      <c r="G985" s="1" t="d">
        <f t="shared" si="15"/>
        <v>2018-12-31</v>
      </c>
    </row>
    <row r="986" spans="1:7" x14ac:dyDescent="0.25">
      <c r="A986" s="1" t="d">
        <v>2019-01-08</v>
      </c>
      <c r="B986" s="2">
        <v>37.6875</v>
      </c>
      <c r="C986">
        <v>162491640</v>
      </c>
      <c r="D986" s="2">
        <v>37.39</v>
      </c>
      <c r="E986" s="2">
        <v>37.954999999999998</v>
      </c>
      <c r="F986" s="2">
        <v>37.130000000000003</v>
      </c>
      <c r="G986" s="1" t="d">
        <f t="shared" si="15"/>
        <v>2018-12-31</v>
      </c>
    </row>
    <row r="987" spans="1:7" x14ac:dyDescent="0.25">
      <c r="A987" s="1" t="d">
        <v>2019-01-07</v>
      </c>
      <c r="B987" s="2">
        <v>36.982500000000002</v>
      </c>
      <c r="C987">
        <v>218285760</v>
      </c>
      <c r="D987" s="2">
        <v>37.174999999999997</v>
      </c>
      <c r="E987" s="2">
        <v>37.207500000000003</v>
      </c>
      <c r="F987" s="2">
        <v>36.475000000000001</v>
      </c>
      <c r="G987" s="1" t="d">
        <f t="shared" si="15"/>
        <v>2018-12-31</v>
      </c>
    </row>
    <row r="988" spans="1:7" x14ac:dyDescent="0.25">
      <c r="A988" s="1" t="d">
        <v>2019-01-04</v>
      </c>
      <c r="B988" s="2">
        <v>37.064999999999998</v>
      </c>
      <c r="C988">
        <v>229694600</v>
      </c>
      <c r="D988" s="2">
        <v>36.1325</v>
      </c>
      <c r="E988" s="2">
        <v>37.137500000000003</v>
      </c>
      <c r="F988" s="2">
        <v>35.950000000000003</v>
      </c>
      <c r="G988" s="1" t="d">
        <f t="shared" si="15"/>
        <v>2018-12-31</v>
      </c>
    </row>
    <row r="989" spans="1:7" x14ac:dyDescent="0.25">
      <c r="A989" s="1" t="d">
        <v>2019-01-03</v>
      </c>
      <c r="B989" s="2">
        <v>35.547499999999999</v>
      </c>
      <c r="C989">
        <v>364427360</v>
      </c>
      <c r="D989" s="2">
        <v>35.994999999999997</v>
      </c>
      <c r="E989" s="2">
        <v>36.43</v>
      </c>
      <c r="F989" s="2">
        <v>35.5</v>
      </c>
      <c r="G989" s="1" t="d">
        <f t="shared" si="15"/>
        <v>2018-12-31</v>
      </c>
    </row>
    <row r="990" spans="1:7" x14ac:dyDescent="0.25">
      <c r="A990" s="1" t="d">
        <v>2019-01-02</v>
      </c>
      <c r="B990" s="2">
        <v>39.479999999999997</v>
      </c>
      <c r="C990">
        <v>142548280</v>
      </c>
      <c r="D990" s="2">
        <v>38.722499999999997</v>
      </c>
      <c r="E990" s="2">
        <v>39.712499999999999</v>
      </c>
      <c r="F990" s="2">
        <v>38.557499999999997</v>
      </c>
      <c r="G990" s="1" t="d">
        <f t="shared" si="15"/>
        <v>2018-12-31</v>
      </c>
    </row>
    <row r="991" spans="1:7" x14ac:dyDescent="0.25">
      <c r="A991" s="1" t="d">
        <v>2018-12-31</v>
      </c>
      <c r="B991" s="2">
        <v>39.435000000000002</v>
      </c>
      <c r="C991">
        <v>137997560</v>
      </c>
      <c r="D991" s="2">
        <v>39.6325</v>
      </c>
      <c r="E991" s="2">
        <v>39.840000000000003</v>
      </c>
      <c r="F991" s="2">
        <v>39.119999999999997</v>
      </c>
      <c r="G991" s="1" t="d">
        <f t="shared" si="15"/>
        <v>2018-11-30</v>
      </c>
    </row>
    <row r="992" spans="1:7" x14ac:dyDescent="0.25">
      <c r="A992" s="1" t="d">
        <v>2018-12-28</v>
      </c>
      <c r="B992" s="2">
        <v>39.057499999999997</v>
      </c>
      <c r="C992">
        <v>166962400</v>
      </c>
      <c r="D992" s="2">
        <v>39.375</v>
      </c>
      <c r="E992" s="2">
        <v>39.630000000000003</v>
      </c>
      <c r="F992" s="2">
        <v>38.637500000000003</v>
      </c>
      <c r="G992" s="1" t="d">
        <f t="shared" si="15"/>
        <v>2018-11-30</v>
      </c>
    </row>
    <row r="993" spans="1:7" x14ac:dyDescent="0.25">
      <c r="A993" s="1" t="d">
        <v>2018-12-27</v>
      </c>
      <c r="B993" s="2">
        <v>39.037500000000001</v>
      </c>
      <c r="C993">
        <v>206435400</v>
      </c>
      <c r="D993" s="2">
        <v>38.96</v>
      </c>
      <c r="E993" s="2">
        <v>39.192500000000003</v>
      </c>
      <c r="F993" s="2">
        <v>37.517499999999998</v>
      </c>
      <c r="G993" s="1" t="d">
        <f t="shared" si="15"/>
        <v>2018-11-30</v>
      </c>
    </row>
    <row r="994" spans="1:7" x14ac:dyDescent="0.25">
      <c r="A994" s="1" t="d">
        <v>2018-12-26</v>
      </c>
      <c r="B994" s="2">
        <v>39.292499999999997</v>
      </c>
      <c r="C994">
        <v>232535400</v>
      </c>
      <c r="D994" s="2">
        <v>37.075000000000003</v>
      </c>
      <c r="E994" s="2">
        <v>39.307499999999997</v>
      </c>
      <c r="F994" s="2">
        <v>36.68</v>
      </c>
      <c r="G994" s="1" t="d">
        <f t="shared" si="15"/>
        <v>2018-11-30</v>
      </c>
    </row>
    <row r="995" spans="1:7" x14ac:dyDescent="0.25">
      <c r="A995" s="1" t="d">
        <v>2018-12-24</v>
      </c>
      <c r="B995" s="2">
        <v>36.707500000000003</v>
      </c>
      <c r="C995">
        <v>148676920</v>
      </c>
      <c r="D995" s="2">
        <v>37.037500000000001</v>
      </c>
      <c r="E995" s="2">
        <v>37.887500000000003</v>
      </c>
      <c r="F995" s="2">
        <v>36.647500000000001</v>
      </c>
      <c r="G995" s="1" t="d">
        <f t="shared" si="15"/>
        <v>2018-11-30</v>
      </c>
    </row>
    <row r="996" spans="1:7" x14ac:dyDescent="0.25">
      <c r="A996" s="1" t="d">
        <v>2018-12-21</v>
      </c>
      <c r="B996" s="2">
        <v>37.682499999999997</v>
      </c>
      <c r="C996">
        <v>381991600</v>
      </c>
      <c r="D996" s="2">
        <v>39.215000000000003</v>
      </c>
      <c r="E996" s="2">
        <v>39.54</v>
      </c>
      <c r="F996" s="2">
        <v>37.407499999999999</v>
      </c>
      <c r="G996" s="1" t="d">
        <f t="shared" si="15"/>
        <v>2018-11-30</v>
      </c>
    </row>
    <row r="997" spans="1:7" x14ac:dyDescent="0.25">
      <c r="A997" s="1" t="d">
        <v>2018-12-20</v>
      </c>
      <c r="B997" s="2">
        <v>39.207500000000003</v>
      </c>
      <c r="C997">
        <v>257592920</v>
      </c>
      <c r="D997" s="2">
        <v>40.1</v>
      </c>
      <c r="E997" s="2">
        <v>40.527500000000003</v>
      </c>
      <c r="F997" s="2">
        <v>38.825000000000003</v>
      </c>
      <c r="G997" s="1" t="d">
        <f t="shared" si="15"/>
        <v>2018-11-30</v>
      </c>
    </row>
    <row r="998" spans="1:7" x14ac:dyDescent="0.25">
      <c r="A998" s="1" t="d">
        <v>2018-12-19</v>
      </c>
      <c r="B998" s="2">
        <v>40.222499999999997</v>
      </c>
      <c r="C998">
        <v>190390680</v>
      </c>
      <c r="D998" s="2">
        <v>41.5</v>
      </c>
      <c r="E998" s="2">
        <v>41.862499999999997</v>
      </c>
      <c r="F998" s="2">
        <v>39.772500000000001</v>
      </c>
      <c r="G998" s="1" t="d">
        <f t="shared" si="15"/>
        <v>2018-11-30</v>
      </c>
    </row>
    <row r="999" spans="1:7" x14ac:dyDescent="0.25">
      <c r="A999" s="1" t="d">
        <v>2018-12-18</v>
      </c>
      <c r="B999" s="2">
        <v>41.517499999999998</v>
      </c>
      <c r="C999">
        <v>135013960</v>
      </c>
      <c r="D999" s="2">
        <v>41.344999999999999</v>
      </c>
      <c r="E999" s="2">
        <v>41.8825</v>
      </c>
      <c r="F999" s="2">
        <v>41.097499999999997</v>
      </c>
      <c r="G999" s="1" t="d">
        <f t="shared" si="15"/>
        <v>2018-11-30</v>
      </c>
    </row>
    <row r="1000" spans="1:7" x14ac:dyDescent="0.25">
      <c r="A1000" s="1" t="d">
        <v>2018-12-17</v>
      </c>
      <c r="B1000" s="2">
        <v>40.984999999999999</v>
      </c>
      <c r="C1000">
        <v>173001680</v>
      </c>
      <c r="D1000" s="2">
        <v>41.362499999999997</v>
      </c>
      <c r="E1000" s="2">
        <v>42.087499999999999</v>
      </c>
      <c r="F1000" s="2">
        <v>40.682499999999997</v>
      </c>
      <c r="G1000" s="1" t="d">
        <f t="shared" si="15"/>
        <v>2018-11-30</v>
      </c>
    </row>
    <row r="1001" spans="1:7" x14ac:dyDescent="0.25">
      <c r="A1001" s="1" t="d">
        <v>2018-12-14</v>
      </c>
      <c r="B1001" s="2">
        <v>41.37</v>
      </c>
      <c r="C1001">
        <v>162481440</v>
      </c>
      <c r="D1001" s="2">
        <v>42.25</v>
      </c>
      <c r="E1001" s="2">
        <v>42.27</v>
      </c>
      <c r="F1001" s="2">
        <v>41.32</v>
      </c>
      <c r="G1001" s="1" t="d">
        <f t="shared" si="15"/>
        <v>2018-11-30</v>
      </c>
    </row>
    <row r="1002" spans="1:7" x14ac:dyDescent="0.25">
      <c r="A1002" s="1" t="d">
        <v>2018-12-13</v>
      </c>
      <c r="B1002" s="2">
        <v>42.737499999999997</v>
      </c>
      <c r="C1002">
        <v>127016840</v>
      </c>
      <c r="D1002" s="2">
        <v>42.622500000000002</v>
      </c>
      <c r="E1002" s="2">
        <v>43.142499999999998</v>
      </c>
      <c r="F1002" s="2">
        <v>42.387500000000003</v>
      </c>
      <c r="G1002" s="1" t="d">
        <f t="shared" si="15"/>
        <v>2018-11-30</v>
      </c>
    </row>
    <row r="1003" spans="1:7" x14ac:dyDescent="0.25">
      <c r="A1003" s="1" t="d">
        <v>2018-12-12</v>
      </c>
      <c r="B1003" s="2">
        <v>42.274999999999999</v>
      </c>
      <c r="C1003">
        <v>141898720</v>
      </c>
      <c r="D1003" s="2">
        <v>42.6</v>
      </c>
      <c r="E1003" s="2">
        <v>42.98</v>
      </c>
      <c r="F1003" s="2">
        <v>42.255000000000003</v>
      </c>
      <c r="G1003" s="1" t="d">
        <f t="shared" si="15"/>
        <v>2018-11-30</v>
      </c>
    </row>
    <row r="1004" spans="1:7" x14ac:dyDescent="0.25">
      <c r="A1004" s="1" t="d">
        <v>2018-12-11</v>
      </c>
      <c r="B1004" s="2">
        <v>42.157499999999999</v>
      </c>
      <c r="C1004">
        <v>183872160</v>
      </c>
      <c r="D1004" s="2">
        <v>42.914999999999999</v>
      </c>
      <c r="E1004" s="2">
        <v>42.947499999999998</v>
      </c>
      <c r="F1004" s="2">
        <v>41.75</v>
      </c>
      <c r="G1004" s="1" t="d">
        <f t="shared" si="15"/>
        <v>2018-11-30</v>
      </c>
    </row>
    <row r="1005" spans="1:7" x14ac:dyDescent="0.25">
      <c r="A1005" s="1" t="d">
        <v>2018-12-10</v>
      </c>
      <c r="B1005" s="2">
        <v>42.4</v>
      </c>
      <c r="C1005">
        <v>247036000</v>
      </c>
      <c r="D1005" s="2">
        <v>41.25</v>
      </c>
      <c r="E1005" s="2">
        <v>42.522500000000001</v>
      </c>
      <c r="F1005" s="2">
        <v>40.832500000000003</v>
      </c>
      <c r="G1005" s="1" t="d">
        <f t="shared" si="15"/>
        <v>2018-11-30</v>
      </c>
    </row>
    <row r="1006" spans="1:7" x14ac:dyDescent="0.25">
      <c r="A1006" s="1" t="d">
        <v>2018-12-07</v>
      </c>
      <c r="B1006" s="2">
        <v>42.122500000000002</v>
      </c>
      <c r="C1006">
        <v>166714720</v>
      </c>
      <c r="D1006" s="2">
        <v>43.372500000000002</v>
      </c>
      <c r="E1006" s="2">
        <v>43.622500000000002</v>
      </c>
      <c r="F1006" s="2">
        <v>42.075000000000003</v>
      </c>
      <c r="G1006" s="1" t="d">
        <f t="shared" si="15"/>
        <v>2018-11-30</v>
      </c>
    </row>
    <row r="1007" spans="1:7" x14ac:dyDescent="0.25">
      <c r="A1007" s="1" t="d">
        <v>2018-12-06</v>
      </c>
      <c r="B1007" s="2">
        <v>43.68</v>
      </c>
      <c r="C1007">
        <v>170819640</v>
      </c>
      <c r="D1007" s="2">
        <v>42.94</v>
      </c>
      <c r="E1007" s="2">
        <v>43.695</v>
      </c>
      <c r="F1007" s="2">
        <v>42.604999999999997</v>
      </c>
      <c r="G1007" s="1" t="d">
        <f t="shared" si="15"/>
        <v>2018-11-30</v>
      </c>
    </row>
    <row r="1008" spans="1:7" x14ac:dyDescent="0.25">
      <c r="A1008" s="1" t="d">
        <v>2018-12-04</v>
      </c>
      <c r="B1008" s="2">
        <v>44.172499999999999</v>
      </c>
      <c r="C1008">
        <v>164565000</v>
      </c>
      <c r="D1008" s="2">
        <v>45.237499999999997</v>
      </c>
      <c r="E1008" s="2">
        <v>45.597499999999997</v>
      </c>
      <c r="F1008" s="2">
        <v>44.067500000000003</v>
      </c>
      <c r="G1008" s="1" t="d">
        <f t="shared" si="15"/>
        <v>2018-11-30</v>
      </c>
    </row>
    <row r="1009" spans="1:7" x14ac:dyDescent="0.25">
      <c r="A1009" s="1" t="d">
        <v>2018-12-03</v>
      </c>
      <c r="B1009" s="2">
        <v>46.204999999999998</v>
      </c>
      <c r="C1009">
        <v>162150800</v>
      </c>
      <c r="D1009" s="2">
        <v>46.115000000000002</v>
      </c>
      <c r="E1009" s="2">
        <v>46.234999999999999</v>
      </c>
      <c r="F1009" s="2">
        <v>45.302500000000002</v>
      </c>
      <c r="G1009" s="1" t="d">
        <f t="shared" si="15"/>
        <v>2018-11-30</v>
      </c>
    </row>
    <row r="1010" spans="1:7" x14ac:dyDescent="0.25">
      <c r="A1010" s="1" t="d">
        <v>2018-11-30</v>
      </c>
      <c r="B1010" s="2">
        <v>44.645000000000003</v>
      </c>
      <c r="C1010">
        <v>157697040</v>
      </c>
      <c r="D1010" s="2">
        <v>45.072499999999998</v>
      </c>
      <c r="E1010" s="2">
        <v>45.082500000000003</v>
      </c>
      <c r="F1010" s="2">
        <v>44.2575</v>
      </c>
      <c r="G1010" s="1" t="d">
        <f t="shared" si="15"/>
        <v>2018-10-31</v>
      </c>
    </row>
    <row r="1011" spans="1:7" x14ac:dyDescent="0.25">
      <c r="A1011" s="1" t="d">
        <v>2018-11-29</v>
      </c>
      <c r="B1011" s="2">
        <v>44.887500000000003</v>
      </c>
      <c r="C1011">
        <v>166094320</v>
      </c>
      <c r="D1011" s="2">
        <v>45.664999999999999</v>
      </c>
      <c r="E1011" s="2">
        <v>45.7</v>
      </c>
      <c r="F1011" s="2">
        <v>44.424999999999997</v>
      </c>
      <c r="G1011" s="1" t="d">
        <f t="shared" si="15"/>
        <v>2018-10-31</v>
      </c>
    </row>
    <row r="1012" spans="1:7" x14ac:dyDescent="0.25">
      <c r="A1012" s="1" t="d">
        <v>2018-11-28</v>
      </c>
      <c r="B1012" s="2">
        <v>45.234999999999999</v>
      </c>
      <c r="C1012">
        <v>183767000</v>
      </c>
      <c r="D1012" s="2">
        <v>44.182499999999997</v>
      </c>
      <c r="E1012" s="2">
        <v>45.322499999999998</v>
      </c>
      <c r="F1012" s="2">
        <v>43.732500000000002</v>
      </c>
      <c r="G1012" s="1" t="d">
        <f t="shared" si="15"/>
        <v>2018-10-31</v>
      </c>
    </row>
    <row r="1013" spans="1:7" x14ac:dyDescent="0.25">
      <c r="A1013" s="1" t="d">
        <v>2018-11-27</v>
      </c>
      <c r="B1013" s="2">
        <v>43.56</v>
      </c>
      <c r="C1013">
        <v>164624560</v>
      </c>
      <c r="D1013" s="2">
        <v>42.877499999999998</v>
      </c>
      <c r="E1013" s="2">
        <v>43.692500000000003</v>
      </c>
      <c r="F1013" s="2">
        <v>42.72</v>
      </c>
      <c r="G1013" s="1" t="d">
        <f t="shared" si="15"/>
        <v>2018-10-31</v>
      </c>
    </row>
    <row r="1014" spans="1:7" x14ac:dyDescent="0.25">
      <c r="A1014" s="1" t="d">
        <v>2018-11-26</v>
      </c>
      <c r="B1014" s="2">
        <v>43.655000000000001</v>
      </c>
      <c r="C1014">
        <v>178649280</v>
      </c>
      <c r="D1014" s="2">
        <v>43.56</v>
      </c>
      <c r="E1014" s="2">
        <v>43.737499999999997</v>
      </c>
      <c r="F1014" s="2">
        <v>42.564999999999998</v>
      </c>
      <c r="G1014" s="1" t="d">
        <f t="shared" si="15"/>
        <v>2018-10-31</v>
      </c>
    </row>
    <row r="1015" spans="1:7" x14ac:dyDescent="0.25">
      <c r="A1015" s="1" t="d">
        <v>2018-11-23</v>
      </c>
      <c r="B1015" s="2">
        <v>43.072499999999998</v>
      </c>
      <c r="C1015">
        <v>94495880</v>
      </c>
      <c r="D1015" s="2">
        <v>43.734999999999999</v>
      </c>
      <c r="E1015" s="2">
        <v>44.148800000000001</v>
      </c>
      <c r="F1015" s="2">
        <v>43.024999999999999</v>
      </c>
      <c r="G1015" s="1" t="d">
        <f t="shared" si="15"/>
        <v>2018-10-31</v>
      </c>
    </row>
    <row r="1016" spans="1:7" x14ac:dyDescent="0.25">
      <c r="A1016" s="1" t="d">
        <v>2018-11-21</v>
      </c>
      <c r="B1016" s="2">
        <v>44.195</v>
      </c>
      <c r="C1016">
        <v>124384960</v>
      </c>
      <c r="D1016" s="2">
        <v>44.932499999999997</v>
      </c>
      <c r="E1016" s="2">
        <v>45.067500000000003</v>
      </c>
      <c r="F1016" s="2">
        <v>44.137500000000003</v>
      </c>
      <c r="G1016" s="1" t="d">
        <f t="shared" si="15"/>
        <v>2018-10-31</v>
      </c>
    </row>
    <row r="1017" spans="1:7" x14ac:dyDescent="0.25">
      <c r="A1017" s="1" t="d">
        <v>2018-11-20</v>
      </c>
      <c r="B1017" s="2">
        <v>44.244999999999997</v>
      </c>
      <c r="C1017">
        <v>270714720</v>
      </c>
      <c r="D1017" s="2">
        <v>44.592500000000001</v>
      </c>
      <c r="E1017" s="2">
        <v>45.3675</v>
      </c>
      <c r="F1017" s="2">
        <v>43.877499999999998</v>
      </c>
      <c r="G1017" s="1" t="d">
        <f t="shared" si="15"/>
        <v>2018-10-31</v>
      </c>
    </row>
    <row r="1018" spans="1:7" x14ac:dyDescent="0.25">
      <c r="A1018" s="1" t="d">
        <v>2018-11-19</v>
      </c>
      <c r="B1018" s="2">
        <v>46.465000000000003</v>
      </c>
      <c r="C1018">
        <v>166507280</v>
      </c>
      <c r="D1018" s="2">
        <v>47.5</v>
      </c>
      <c r="E1018" s="2">
        <v>47.674999999999997</v>
      </c>
      <c r="F1018" s="2">
        <v>46.247500000000002</v>
      </c>
      <c r="G1018" s="1" t="d">
        <f t="shared" si="15"/>
        <v>2018-10-31</v>
      </c>
    </row>
    <row r="1019" spans="1:7" x14ac:dyDescent="0.25">
      <c r="A1019" s="1" t="d">
        <v>2018-11-16</v>
      </c>
      <c r="B1019" s="2">
        <v>48.3825</v>
      </c>
      <c r="C1019">
        <v>144765320</v>
      </c>
      <c r="D1019" s="2">
        <v>47.625</v>
      </c>
      <c r="E1019" s="2">
        <v>48.742400000000004</v>
      </c>
      <c r="F1019" s="2">
        <v>47.365000000000002</v>
      </c>
      <c r="G1019" s="1" t="d">
        <f t="shared" si="15"/>
        <v>2018-10-31</v>
      </c>
    </row>
    <row r="1020" spans="1:7" x14ac:dyDescent="0.25">
      <c r="A1020" s="1" t="d">
        <v>2018-11-15</v>
      </c>
      <c r="B1020" s="2">
        <v>47.852499999999999</v>
      </c>
      <c r="C1020">
        <v>185086640</v>
      </c>
      <c r="D1020" s="2">
        <v>47.097499999999997</v>
      </c>
      <c r="E1020" s="2">
        <v>47.9925</v>
      </c>
      <c r="F1020" s="2">
        <v>46.725000000000001</v>
      </c>
      <c r="G1020" s="1" t="d">
        <f t="shared" si="15"/>
        <v>2018-10-31</v>
      </c>
    </row>
    <row r="1021" spans="1:7" x14ac:dyDescent="0.25">
      <c r="A1021" s="1" t="d">
        <v>2018-11-14</v>
      </c>
      <c r="B1021" s="2">
        <v>46.7</v>
      </c>
      <c r="C1021">
        <v>242189360</v>
      </c>
      <c r="D1021" s="2">
        <v>48.475000000000001</v>
      </c>
      <c r="E1021" s="2">
        <v>48.62</v>
      </c>
      <c r="F1021" s="2">
        <v>46.482500000000002</v>
      </c>
      <c r="G1021" s="1" t="d">
        <f t="shared" si="15"/>
        <v>2018-10-31</v>
      </c>
    </row>
    <row r="1022" spans="1:7" x14ac:dyDescent="0.25">
      <c r="A1022" s="1" t="d">
        <v>2018-11-13</v>
      </c>
      <c r="B1022" s="2">
        <v>48.057499999999997</v>
      </c>
      <c r="C1022">
        <v>186902840</v>
      </c>
      <c r="D1022" s="2">
        <v>47.907499999999999</v>
      </c>
      <c r="E1022" s="2">
        <v>49.295000000000002</v>
      </c>
      <c r="F1022" s="2">
        <v>47.862499999999997</v>
      </c>
      <c r="G1022" s="1" t="d">
        <f t="shared" si="15"/>
        <v>2018-10-31</v>
      </c>
    </row>
    <row r="1023" spans="1:7" x14ac:dyDescent="0.25">
      <c r="A1023" s="1" t="d">
        <v>2018-11-12</v>
      </c>
      <c r="B1023" s="2">
        <v>48.542499999999997</v>
      </c>
      <c r="C1023">
        <v>203964120</v>
      </c>
      <c r="D1023" s="2">
        <v>49.75</v>
      </c>
      <c r="E1023" s="2">
        <v>49.962499999999999</v>
      </c>
      <c r="F1023" s="2">
        <v>48.447499999999998</v>
      </c>
      <c r="G1023" s="1" t="d">
        <f t="shared" si="15"/>
        <v>2018-10-31</v>
      </c>
    </row>
    <row r="1024" spans="1:7" x14ac:dyDescent="0.25">
      <c r="A1024" s="1" t="d">
        <v>2018-11-09</v>
      </c>
      <c r="B1024" s="2">
        <v>51.1175</v>
      </c>
      <c r="C1024">
        <v>137271040</v>
      </c>
      <c r="D1024" s="2">
        <v>51.387500000000003</v>
      </c>
      <c r="E1024" s="2">
        <v>51.502499999999998</v>
      </c>
      <c r="F1024" s="2">
        <v>50.5625</v>
      </c>
      <c r="G1024" s="1" t="d">
        <f t="shared" si="15"/>
        <v>2018-10-31</v>
      </c>
    </row>
    <row r="1025" spans="1:7" x14ac:dyDescent="0.25">
      <c r="A1025" s="1" t="d">
        <v>2018-11-08</v>
      </c>
      <c r="B1025" s="2">
        <v>52.122500000000002</v>
      </c>
      <c r="C1025">
        <v>101157080</v>
      </c>
      <c r="D1025" s="2">
        <v>52.494999999999997</v>
      </c>
      <c r="E1025" s="2">
        <v>52.53</v>
      </c>
      <c r="F1025" s="2">
        <v>51.6875</v>
      </c>
      <c r="G1025" s="1" t="d">
        <f t="shared" si="15"/>
        <v>2018-10-31</v>
      </c>
    </row>
    <row r="1026" spans="1:7" x14ac:dyDescent="0.25">
      <c r="A1026" s="1" t="d">
        <v>2018-11-07</v>
      </c>
      <c r="B1026" s="2">
        <v>52.487499999999997</v>
      </c>
      <c r="C1026">
        <v>133166560</v>
      </c>
      <c r="D1026" s="2">
        <v>51.4925</v>
      </c>
      <c r="E1026" s="2">
        <v>52.515000000000001</v>
      </c>
      <c r="F1026" s="2">
        <v>51.032499999999999</v>
      </c>
      <c r="G1026" s="1" t="d">
        <f t="shared" ref="G1026:G1089" si="16">EOMONTH(A1026,-1)</f>
        <v>2018-10-31</v>
      </c>
    </row>
    <row r="1027" spans="1:7" x14ac:dyDescent="0.25">
      <c r="A1027" s="1" t="d">
        <v>2018-11-06</v>
      </c>
      <c r="B1027" s="2">
        <v>50.942500000000003</v>
      </c>
      <c r="C1027">
        <v>127098880</v>
      </c>
      <c r="D1027" s="2">
        <v>50.48</v>
      </c>
      <c r="E1027" s="2">
        <v>51.18</v>
      </c>
      <c r="F1027" s="2">
        <v>50.422499999999999</v>
      </c>
      <c r="G1027" s="1" t="d">
        <f t="shared" si="16"/>
        <v>2018-10-31</v>
      </c>
    </row>
    <row r="1028" spans="1:7" x14ac:dyDescent="0.25">
      <c r="A1028" s="1" t="d">
        <v>2018-11-05</v>
      </c>
      <c r="B1028" s="2">
        <v>50.397500000000001</v>
      </c>
      <c r="C1028">
        <v>264288680</v>
      </c>
      <c r="D1028" s="2">
        <v>51.075000000000003</v>
      </c>
      <c r="E1028" s="2">
        <v>51.097499999999997</v>
      </c>
      <c r="F1028" s="2">
        <v>49.542499999999997</v>
      </c>
      <c r="G1028" s="1" t="d">
        <f t="shared" si="16"/>
        <v>2018-10-31</v>
      </c>
    </row>
    <row r="1029" spans="1:7" x14ac:dyDescent="0.25">
      <c r="A1029" s="1" t="d">
        <v>2018-11-02</v>
      </c>
      <c r="B1029" s="2">
        <v>51.87</v>
      </c>
      <c r="C1029">
        <v>364186240</v>
      </c>
      <c r="D1029" s="2">
        <v>52.387500000000003</v>
      </c>
      <c r="E1029" s="2">
        <v>53.412500000000001</v>
      </c>
      <c r="F1029" s="2">
        <v>51.357500000000002</v>
      </c>
      <c r="G1029" s="1" t="d">
        <f t="shared" si="16"/>
        <v>2018-10-31</v>
      </c>
    </row>
    <row r="1030" spans="1:7" x14ac:dyDescent="0.25">
      <c r="A1030" s="1" t="d">
        <v>2018-11-01</v>
      </c>
      <c r="B1030" s="2">
        <v>55.555</v>
      </c>
      <c r="C1030">
        <v>211816280</v>
      </c>
      <c r="D1030" s="2">
        <v>54.762500000000003</v>
      </c>
      <c r="E1030" s="2">
        <v>55.59</v>
      </c>
      <c r="F1030" s="2">
        <v>54.202500000000001</v>
      </c>
      <c r="G1030" s="1" t="d">
        <f t="shared" si="16"/>
        <v>2018-10-31</v>
      </c>
    </row>
    <row r="1031" spans="1:7" x14ac:dyDescent="0.25">
      <c r="A1031" s="1" t="d">
        <v>2018-10-31</v>
      </c>
      <c r="B1031" s="2">
        <v>54.715000000000003</v>
      </c>
      <c r="C1031">
        <v>152067240</v>
      </c>
      <c r="D1031" s="2">
        <v>54.22</v>
      </c>
      <c r="E1031" s="2">
        <v>55.112499999999997</v>
      </c>
      <c r="F1031" s="2">
        <v>54.155000000000001</v>
      </c>
      <c r="G1031" s="1" t="d">
        <f t="shared" si="16"/>
        <v>2018-09-30</v>
      </c>
    </row>
    <row r="1032" spans="1:7" x14ac:dyDescent="0.25">
      <c r="A1032" s="1" t="d">
        <v>2018-10-30</v>
      </c>
      <c r="B1032" s="2">
        <v>53.325000000000003</v>
      </c>
      <c r="C1032">
        <v>145951720</v>
      </c>
      <c r="D1032" s="2">
        <v>52.787500000000001</v>
      </c>
      <c r="E1032" s="2">
        <v>53.795000000000002</v>
      </c>
      <c r="F1032" s="2">
        <v>52.317500000000003</v>
      </c>
      <c r="G1032" s="1" t="d">
        <f t="shared" si="16"/>
        <v>2018-09-30</v>
      </c>
    </row>
    <row r="1033" spans="1:7" x14ac:dyDescent="0.25">
      <c r="A1033" s="1" t="d">
        <v>2018-10-29</v>
      </c>
      <c r="B1033" s="2">
        <v>53.06</v>
      </c>
      <c r="C1033">
        <v>182854760</v>
      </c>
      <c r="D1033" s="2">
        <v>54.797499999999999</v>
      </c>
      <c r="E1033" s="2">
        <v>54.922499999999999</v>
      </c>
      <c r="F1033" s="2">
        <v>51.522500000000001</v>
      </c>
      <c r="G1033" s="1" t="d">
        <f t="shared" si="16"/>
        <v>2018-09-30</v>
      </c>
    </row>
    <row r="1034" spans="1:7" x14ac:dyDescent="0.25">
      <c r="A1034" s="1" t="d">
        <v>2018-10-26</v>
      </c>
      <c r="B1034" s="2">
        <v>54.075000000000003</v>
      </c>
      <c r="C1034">
        <v>188766800</v>
      </c>
      <c r="D1034" s="2">
        <v>53.975000000000001</v>
      </c>
      <c r="E1034" s="2">
        <v>55.047499999999999</v>
      </c>
      <c r="F1034" s="2">
        <v>53.167499999999997</v>
      </c>
      <c r="G1034" s="1" t="d">
        <f t="shared" si="16"/>
        <v>2018-09-30</v>
      </c>
    </row>
    <row r="1035" spans="1:7" x14ac:dyDescent="0.25">
      <c r="A1035" s="1" t="d">
        <v>2018-10-25</v>
      </c>
      <c r="B1035" s="2">
        <v>54.95</v>
      </c>
      <c r="C1035">
        <v>116109360</v>
      </c>
      <c r="D1035" s="2">
        <v>54.427500000000002</v>
      </c>
      <c r="E1035" s="2">
        <v>55.344999999999999</v>
      </c>
      <c r="F1035" s="2">
        <v>54.1875</v>
      </c>
      <c r="G1035" s="1" t="d">
        <f t="shared" si="16"/>
        <v>2018-09-30</v>
      </c>
    </row>
    <row r="1036" spans="1:7" x14ac:dyDescent="0.25">
      <c r="A1036" s="1" t="d">
        <v>2018-10-24</v>
      </c>
      <c r="B1036" s="2">
        <v>53.772500000000001</v>
      </c>
      <c r="C1036">
        <v>159968480</v>
      </c>
      <c r="D1036" s="2">
        <v>55.65</v>
      </c>
      <c r="E1036" s="2">
        <v>56.057499999999997</v>
      </c>
      <c r="F1036" s="2">
        <v>53.634999999999998</v>
      </c>
      <c r="G1036" s="1" t="d">
        <f t="shared" si="16"/>
        <v>2018-09-30</v>
      </c>
    </row>
    <row r="1037" spans="1:7" x14ac:dyDescent="0.25">
      <c r="A1037" s="1" t="d">
        <v>2018-10-23</v>
      </c>
      <c r="B1037" s="2">
        <v>55.682499999999997</v>
      </c>
      <c r="C1037">
        <v>154724680</v>
      </c>
      <c r="D1037" s="2">
        <v>53.957500000000003</v>
      </c>
      <c r="E1037" s="2">
        <v>55.8125</v>
      </c>
      <c r="F1037" s="2">
        <v>53.674999999999997</v>
      </c>
      <c r="G1037" s="1" t="d">
        <f t="shared" si="16"/>
        <v>2018-09-30</v>
      </c>
    </row>
    <row r="1038" spans="1:7" x14ac:dyDescent="0.25">
      <c r="A1038" s="1" t="d">
        <v>2018-10-22</v>
      </c>
      <c r="B1038" s="2">
        <v>55.162500000000001</v>
      </c>
      <c r="C1038">
        <v>115006160</v>
      </c>
      <c r="D1038" s="2">
        <v>54.947499999999998</v>
      </c>
      <c r="E1038" s="2">
        <v>55.84</v>
      </c>
      <c r="F1038" s="2">
        <v>54.734999999999999</v>
      </c>
      <c r="G1038" s="1" t="d">
        <f t="shared" si="16"/>
        <v>2018-09-30</v>
      </c>
    </row>
    <row r="1039" spans="1:7" x14ac:dyDescent="0.25">
      <c r="A1039" s="1" t="d">
        <v>2018-10-19</v>
      </c>
      <c r="B1039" s="2">
        <v>54.827500000000001</v>
      </c>
      <c r="C1039">
        <v>131497320</v>
      </c>
      <c r="D1039" s="2">
        <v>54.515000000000001</v>
      </c>
      <c r="E1039" s="2">
        <v>55.314999999999998</v>
      </c>
      <c r="F1039" s="2">
        <v>54.357500000000002</v>
      </c>
      <c r="G1039" s="1" t="d">
        <f t="shared" si="16"/>
        <v>2018-09-30</v>
      </c>
    </row>
    <row r="1040" spans="1:7" x14ac:dyDescent="0.25">
      <c r="A1040" s="1" t="d">
        <v>2018-10-18</v>
      </c>
      <c r="B1040" s="2">
        <v>54.005000000000003</v>
      </c>
      <c r="C1040">
        <v>129557120</v>
      </c>
      <c r="D1040" s="2">
        <v>54.465000000000003</v>
      </c>
      <c r="E1040" s="2">
        <v>54.935000000000002</v>
      </c>
      <c r="F1040" s="2">
        <v>53.25</v>
      </c>
      <c r="G1040" s="1" t="d">
        <f t="shared" si="16"/>
        <v>2018-09-30</v>
      </c>
    </row>
    <row r="1041" spans="1:7" x14ac:dyDescent="0.25">
      <c r="A1041" s="1" t="d">
        <v>2018-10-17</v>
      </c>
      <c r="B1041" s="2">
        <v>55.297499999999999</v>
      </c>
      <c r="C1041">
        <v>90771520</v>
      </c>
      <c r="D1041" s="2">
        <v>55.575000000000003</v>
      </c>
      <c r="E1041" s="2">
        <v>55.66</v>
      </c>
      <c r="F1041" s="2">
        <v>54.835000000000001</v>
      </c>
      <c r="G1041" s="1" t="d">
        <f t="shared" si="16"/>
        <v>2018-09-30</v>
      </c>
    </row>
    <row r="1042" spans="1:7" x14ac:dyDescent="0.25">
      <c r="A1042" s="1" t="d">
        <v>2018-10-16</v>
      </c>
      <c r="B1042" s="2">
        <v>55.537500000000001</v>
      </c>
      <c r="C1042">
        <v>115210200</v>
      </c>
      <c r="D1042" s="2">
        <v>54.732500000000002</v>
      </c>
      <c r="E1042" s="2">
        <v>55.747500000000002</v>
      </c>
      <c r="F1042" s="2">
        <v>54.1907</v>
      </c>
      <c r="G1042" s="1" t="d">
        <f t="shared" si="16"/>
        <v>2018-09-30</v>
      </c>
    </row>
    <row r="1043" spans="1:7" x14ac:dyDescent="0.25">
      <c r="A1043" s="1" t="d">
        <v>2018-10-15</v>
      </c>
      <c r="B1043" s="2">
        <v>54.34</v>
      </c>
      <c r="C1043">
        <v>121121800</v>
      </c>
      <c r="D1043" s="2">
        <v>55.29</v>
      </c>
      <c r="E1043" s="2">
        <v>55.457500000000003</v>
      </c>
      <c r="F1043" s="2">
        <v>54.317500000000003</v>
      </c>
      <c r="G1043" s="1" t="d">
        <f t="shared" si="16"/>
        <v>2018-09-30</v>
      </c>
    </row>
    <row r="1044" spans="1:7" x14ac:dyDescent="0.25">
      <c r="A1044" s="1" t="d">
        <v>2018-10-12</v>
      </c>
      <c r="B1044" s="2">
        <v>55.527500000000003</v>
      </c>
      <c r="C1044">
        <v>157979080</v>
      </c>
      <c r="D1044" s="2">
        <v>55.104999999999997</v>
      </c>
      <c r="E1044" s="2">
        <v>55.72</v>
      </c>
      <c r="F1044" s="2">
        <v>54.21</v>
      </c>
      <c r="G1044" s="1" t="d">
        <f t="shared" si="16"/>
        <v>2018-09-30</v>
      </c>
    </row>
    <row r="1045" spans="1:7" x14ac:dyDescent="0.25">
      <c r="A1045" s="1" t="d">
        <v>2018-10-11</v>
      </c>
      <c r="B1045" s="2">
        <v>53.612499999999997</v>
      </c>
      <c r="C1045">
        <v>211609280</v>
      </c>
      <c r="D1045" s="2">
        <v>53.63</v>
      </c>
      <c r="E1045" s="2">
        <v>54.875</v>
      </c>
      <c r="F1045" s="2">
        <v>53.08</v>
      </c>
      <c r="G1045" s="1" t="d">
        <f t="shared" si="16"/>
        <v>2018-09-30</v>
      </c>
    </row>
    <row r="1046" spans="1:7" x14ac:dyDescent="0.25">
      <c r="A1046" s="1" t="d">
        <v>2018-10-10</v>
      </c>
      <c r="B1046" s="2">
        <v>54.09</v>
      </c>
      <c r="C1046">
        <v>164336280</v>
      </c>
      <c r="D1046" s="2">
        <v>56.365000000000002</v>
      </c>
      <c r="E1046" s="2">
        <v>56.587499999999999</v>
      </c>
      <c r="F1046" s="2">
        <v>54.012500000000003</v>
      </c>
      <c r="G1046" s="1" t="d">
        <f t="shared" si="16"/>
        <v>2018-09-30</v>
      </c>
    </row>
    <row r="1047" spans="1:7" x14ac:dyDescent="0.25">
      <c r="A1047" s="1" t="d">
        <v>2018-10-09</v>
      </c>
      <c r="B1047" s="2">
        <v>56.717500000000001</v>
      </c>
      <c r="C1047">
        <v>106626520</v>
      </c>
      <c r="D1047" s="2">
        <v>55.91</v>
      </c>
      <c r="E1047" s="2">
        <v>56.817500000000003</v>
      </c>
      <c r="F1047" s="2">
        <v>55.561500000000002</v>
      </c>
      <c r="G1047" s="1" t="d">
        <f t="shared" si="16"/>
        <v>2018-09-30</v>
      </c>
    </row>
    <row r="1048" spans="1:7" x14ac:dyDescent="0.25">
      <c r="A1048" s="1" t="d">
        <v>2018-10-08</v>
      </c>
      <c r="B1048" s="2">
        <v>55.942500000000003</v>
      </c>
      <c r="C1048">
        <v>115138200</v>
      </c>
      <c r="D1048" s="2">
        <v>55.552500000000002</v>
      </c>
      <c r="E1048" s="2">
        <v>56.2</v>
      </c>
      <c r="F1048" s="2">
        <v>55.05</v>
      </c>
      <c r="G1048" s="1" t="d">
        <f t="shared" si="16"/>
        <v>2018-09-30</v>
      </c>
    </row>
    <row r="1049" spans="1:7" x14ac:dyDescent="0.25">
      <c r="A1049" s="1" t="d">
        <v>2018-10-05</v>
      </c>
      <c r="B1049" s="2">
        <v>56.072499999999998</v>
      </c>
      <c r="C1049">
        <v>134031080</v>
      </c>
      <c r="D1049" s="2">
        <v>56.99</v>
      </c>
      <c r="E1049" s="2">
        <v>57.102499999999999</v>
      </c>
      <c r="F1049" s="2">
        <v>55.145000000000003</v>
      </c>
      <c r="G1049" s="1" t="d">
        <f t="shared" si="16"/>
        <v>2018-09-30</v>
      </c>
    </row>
    <row r="1050" spans="1:7" x14ac:dyDescent="0.25">
      <c r="A1050" s="1" t="d">
        <v>2018-10-04</v>
      </c>
      <c r="B1050" s="2">
        <v>56.997500000000002</v>
      </c>
      <c r="C1050">
        <v>127844480</v>
      </c>
      <c r="D1050" s="2">
        <v>57.695</v>
      </c>
      <c r="E1050" s="2">
        <v>58.087499999999999</v>
      </c>
      <c r="F1050" s="2">
        <v>56.682499999999997</v>
      </c>
      <c r="G1050" s="1" t="d">
        <f t="shared" si="16"/>
        <v>2018-09-30</v>
      </c>
    </row>
    <row r="1051" spans="1:7" x14ac:dyDescent="0.25">
      <c r="A1051" s="1" t="d">
        <v>2018-10-03</v>
      </c>
      <c r="B1051" s="2">
        <v>58.017499999999998</v>
      </c>
      <c r="C1051">
        <v>114161960</v>
      </c>
      <c r="D1051" s="2">
        <v>57.512500000000003</v>
      </c>
      <c r="E1051" s="2">
        <v>58.3675</v>
      </c>
      <c r="F1051" s="2">
        <v>57.445</v>
      </c>
      <c r="G1051" s="1" t="d">
        <f t="shared" si="16"/>
        <v>2018-09-30</v>
      </c>
    </row>
    <row r="1052" spans="1:7" x14ac:dyDescent="0.25">
      <c r="A1052" s="1" t="d">
        <v>2018-10-02</v>
      </c>
      <c r="B1052" s="2">
        <v>57.32</v>
      </c>
      <c r="C1052">
        <v>97740040</v>
      </c>
      <c r="D1052" s="2">
        <v>56.8125</v>
      </c>
      <c r="E1052" s="2">
        <v>57.5</v>
      </c>
      <c r="F1052" s="2">
        <v>56.657499999999999</v>
      </c>
      <c r="G1052" s="1" t="d">
        <f t="shared" si="16"/>
        <v>2018-09-30</v>
      </c>
    </row>
    <row r="1053" spans="1:7" x14ac:dyDescent="0.25">
      <c r="A1053" s="1" t="d">
        <v>2018-10-01</v>
      </c>
      <c r="B1053" s="2">
        <v>56.814999999999998</v>
      </c>
      <c r="C1053">
        <v>92684080</v>
      </c>
      <c r="D1053" s="2">
        <v>56.987499999999997</v>
      </c>
      <c r="E1053" s="2">
        <v>57.354999999999997</v>
      </c>
      <c r="F1053" s="2">
        <v>56.587499999999999</v>
      </c>
      <c r="G1053" s="1" t="d">
        <f t="shared" si="16"/>
        <v>2018-09-30</v>
      </c>
    </row>
    <row r="1054" spans="1:7" x14ac:dyDescent="0.25">
      <c r="A1054" s="1" t="d">
        <v>2018-09-28</v>
      </c>
      <c r="B1054" s="2">
        <v>56.435000000000002</v>
      </c>
      <c r="C1054">
        <v>90241760</v>
      </c>
      <c r="D1054" s="2">
        <v>56.197499999999998</v>
      </c>
      <c r="E1054" s="2">
        <v>56.46</v>
      </c>
      <c r="F1054" s="2">
        <v>56.005000000000003</v>
      </c>
      <c r="G1054" s="1" t="d">
        <f t="shared" si="16"/>
        <v>2018-08-31</v>
      </c>
    </row>
    <row r="1055" spans="1:7" x14ac:dyDescent="0.25">
      <c r="A1055" s="1" t="d">
        <v>2018-09-27</v>
      </c>
      <c r="B1055" s="2">
        <v>56.237499999999997</v>
      </c>
      <c r="C1055">
        <v>118917080</v>
      </c>
      <c r="D1055" s="2">
        <v>55.954999999999998</v>
      </c>
      <c r="E1055" s="2">
        <v>56.61</v>
      </c>
      <c r="F1055" s="2">
        <v>55.884999999999998</v>
      </c>
      <c r="G1055" s="1" t="d">
        <f t="shared" si="16"/>
        <v>2018-08-31</v>
      </c>
    </row>
    <row r="1056" spans="1:7" x14ac:dyDescent="0.25">
      <c r="A1056" s="1" t="d">
        <v>2018-09-26</v>
      </c>
      <c r="B1056" s="2">
        <v>55.104999999999997</v>
      </c>
      <c r="C1056">
        <v>93721480</v>
      </c>
      <c r="D1056" s="2">
        <v>55.25</v>
      </c>
      <c r="E1056" s="2">
        <v>55.9375</v>
      </c>
      <c r="F1056" s="2">
        <v>54.94</v>
      </c>
      <c r="G1056" s="1" t="d">
        <f t="shared" si="16"/>
        <v>2018-08-31</v>
      </c>
    </row>
    <row r="1057" spans="1:7" x14ac:dyDescent="0.25">
      <c r="A1057" s="1" t="d">
        <v>2018-09-25</v>
      </c>
      <c r="B1057" s="2">
        <v>55.547499999999999</v>
      </c>
      <c r="C1057">
        <v>91244560</v>
      </c>
      <c r="D1057" s="2">
        <v>54.9375</v>
      </c>
      <c r="E1057" s="2">
        <v>55.704999999999998</v>
      </c>
      <c r="F1057" s="2">
        <v>54.924999999999997</v>
      </c>
      <c r="G1057" s="1" t="d">
        <f t="shared" si="16"/>
        <v>2018-08-31</v>
      </c>
    </row>
    <row r="1058" spans="1:7" x14ac:dyDescent="0.25">
      <c r="A1058" s="1" t="d">
        <v>2018-09-24</v>
      </c>
      <c r="B1058" s="2">
        <v>55.197499999999998</v>
      </c>
      <c r="C1058">
        <v>110325080</v>
      </c>
      <c r="D1058" s="2">
        <v>54.204999999999998</v>
      </c>
      <c r="E1058" s="2">
        <v>55.314999999999998</v>
      </c>
      <c r="F1058" s="2">
        <v>54.157499999999999</v>
      </c>
      <c r="G1058" s="1" t="d">
        <f t="shared" si="16"/>
        <v>2018-08-31</v>
      </c>
    </row>
    <row r="1059" spans="1:7" x14ac:dyDescent="0.25">
      <c r="A1059" s="1" t="d">
        <v>2018-09-21</v>
      </c>
      <c r="B1059" s="2">
        <v>54.414999999999999</v>
      </c>
      <c r="C1059">
        <v>382336320</v>
      </c>
      <c r="D1059" s="2">
        <v>55.195</v>
      </c>
      <c r="E1059" s="2">
        <v>55.34</v>
      </c>
      <c r="F1059" s="2">
        <v>54.322499999999998</v>
      </c>
      <c r="G1059" s="1" t="d">
        <f t="shared" si="16"/>
        <v>2018-08-31</v>
      </c>
    </row>
    <row r="1060" spans="1:7" x14ac:dyDescent="0.25">
      <c r="A1060" s="1" t="d">
        <v>2018-09-20</v>
      </c>
      <c r="B1060" s="2">
        <v>55.0075</v>
      </c>
      <c r="C1060">
        <v>105552200</v>
      </c>
      <c r="D1060" s="2">
        <v>55.06</v>
      </c>
      <c r="E1060" s="2">
        <v>55.57</v>
      </c>
      <c r="F1060" s="2">
        <v>54.787500000000001</v>
      </c>
      <c r="G1060" s="1" t="d">
        <f t="shared" si="16"/>
        <v>2018-08-31</v>
      </c>
    </row>
    <row r="1061" spans="1:7" x14ac:dyDescent="0.25">
      <c r="A1061" s="1" t="d">
        <v>2018-09-19</v>
      </c>
      <c r="B1061" s="2">
        <v>54.592500000000001</v>
      </c>
      <c r="C1061">
        <v>107479520</v>
      </c>
      <c r="D1061" s="2">
        <v>54.625</v>
      </c>
      <c r="E1061" s="2">
        <v>54.905000000000001</v>
      </c>
      <c r="F1061" s="2">
        <v>53.825000000000003</v>
      </c>
      <c r="G1061" s="1" t="d">
        <f t="shared" si="16"/>
        <v>2018-08-31</v>
      </c>
    </row>
    <row r="1062" spans="1:7" x14ac:dyDescent="0.25">
      <c r="A1062" s="1" t="d">
        <v>2018-09-18</v>
      </c>
      <c r="B1062" s="2">
        <v>54.56</v>
      </c>
      <c r="C1062">
        <v>125982520</v>
      </c>
      <c r="D1062" s="2">
        <v>54.447499999999998</v>
      </c>
      <c r="E1062" s="2">
        <v>55.462499999999999</v>
      </c>
      <c r="F1062" s="2">
        <v>54.28</v>
      </c>
      <c r="G1062" s="1" t="d">
        <f t="shared" si="16"/>
        <v>2018-08-31</v>
      </c>
    </row>
    <row r="1063" spans="1:7" x14ac:dyDescent="0.25">
      <c r="A1063" s="1" t="d">
        <v>2018-09-17</v>
      </c>
      <c r="B1063" s="2">
        <v>54.47</v>
      </c>
      <c r="C1063">
        <v>147240480</v>
      </c>
      <c r="D1063" s="2">
        <v>55.537500000000001</v>
      </c>
      <c r="E1063" s="2">
        <v>55.737499999999997</v>
      </c>
      <c r="F1063" s="2">
        <v>54.317500000000003</v>
      </c>
      <c r="G1063" s="1" t="d">
        <f t="shared" si="16"/>
        <v>2018-08-31</v>
      </c>
    </row>
    <row r="1064" spans="1:7" x14ac:dyDescent="0.25">
      <c r="A1064" s="1" t="d">
        <v>2018-09-14</v>
      </c>
      <c r="B1064" s="2">
        <v>55.96</v>
      </c>
      <c r="C1064">
        <v>127207880</v>
      </c>
      <c r="D1064" s="2">
        <v>56.4375</v>
      </c>
      <c r="E1064" s="2">
        <v>56.71</v>
      </c>
      <c r="F1064" s="2">
        <v>55.630499999999998</v>
      </c>
      <c r="G1064" s="1" t="d">
        <f t="shared" si="16"/>
        <v>2018-08-31</v>
      </c>
    </row>
    <row r="1065" spans="1:7" x14ac:dyDescent="0.25">
      <c r="A1065" s="1" t="d">
        <v>2018-09-13</v>
      </c>
      <c r="B1065" s="2">
        <v>56.602499999999999</v>
      </c>
      <c r="C1065">
        <v>165645400</v>
      </c>
      <c r="D1065" s="2">
        <v>55.88</v>
      </c>
      <c r="E1065" s="2">
        <v>57.087499999999999</v>
      </c>
      <c r="F1065" s="2">
        <v>55.642499999999998</v>
      </c>
      <c r="G1065" s="1" t="d">
        <f t="shared" si="16"/>
        <v>2018-08-31</v>
      </c>
    </row>
    <row r="1066" spans="1:7" x14ac:dyDescent="0.25">
      <c r="A1066" s="1" t="d">
        <v>2018-09-12</v>
      </c>
      <c r="B1066" s="2">
        <v>55.267499999999998</v>
      </c>
      <c r="C1066">
        <v>196474040</v>
      </c>
      <c r="D1066" s="2">
        <v>56.234999999999999</v>
      </c>
      <c r="E1066" s="2">
        <v>56.25</v>
      </c>
      <c r="F1066" s="2">
        <v>54.96</v>
      </c>
      <c r="G1066" s="1" t="d">
        <f t="shared" si="16"/>
        <v>2018-08-31</v>
      </c>
    </row>
    <row r="1067" spans="1:7" x14ac:dyDescent="0.25">
      <c r="A1067" s="1" t="d">
        <v>2018-09-11</v>
      </c>
      <c r="B1067" s="2">
        <v>55.962499999999999</v>
      </c>
      <c r="C1067">
        <v>142578040</v>
      </c>
      <c r="D1067" s="2">
        <v>54.502499999999998</v>
      </c>
      <c r="E1067" s="2">
        <v>56.074800000000003</v>
      </c>
      <c r="F1067" s="2">
        <v>54.14</v>
      </c>
      <c r="G1067" s="1" t="d">
        <f t="shared" si="16"/>
        <v>2018-08-31</v>
      </c>
    </row>
    <row r="1068" spans="1:7" x14ac:dyDescent="0.25">
      <c r="A1068" s="1" t="d">
        <v>2018-09-10</v>
      </c>
      <c r="B1068" s="2">
        <v>54.582500000000003</v>
      </c>
      <c r="C1068">
        <v>156778880</v>
      </c>
      <c r="D1068" s="2">
        <v>55.237499999999997</v>
      </c>
      <c r="E1068" s="2">
        <v>55.462499999999999</v>
      </c>
      <c r="F1068" s="2">
        <v>54.1175</v>
      </c>
      <c r="G1068" s="1" t="d">
        <f t="shared" si="16"/>
        <v>2018-08-31</v>
      </c>
    </row>
    <row r="1069" spans="1:7" x14ac:dyDescent="0.25">
      <c r="A1069" s="1" t="d">
        <v>2018-09-07</v>
      </c>
      <c r="B1069" s="2">
        <v>55.325000000000003</v>
      </c>
      <c r="C1069">
        <v>149675640</v>
      </c>
      <c r="D1069" s="2">
        <v>55.462499999999999</v>
      </c>
      <c r="E1069" s="2">
        <v>56.342500000000001</v>
      </c>
      <c r="F1069" s="2">
        <v>55.177500000000002</v>
      </c>
      <c r="G1069" s="1" t="d">
        <f t="shared" si="16"/>
        <v>2018-08-31</v>
      </c>
    </row>
    <row r="1070" spans="1:7" x14ac:dyDescent="0.25">
      <c r="A1070" s="1" t="d">
        <v>2018-09-06</v>
      </c>
      <c r="B1070" s="2">
        <v>55.774999999999999</v>
      </c>
      <c r="C1070">
        <v>136484960</v>
      </c>
      <c r="D1070" s="2">
        <v>56.557499999999997</v>
      </c>
      <c r="E1070" s="2">
        <v>56.837499999999999</v>
      </c>
      <c r="F1070" s="2">
        <v>55.325000000000003</v>
      </c>
      <c r="G1070" s="1" t="d">
        <f t="shared" si="16"/>
        <v>2018-08-31</v>
      </c>
    </row>
    <row r="1071" spans="1:7" x14ac:dyDescent="0.25">
      <c r="A1071" s="1" t="d">
        <v>2018-09-05</v>
      </c>
      <c r="B1071" s="2">
        <v>56.717500000000001</v>
      </c>
      <c r="C1071">
        <v>133163320</v>
      </c>
      <c r="D1071" s="2">
        <v>57.247500000000002</v>
      </c>
      <c r="E1071" s="2">
        <v>57.417499999999997</v>
      </c>
      <c r="F1071" s="2">
        <v>56.274999999999999</v>
      </c>
      <c r="G1071" s="1" t="d">
        <f t="shared" si="16"/>
        <v>2018-08-31</v>
      </c>
    </row>
    <row r="1072" spans="1:7" x14ac:dyDescent="0.25">
      <c r="A1072" s="1" t="d">
        <v>2018-09-04</v>
      </c>
      <c r="B1072" s="2">
        <v>57.09</v>
      </c>
      <c r="C1072">
        <v>109455840</v>
      </c>
      <c r="D1072" s="2">
        <v>57.102499999999999</v>
      </c>
      <c r="E1072" s="2">
        <v>57.295000000000002</v>
      </c>
      <c r="F1072" s="2">
        <v>56.657499999999999</v>
      </c>
      <c r="G1072" s="1" t="d">
        <f t="shared" si="16"/>
        <v>2018-08-31</v>
      </c>
    </row>
    <row r="1073" spans="1:7" x14ac:dyDescent="0.25">
      <c r="A1073" s="1" t="d">
        <v>2018-08-31</v>
      </c>
      <c r="B1073" s="2">
        <v>56.907499999999999</v>
      </c>
      <c r="C1073">
        <v>172710160</v>
      </c>
      <c r="D1073" s="2">
        <v>56.627499999999998</v>
      </c>
      <c r="E1073" s="2">
        <v>57.217500000000001</v>
      </c>
      <c r="F1073" s="2">
        <v>56.5</v>
      </c>
      <c r="G1073" s="1" t="d">
        <f t="shared" si="16"/>
        <v>2018-07-31</v>
      </c>
    </row>
    <row r="1074" spans="1:7" x14ac:dyDescent="0.25">
      <c r="A1074" s="1" t="d">
        <v>2018-08-30</v>
      </c>
      <c r="B1074" s="2">
        <v>56.2575</v>
      </c>
      <c r="C1074">
        <v>194787840</v>
      </c>
      <c r="D1074" s="2">
        <v>55.8125</v>
      </c>
      <c r="E1074" s="2">
        <v>57.064999999999998</v>
      </c>
      <c r="F1074" s="2">
        <v>55.6</v>
      </c>
      <c r="G1074" s="1" t="d">
        <f t="shared" si="16"/>
        <v>2018-07-31</v>
      </c>
    </row>
    <row r="1075" spans="1:7" x14ac:dyDescent="0.25">
      <c r="A1075" s="1" t="d">
        <v>2018-08-29</v>
      </c>
      <c r="B1075" s="2">
        <v>55.744999999999997</v>
      </c>
      <c r="C1075">
        <v>108297040</v>
      </c>
      <c r="D1075" s="2">
        <v>55.037500000000001</v>
      </c>
      <c r="E1075" s="2">
        <v>55.872500000000002</v>
      </c>
      <c r="F1075" s="2">
        <v>54.852499999999999</v>
      </c>
      <c r="G1075" s="1" t="d">
        <f t="shared" si="16"/>
        <v>2018-07-31</v>
      </c>
    </row>
    <row r="1076" spans="1:7" x14ac:dyDescent="0.25">
      <c r="A1076" s="1" t="d">
        <v>2018-08-28</v>
      </c>
      <c r="B1076" s="2">
        <v>54.924999999999997</v>
      </c>
      <c r="C1076">
        <v>91005560</v>
      </c>
      <c r="D1076" s="2">
        <v>54.752499999999998</v>
      </c>
      <c r="E1076" s="2">
        <v>55.134999999999998</v>
      </c>
      <c r="F1076" s="2">
        <v>54.73</v>
      </c>
      <c r="G1076" s="1" t="d">
        <f t="shared" si="16"/>
        <v>2018-07-31</v>
      </c>
    </row>
    <row r="1077" spans="1:7" x14ac:dyDescent="0.25">
      <c r="A1077" s="1" t="d">
        <v>2018-08-27</v>
      </c>
      <c r="B1077" s="2">
        <v>54.484999999999999</v>
      </c>
      <c r="C1077">
        <v>81603080</v>
      </c>
      <c r="D1077" s="2">
        <v>54.287500000000001</v>
      </c>
      <c r="E1077" s="2">
        <v>54.685000000000002</v>
      </c>
      <c r="F1077" s="2">
        <v>54.082500000000003</v>
      </c>
      <c r="G1077" s="1" t="d">
        <f t="shared" si="16"/>
        <v>2018-07-31</v>
      </c>
    </row>
    <row r="1078" spans="1:7" x14ac:dyDescent="0.25">
      <c r="A1078" s="1" t="d">
        <v>2018-08-24</v>
      </c>
      <c r="B1078" s="2">
        <v>54.04</v>
      </c>
      <c r="C1078">
        <v>73830880</v>
      </c>
      <c r="D1078" s="2">
        <v>54.15</v>
      </c>
      <c r="E1078" s="2">
        <v>54.225000000000001</v>
      </c>
      <c r="F1078" s="2">
        <v>53.777500000000003</v>
      </c>
      <c r="G1078" s="1" t="d">
        <f t="shared" si="16"/>
        <v>2018-07-31</v>
      </c>
    </row>
    <row r="1079" spans="1:7" x14ac:dyDescent="0.25">
      <c r="A1079" s="1" t="d">
        <v>2018-08-23</v>
      </c>
      <c r="B1079" s="2">
        <v>53.872500000000002</v>
      </c>
      <c r="C1079">
        <v>74023120</v>
      </c>
      <c r="D1079" s="2">
        <v>53.662500000000001</v>
      </c>
      <c r="E1079" s="2">
        <v>54.262500000000003</v>
      </c>
      <c r="F1079" s="2">
        <v>53.65</v>
      </c>
      <c r="G1079" s="1" t="d">
        <f t="shared" si="16"/>
        <v>2018-07-31</v>
      </c>
    </row>
    <row r="1080" spans="1:7" x14ac:dyDescent="0.25">
      <c r="A1080" s="1" t="d">
        <v>2018-08-22</v>
      </c>
      <c r="B1080" s="2">
        <v>53.762500000000003</v>
      </c>
      <c r="C1080">
        <v>75863720</v>
      </c>
      <c r="D1080" s="2">
        <v>53.524999999999999</v>
      </c>
      <c r="E1080" s="2">
        <v>54.09</v>
      </c>
      <c r="F1080" s="2">
        <v>53.46</v>
      </c>
      <c r="G1080" s="1" t="d">
        <f t="shared" si="16"/>
        <v>2018-07-31</v>
      </c>
    </row>
    <row r="1081" spans="1:7" x14ac:dyDescent="0.25">
      <c r="A1081" s="1" t="d">
        <v>2018-08-21</v>
      </c>
      <c r="B1081" s="2">
        <v>53.76</v>
      </c>
      <c r="C1081">
        <v>102730800</v>
      </c>
      <c r="D1081" s="2">
        <v>54.2</v>
      </c>
      <c r="E1081" s="2">
        <v>54.297499999999999</v>
      </c>
      <c r="F1081" s="2">
        <v>53.506300000000003</v>
      </c>
      <c r="G1081" s="1" t="d">
        <f t="shared" si="16"/>
        <v>2018-07-31</v>
      </c>
    </row>
    <row r="1082" spans="1:7" x14ac:dyDescent="0.25">
      <c r="A1082" s="1" t="d">
        <v>2018-08-20</v>
      </c>
      <c r="B1082" s="2">
        <v>53.865000000000002</v>
      </c>
      <c r="C1082">
        <v>120597640</v>
      </c>
      <c r="D1082" s="2">
        <v>54.524999999999999</v>
      </c>
      <c r="E1082" s="2">
        <v>54.795000000000002</v>
      </c>
      <c r="F1082" s="2">
        <v>53.777500000000003</v>
      </c>
      <c r="G1082" s="1" t="d">
        <f t="shared" si="16"/>
        <v>2018-07-31</v>
      </c>
    </row>
    <row r="1083" spans="1:7" x14ac:dyDescent="0.25">
      <c r="A1083" s="1" t="d">
        <v>2018-08-17</v>
      </c>
      <c r="B1083" s="2">
        <v>54.395000000000003</v>
      </c>
      <c r="C1083">
        <v>140137640</v>
      </c>
      <c r="D1083" s="2">
        <v>53.36</v>
      </c>
      <c r="E1083" s="2">
        <v>54.487499999999997</v>
      </c>
      <c r="F1083" s="2">
        <v>53.29</v>
      </c>
      <c r="G1083" s="1" t="d">
        <f t="shared" si="16"/>
        <v>2018-07-31</v>
      </c>
    </row>
    <row r="1084" spans="1:7" x14ac:dyDescent="0.25">
      <c r="A1084" s="1" t="d">
        <v>2018-08-16</v>
      </c>
      <c r="B1084" s="2">
        <v>53.33</v>
      </c>
      <c r="C1084">
        <v>110381240</v>
      </c>
      <c r="D1084" s="2">
        <v>52.9375</v>
      </c>
      <c r="E1084" s="2">
        <v>53.453000000000003</v>
      </c>
      <c r="F1084" s="2">
        <v>52.8675</v>
      </c>
      <c r="G1084" s="1" t="d">
        <f t="shared" si="16"/>
        <v>2018-07-31</v>
      </c>
    </row>
    <row r="1085" spans="1:7" x14ac:dyDescent="0.25">
      <c r="A1085" s="1" t="d">
        <v>2018-08-15</v>
      </c>
      <c r="B1085" s="2">
        <v>52.56</v>
      </c>
      <c r="C1085">
        <v>114380920</v>
      </c>
      <c r="D1085" s="2">
        <v>52.305</v>
      </c>
      <c r="E1085" s="2">
        <v>52.685000000000002</v>
      </c>
      <c r="F1085" s="2">
        <v>52.082500000000003</v>
      </c>
      <c r="G1085" s="1" t="d">
        <f t="shared" si="16"/>
        <v>2018-07-31</v>
      </c>
    </row>
    <row r="1086" spans="1:7" x14ac:dyDescent="0.25">
      <c r="A1086" s="1" t="d">
        <v>2018-08-14</v>
      </c>
      <c r="B1086" s="2">
        <v>52.4375</v>
      </c>
      <c r="C1086">
        <v>82717080</v>
      </c>
      <c r="D1086" s="2">
        <v>52.538800000000002</v>
      </c>
      <c r="E1086" s="2">
        <v>52.64</v>
      </c>
      <c r="F1086" s="2">
        <v>52.064999999999998</v>
      </c>
      <c r="G1086" s="1" t="d">
        <f t="shared" si="16"/>
        <v>2018-07-31</v>
      </c>
    </row>
    <row r="1087" spans="1:7" x14ac:dyDescent="0.25">
      <c r="A1087" s="1" t="d">
        <v>2018-08-13</v>
      </c>
      <c r="B1087" s="2">
        <v>52.217500000000001</v>
      </c>
      <c r="C1087">
        <v>103458040</v>
      </c>
      <c r="D1087" s="2">
        <v>51.924999999999997</v>
      </c>
      <c r="E1087" s="2">
        <v>52.738</v>
      </c>
      <c r="F1087" s="2">
        <v>51.924999999999997</v>
      </c>
      <c r="G1087" s="1" t="d">
        <f t="shared" si="16"/>
        <v>2018-07-31</v>
      </c>
    </row>
    <row r="1088" spans="1:7" x14ac:dyDescent="0.25">
      <c r="A1088" s="1" t="d">
        <v>2018-08-10</v>
      </c>
      <c r="B1088" s="2">
        <v>51.8825</v>
      </c>
      <c r="C1088">
        <v>98369840</v>
      </c>
      <c r="D1088" s="2">
        <v>51.84</v>
      </c>
      <c r="E1088" s="2">
        <v>52.274999999999999</v>
      </c>
      <c r="F1088" s="2">
        <v>51.667499999999997</v>
      </c>
      <c r="G1088" s="1" t="d">
        <f t="shared" si="16"/>
        <v>2018-07-31</v>
      </c>
    </row>
    <row r="1089" spans="1:7" x14ac:dyDescent="0.25">
      <c r="A1089" s="1" t="d">
        <v>2018-08-09</v>
      </c>
      <c r="B1089" s="2">
        <v>52.22</v>
      </c>
      <c r="C1089">
        <v>93558120</v>
      </c>
      <c r="D1089" s="2">
        <v>51.82</v>
      </c>
      <c r="E1089" s="2">
        <v>52.445</v>
      </c>
      <c r="F1089" s="2">
        <v>51.8</v>
      </c>
      <c r="G1089" s="1" t="d">
        <f t="shared" si="16"/>
        <v>2018-07-31</v>
      </c>
    </row>
    <row r="1090" spans="1:7" x14ac:dyDescent="0.25">
      <c r="A1090" s="1" t="d">
        <v>2018-08-08</v>
      </c>
      <c r="B1090" s="2">
        <v>51.8125</v>
      </c>
      <c r="C1090">
        <v>89975000</v>
      </c>
      <c r="D1090" s="2">
        <v>51.512500000000003</v>
      </c>
      <c r="E1090" s="2">
        <v>51.952500000000001</v>
      </c>
      <c r="F1090" s="2">
        <v>51.13</v>
      </c>
      <c r="G1090" s="1" t="d">
        <f t="shared" ref="G1090:G1153" si="17">EOMONTH(A1090,-1)</f>
        <v>2018-07-31</v>
      </c>
    </row>
    <row r="1091" spans="1:7" x14ac:dyDescent="0.25">
      <c r="A1091" s="1" t="d">
        <v>2018-08-07</v>
      </c>
      <c r="B1091" s="2">
        <v>51.777500000000003</v>
      </c>
      <c r="C1091">
        <v>102102600</v>
      </c>
      <c r="D1091" s="2">
        <v>52.33</v>
      </c>
      <c r="E1091" s="2">
        <v>52.375</v>
      </c>
      <c r="F1091" s="2">
        <v>51.69</v>
      </c>
      <c r="G1091" s="1" t="d">
        <f t="shared" si="17"/>
        <v>2018-07-31</v>
      </c>
    </row>
    <row r="1092" spans="1:7" x14ac:dyDescent="0.25">
      <c r="A1092" s="1" t="d">
        <v>2018-08-06</v>
      </c>
      <c r="B1092" s="2">
        <v>52.267499999999998</v>
      </c>
      <c r="C1092">
        <v>101584400</v>
      </c>
      <c r="D1092" s="3">
        <v>52</v>
      </c>
      <c r="E1092" s="2">
        <v>52.3125</v>
      </c>
      <c r="F1092" s="2">
        <v>51.767499999999998</v>
      </c>
      <c r="G1092" s="1" t="d">
        <f t="shared" si="17"/>
        <v>2018-07-31</v>
      </c>
    </row>
    <row r="1093" spans="1:7" x14ac:dyDescent="0.25">
      <c r="A1093" s="1" t="d">
        <v>2018-08-03</v>
      </c>
      <c r="B1093" s="2">
        <v>51.997500000000002</v>
      </c>
      <c r="C1093">
        <v>133632200</v>
      </c>
      <c r="D1093" s="2">
        <v>51.7575</v>
      </c>
      <c r="E1093" s="2">
        <v>52.185000000000002</v>
      </c>
      <c r="F1093" s="2">
        <v>51.370100000000001</v>
      </c>
      <c r="G1093" s="1" t="d">
        <f t="shared" si="17"/>
        <v>2018-07-31</v>
      </c>
    </row>
    <row r="1094" spans="1:7" x14ac:dyDescent="0.25">
      <c r="A1094" s="1" t="d">
        <v>2018-08-02</v>
      </c>
      <c r="B1094" s="2">
        <v>51.847499999999997</v>
      </c>
      <c r="C1094">
        <v>249269720</v>
      </c>
      <c r="D1094" s="2">
        <v>50.145000000000003</v>
      </c>
      <c r="E1094" s="2">
        <v>52.094999999999999</v>
      </c>
      <c r="F1094" s="2">
        <v>50.087499999999999</v>
      </c>
      <c r="G1094" s="1" t="d">
        <f t="shared" si="17"/>
        <v>2018-07-31</v>
      </c>
    </row>
    <row r="1095" spans="1:7" x14ac:dyDescent="0.25">
      <c r="A1095" s="1" t="d">
        <v>2018-08-01</v>
      </c>
      <c r="B1095" s="2">
        <v>50.375</v>
      </c>
      <c r="C1095">
        <v>271249120</v>
      </c>
      <c r="D1095" s="2">
        <v>49.782499999999999</v>
      </c>
      <c r="E1095" s="2">
        <v>50.44</v>
      </c>
      <c r="F1095" s="2">
        <v>49.327500000000001</v>
      </c>
      <c r="G1095" s="1" t="d">
        <f t="shared" si="17"/>
        <v>2018-07-31</v>
      </c>
    </row>
    <row r="1096" spans="1:7" x14ac:dyDescent="0.25">
      <c r="A1096" s="1" t="d">
        <v>2018-07-31</v>
      </c>
      <c r="B1096" s="2">
        <v>47.572499999999998</v>
      </c>
      <c r="C1096">
        <v>151389040</v>
      </c>
      <c r="D1096" s="2">
        <v>47.575000000000003</v>
      </c>
      <c r="E1096" s="2">
        <v>48.034999999999997</v>
      </c>
      <c r="F1096" s="2">
        <v>47.335000000000001</v>
      </c>
      <c r="G1096" s="1" t="d">
        <f t="shared" si="17"/>
        <v>2018-06-30</v>
      </c>
    </row>
    <row r="1097" spans="1:7" x14ac:dyDescent="0.25">
      <c r="A1097" s="1" t="d">
        <v>2018-07-30</v>
      </c>
      <c r="B1097" s="2">
        <v>47.477499999999999</v>
      </c>
      <c r="C1097">
        <v>83651560</v>
      </c>
      <c r="D1097" s="2">
        <v>47.975000000000001</v>
      </c>
      <c r="E1097" s="2">
        <v>48.05</v>
      </c>
      <c r="F1097" s="2">
        <v>47.267499999999998</v>
      </c>
      <c r="G1097" s="1" t="d">
        <f t="shared" si="17"/>
        <v>2018-06-30</v>
      </c>
    </row>
    <row r="1098" spans="1:7" x14ac:dyDescent="0.25">
      <c r="A1098" s="1" t="d">
        <v>2018-07-27</v>
      </c>
      <c r="B1098" s="2">
        <v>47.744999999999997</v>
      </c>
      <c r="C1098">
        <v>95901400</v>
      </c>
      <c r="D1098" s="2">
        <v>48.747500000000002</v>
      </c>
      <c r="E1098" s="2">
        <v>48.797499999999999</v>
      </c>
      <c r="F1098" s="2">
        <v>47.524999999999999</v>
      </c>
      <c r="G1098" s="1" t="d">
        <f t="shared" si="17"/>
        <v>2018-06-30</v>
      </c>
    </row>
    <row r="1099" spans="1:7" x14ac:dyDescent="0.25">
      <c r="A1099" s="1" t="d">
        <v>2018-07-26</v>
      </c>
      <c r="B1099" s="2">
        <v>48.552500000000002</v>
      </c>
      <c r="C1099">
        <v>76020600</v>
      </c>
      <c r="D1099" s="2">
        <v>48.652500000000003</v>
      </c>
      <c r="E1099" s="2">
        <v>48.99</v>
      </c>
      <c r="F1099" s="2">
        <v>48.402500000000003</v>
      </c>
      <c r="G1099" s="1" t="d">
        <f t="shared" si="17"/>
        <v>2018-06-30</v>
      </c>
    </row>
    <row r="1100" spans="1:7" x14ac:dyDescent="0.25">
      <c r="A1100" s="1" t="d">
        <v>2018-07-25</v>
      </c>
      <c r="B1100" s="2">
        <v>48.704999999999998</v>
      </c>
      <c r="C1100">
        <v>66214000</v>
      </c>
      <c r="D1100" s="2">
        <v>48.265000000000001</v>
      </c>
      <c r="E1100" s="2">
        <v>48.712499999999999</v>
      </c>
      <c r="F1100" s="2">
        <v>48.107500000000002</v>
      </c>
      <c r="G1100" s="1" t="d">
        <f t="shared" si="17"/>
        <v>2018-06-30</v>
      </c>
    </row>
    <row r="1101" spans="1:7" x14ac:dyDescent="0.25">
      <c r="A1101" s="1" t="d">
        <v>2018-07-24</v>
      </c>
      <c r="B1101" s="2">
        <v>48.25</v>
      </c>
      <c r="C1101">
        <v>74723720</v>
      </c>
      <c r="D1101" s="2">
        <v>48.112499999999997</v>
      </c>
      <c r="E1101" s="2">
        <v>48.414999999999999</v>
      </c>
      <c r="F1101" s="2">
        <v>48.012500000000003</v>
      </c>
      <c r="G1101" s="1" t="d">
        <f t="shared" si="17"/>
        <v>2018-06-30</v>
      </c>
    </row>
    <row r="1102" spans="1:7" x14ac:dyDescent="0.25">
      <c r="A1102" s="1" t="d">
        <v>2018-07-23</v>
      </c>
      <c r="B1102" s="2">
        <v>47.902500000000003</v>
      </c>
      <c r="C1102">
        <v>63823280</v>
      </c>
      <c r="D1102" s="2">
        <v>47.67</v>
      </c>
      <c r="E1102" s="2">
        <v>47.99</v>
      </c>
      <c r="F1102" s="2">
        <v>47.39</v>
      </c>
      <c r="G1102" s="1" t="d">
        <f t="shared" si="17"/>
        <v>2018-06-30</v>
      </c>
    </row>
    <row r="1103" spans="1:7" x14ac:dyDescent="0.25">
      <c r="A1103" s="1" t="d">
        <v>2018-07-20</v>
      </c>
      <c r="B1103" s="2">
        <v>47.86</v>
      </c>
      <c r="C1103">
        <v>82683320</v>
      </c>
      <c r="D1103" s="2">
        <v>47.945</v>
      </c>
      <c r="E1103" s="2">
        <v>48.107500000000002</v>
      </c>
      <c r="F1103" s="2">
        <v>47.542499999999997</v>
      </c>
      <c r="G1103" s="1" t="d">
        <f t="shared" si="17"/>
        <v>2018-06-30</v>
      </c>
    </row>
    <row r="1104" spans="1:7" x14ac:dyDescent="0.25">
      <c r="A1104" s="1" t="d">
        <v>2018-07-19</v>
      </c>
      <c r="B1104" s="2">
        <v>47.97</v>
      </c>
      <c r="C1104">
        <v>80728200</v>
      </c>
      <c r="D1104" s="2">
        <v>47.422499999999999</v>
      </c>
      <c r="E1104" s="2">
        <v>48.137500000000003</v>
      </c>
      <c r="F1104" s="2">
        <v>47.422499999999999</v>
      </c>
      <c r="G1104" s="1" t="d">
        <f t="shared" si="17"/>
        <v>2018-06-30</v>
      </c>
    </row>
    <row r="1105" spans="1:7" x14ac:dyDescent="0.25">
      <c r="A1105" s="1" t="d">
        <v>2018-07-18</v>
      </c>
      <c r="B1105" s="2">
        <v>47.6</v>
      </c>
      <c r="C1105">
        <v>65462880</v>
      </c>
      <c r="D1105" s="2">
        <v>47.945</v>
      </c>
      <c r="E1105" s="2">
        <v>47.95</v>
      </c>
      <c r="F1105" s="2">
        <v>47.482500000000002</v>
      </c>
      <c r="G1105" s="1" t="d">
        <f t="shared" si="17"/>
        <v>2018-06-30</v>
      </c>
    </row>
    <row r="1106" spans="1:7" x14ac:dyDescent="0.25">
      <c r="A1106" s="1" t="d">
        <v>2018-07-17</v>
      </c>
      <c r="B1106" s="2">
        <v>47.862499999999997</v>
      </c>
      <c r="C1106">
        <v>62060000</v>
      </c>
      <c r="D1106" s="2">
        <v>47.4375</v>
      </c>
      <c r="E1106" s="2">
        <v>47.967500000000001</v>
      </c>
      <c r="F1106" s="2">
        <v>47.3</v>
      </c>
      <c r="G1106" s="1" t="d">
        <f t="shared" si="17"/>
        <v>2018-06-30</v>
      </c>
    </row>
    <row r="1107" spans="1:7" x14ac:dyDescent="0.25">
      <c r="A1107" s="1" t="d">
        <v>2018-07-16</v>
      </c>
      <c r="B1107" s="2">
        <v>47.727499999999999</v>
      </c>
      <c r="C1107">
        <v>60039200</v>
      </c>
      <c r="D1107" s="2">
        <v>47.88</v>
      </c>
      <c r="E1107" s="2">
        <v>48.162500000000001</v>
      </c>
      <c r="F1107" s="2">
        <v>47.603700000000003</v>
      </c>
      <c r="G1107" s="1" t="d">
        <f t="shared" si="17"/>
        <v>2018-06-30</v>
      </c>
    </row>
    <row r="1108" spans="1:7" x14ac:dyDescent="0.25">
      <c r="A1108" s="1" t="d">
        <v>2018-07-13</v>
      </c>
      <c r="B1108" s="2">
        <v>47.832500000000003</v>
      </c>
      <c r="C1108">
        <v>50027320</v>
      </c>
      <c r="D1108" s="2">
        <v>47.77</v>
      </c>
      <c r="E1108" s="2">
        <v>47.96</v>
      </c>
      <c r="F1108" s="2">
        <v>47.725000000000001</v>
      </c>
      <c r="G1108" s="1" t="d">
        <f t="shared" si="17"/>
        <v>2018-06-30</v>
      </c>
    </row>
    <row r="1109" spans="1:7" x14ac:dyDescent="0.25">
      <c r="A1109" s="1" t="d">
        <v>2018-07-12</v>
      </c>
      <c r="B1109" s="2">
        <v>47.7575</v>
      </c>
      <c r="C1109">
        <v>72000720</v>
      </c>
      <c r="D1109" s="2">
        <v>47.3825</v>
      </c>
      <c r="E1109" s="2">
        <v>47.852499999999999</v>
      </c>
      <c r="F1109" s="2">
        <v>47.327500000000001</v>
      </c>
      <c r="G1109" s="1" t="d">
        <f t="shared" si="17"/>
        <v>2018-06-30</v>
      </c>
    </row>
    <row r="1110" spans="1:7" x14ac:dyDescent="0.25">
      <c r="A1110" s="1" t="d">
        <v>2018-07-11</v>
      </c>
      <c r="B1110" s="2">
        <v>46.97</v>
      </c>
      <c r="C1110">
        <v>75105560</v>
      </c>
      <c r="D1110" s="2">
        <v>47.125</v>
      </c>
      <c r="E1110" s="2">
        <v>47.445</v>
      </c>
      <c r="F1110" s="2">
        <v>46.902500000000003</v>
      </c>
      <c r="G1110" s="1" t="d">
        <f t="shared" si="17"/>
        <v>2018-06-30</v>
      </c>
    </row>
    <row r="1111" spans="1:7" x14ac:dyDescent="0.25">
      <c r="A1111" s="1" t="d">
        <v>2018-07-10</v>
      </c>
      <c r="B1111" s="2">
        <v>47.587499999999999</v>
      </c>
      <c r="C1111">
        <v>63205480</v>
      </c>
      <c r="D1111" s="2">
        <v>47.677500000000002</v>
      </c>
      <c r="E1111" s="2">
        <v>47.82</v>
      </c>
      <c r="F1111" s="2">
        <v>47.545000000000002</v>
      </c>
      <c r="G1111" s="1" t="d">
        <f t="shared" si="17"/>
        <v>2018-06-30</v>
      </c>
    </row>
    <row r="1112" spans="1:7" x14ac:dyDescent="0.25">
      <c r="A1112" s="1" t="d">
        <v>2018-07-09</v>
      </c>
      <c r="B1112" s="2">
        <v>47.645000000000003</v>
      </c>
      <c r="C1112">
        <v>78545560</v>
      </c>
      <c r="D1112" s="2">
        <v>47.375</v>
      </c>
      <c r="E1112" s="2">
        <v>47.67</v>
      </c>
      <c r="F1112" s="2">
        <v>47.325000000000003</v>
      </c>
      <c r="G1112" s="1" t="d">
        <f t="shared" si="17"/>
        <v>2018-06-30</v>
      </c>
    </row>
    <row r="1113" spans="1:7" x14ac:dyDescent="0.25">
      <c r="A1113" s="1" t="d">
        <v>2018-07-06</v>
      </c>
      <c r="B1113" s="2">
        <v>46.9925</v>
      </c>
      <c r="C1113">
        <v>69704640</v>
      </c>
      <c r="D1113" s="2">
        <v>46.354999999999997</v>
      </c>
      <c r="E1113" s="2">
        <v>47.108499999999999</v>
      </c>
      <c r="F1113" s="2">
        <v>46.3</v>
      </c>
      <c r="G1113" s="1" t="d">
        <f t="shared" si="17"/>
        <v>2018-06-30</v>
      </c>
    </row>
    <row r="1114" spans="1:7" x14ac:dyDescent="0.25">
      <c r="A1114" s="1" t="d">
        <v>2018-07-05</v>
      </c>
      <c r="B1114" s="2">
        <v>46.35</v>
      </c>
      <c r="C1114">
        <v>66175520</v>
      </c>
      <c r="D1114" s="2">
        <v>46.314999999999998</v>
      </c>
      <c r="E1114" s="2">
        <v>46.602499999999999</v>
      </c>
      <c r="F1114" s="2">
        <v>46.07</v>
      </c>
      <c r="G1114" s="1" t="d">
        <f t="shared" si="17"/>
        <v>2018-06-30</v>
      </c>
    </row>
    <row r="1115" spans="1:7" x14ac:dyDescent="0.25">
      <c r="A1115" s="1" t="d">
        <v>2018-07-03</v>
      </c>
      <c r="B1115" s="2">
        <v>45.98</v>
      </c>
      <c r="C1115">
        <v>55819240</v>
      </c>
      <c r="D1115" s="2">
        <v>46.947499999999998</v>
      </c>
      <c r="E1115" s="2">
        <v>46.987499999999997</v>
      </c>
      <c r="F1115" s="2">
        <v>45.884999999999998</v>
      </c>
      <c r="G1115" s="1" t="d">
        <f t="shared" si="17"/>
        <v>2018-06-30</v>
      </c>
    </row>
    <row r="1116" spans="1:7" x14ac:dyDescent="0.25">
      <c r="A1116" s="1" t="d">
        <v>2018-07-02</v>
      </c>
      <c r="B1116" s="2">
        <v>46.795000000000002</v>
      </c>
      <c r="C1116">
        <v>70700840</v>
      </c>
      <c r="D1116" s="2">
        <v>45.954999999999998</v>
      </c>
      <c r="E1116" s="2">
        <v>46.825000000000003</v>
      </c>
      <c r="F1116" s="2">
        <v>45.854999999999997</v>
      </c>
      <c r="G1116" s="1" t="d">
        <f t="shared" si="17"/>
        <v>2018-06-30</v>
      </c>
    </row>
    <row r="1117" spans="1:7" x14ac:dyDescent="0.25">
      <c r="A1117" s="1" t="d">
        <v>2018-06-29</v>
      </c>
      <c r="B1117" s="2">
        <v>46.277500000000003</v>
      </c>
      <c r="C1117">
        <v>90206640</v>
      </c>
      <c r="D1117" s="2">
        <v>46.572499999999998</v>
      </c>
      <c r="E1117" s="2">
        <v>46.797499999999999</v>
      </c>
      <c r="F1117" s="2">
        <v>45.727499999999999</v>
      </c>
      <c r="G1117" s="1" t="d">
        <f t="shared" si="17"/>
        <v>2018-05-31</v>
      </c>
    </row>
    <row r="1118" spans="1:7" x14ac:dyDescent="0.25">
      <c r="A1118" s="1" t="d">
        <v>2018-06-28</v>
      </c>
      <c r="B1118" s="2">
        <v>46.375</v>
      </c>
      <c r="C1118">
        <v>69409520</v>
      </c>
      <c r="D1118" s="2">
        <v>46.024999999999999</v>
      </c>
      <c r="E1118" s="2">
        <v>46.552500000000002</v>
      </c>
      <c r="F1118" s="2">
        <v>45.95</v>
      </c>
      <c r="G1118" s="1" t="d">
        <f t="shared" si="17"/>
        <v>2018-05-31</v>
      </c>
    </row>
    <row r="1119" spans="1:7" x14ac:dyDescent="0.25">
      <c r="A1119" s="1" t="d">
        <v>2018-06-27</v>
      </c>
      <c r="B1119" s="2">
        <v>46.04</v>
      </c>
      <c r="C1119">
        <v>99949040</v>
      </c>
      <c r="D1119" s="2">
        <v>46.307000000000002</v>
      </c>
      <c r="E1119" s="2">
        <v>46.82</v>
      </c>
      <c r="F1119" s="2">
        <v>46.0075</v>
      </c>
      <c r="G1119" s="1" t="d">
        <f t="shared" si="17"/>
        <v>2018-05-31</v>
      </c>
    </row>
    <row r="1120" spans="1:7" x14ac:dyDescent="0.25">
      <c r="A1120" s="1" t="d">
        <v>2018-06-26</v>
      </c>
      <c r="B1120" s="2">
        <v>46.107500000000002</v>
      </c>
      <c r="C1120">
        <v>97513920</v>
      </c>
      <c r="D1120" s="2">
        <v>45.747500000000002</v>
      </c>
      <c r="E1120" s="2">
        <v>46.6325</v>
      </c>
      <c r="F1120" s="2">
        <v>45.634999999999998</v>
      </c>
      <c r="G1120" s="1" t="d">
        <f t="shared" si="17"/>
        <v>2018-05-31</v>
      </c>
    </row>
    <row r="1121" spans="1:7" x14ac:dyDescent="0.25">
      <c r="A1121" s="1" t="d">
        <v>2018-06-25</v>
      </c>
      <c r="B1121" s="2">
        <v>45.542499999999997</v>
      </c>
      <c r="C1121">
        <v>126529280</v>
      </c>
      <c r="D1121" s="2">
        <v>45.85</v>
      </c>
      <c r="E1121" s="2">
        <v>46.23</v>
      </c>
      <c r="F1121" s="2">
        <v>45.182499999999997</v>
      </c>
      <c r="G1121" s="1" t="d">
        <f t="shared" si="17"/>
        <v>2018-05-31</v>
      </c>
    </row>
    <row r="1122" spans="1:7" x14ac:dyDescent="0.25">
      <c r="A1122" s="1" t="d">
        <v>2018-06-22</v>
      </c>
      <c r="B1122" s="2">
        <v>46.23</v>
      </c>
      <c r="C1122">
        <v>108740520</v>
      </c>
      <c r="D1122" s="2">
        <v>46.53</v>
      </c>
      <c r="E1122" s="2">
        <v>46.537500000000001</v>
      </c>
      <c r="F1122" s="2">
        <v>46.174999999999997</v>
      </c>
      <c r="G1122" s="1" t="d">
        <f t="shared" si="17"/>
        <v>2018-05-31</v>
      </c>
    </row>
    <row r="1123" spans="1:7" x14ac:dyDescent="0.25">
      <c r="A1123" s="1" t="d">
        <v>2018-06-21</v>
      </c>
      <c r="B1123" s="2">
        <v>46.365000000000002</v>
      </c>
      <c r="C1123">
        <v>102596960</v>
      </c>
      <c r="D1123" s="2">
        <v>46.8125</v>
      </c>
      <c r="E1123" s="2">
        <v>47.087499999999999</v>
      </c>
      <c r="F1123" s="2">
        <v>46.234999999999999</v>
      </c>
      <c r="G1123" s="1" t="d">
        <f t="shared" si="17"/>
        <v>2018-05-31</v>
      </c>
    </row>
    <row r="1124" spans="1:7" x14ac:dyDescent="0.25">
      <c r="A1124" s="1" t="d">
        <v>2018-06-20</v>
      </c>
      <c r="B1124" s="2">
        <v>46.625</v>
      </c>
      <c r="C1124">
        <v>81960360</v>
      </c>
      <c r="D1124" s="2">
        <v>46.587499999999999</v>
      </c>
      <c r="E1124" s="2">
        <v>46.8</v>
      </c>
      <c r="F1124" s="2">
        <v>46.432499999999997</v>
      </c>
      <c r="G1124" s="1" t="d">
        <f t="shared" si="17"/>
        <v>2018-05-31</v>
      </c>
    </row>
    <row r="1125" spans="1:7" x14ac:dyDescent="0.25">
      <c r="A1125" s="1" t="d">
        <v>2018-06-19</v>
      </c>
      <c r="B1125" s="2">
        <v>46.422499999999999</v>
      </c>
      <c r="C1125">
        <v>134154200</v>
      </c>
      <c r="D1125" s="2">
        <v>46.284999999999997</v>
      </c>
      <c r="E1125" s="2">
        <v>46.582500000000003</v>
      </c>
      <c r="F1125" s="2">
        <v>45.862499999999997</v>
      </c>
      <c r="G1125" s="1" t="d">
        <f t="shared" si="17"/>
        <v>2018-05-31</v>
      </c>
    </row>
    <row r="1126" spans="1:7" x14ac:dyDescent="0.25">
      <c r="A1126" s="1" t="d">
        <v>2018-06-18</v>
      </c>
      <c r="B1126" s="2">
        <v>47.185000000000002</v>
      </c>
      <c r="C1126">
        <v>73833640</v>
      </c>
      <c r="D1126" s="2">
        <v>46.97</v>
      </c>
      <c r="E1126" s="2">
        <v>47.305</v>
      </c>
      <c r="F1126" s="2">
        <v>46.8</v>
      </c>
      <c r="G1126" s="1" t="d">
        <f t="shared" si="17"/>
        <v>2018-05-31</v>
      </c>
    </row>
    <row r="1127" spans="1:7" x14ac:dyDescent="0.25">
      <c r="A1127" s="1" t="d">
        <v>2018-06-15</v>
      </c>
      <c r="B1127" s="2">
        <v>47.21</v>
      </c>
      <c r="C1127">
        <v>245753160</v>
      </c>
      <c r="D1127" s="2">
        <v>47.5075</v>
      </c>
      <c r="E1127" s="2">
        <v>47.54</v>
      </c>
      <c r="F1127" s="2">
        <v>47.064999999999998</v>
      </c>
      <c r="G1127" s="1" t="d">
        <f t="shared" si="17"/>
        <v>2018-05-31</v>
      </c>
    </row>
    <row r="1128" spans="1:7" x14ac:dyDescent="0.25">
      <c r="A1128" s="1" t="d">
        <v>2018-06-14</v>
      </c>
      <c r="B1128" s="2">
        <v>47.7</v>
      </c>
      <c r="C1128">
        <v>86338880</v>
      </c>
      <c r="D1128" s="2">
        <v>47.887500000000003</v>
      </c>
      <c r="E1128" s="2">
        <v>47.892499999999998</v>
      </c>
      <c r="F1128" s="2">
        <v>47.555</v>
      </c>
      <c r="G1128" s="1" t="d">
        <f t="shared" si="17"/>
        <v>2018-05-31</v>
      </c>
    </row>
    <row r="1129" spans="1:7" x14ac:dyDescent="0.25">
      <c r="A1129" s="1" t="d">
        <v>2018-06-13</v>
      </c>
      <c r="B1129" s="2">
        <v>47.674999999999997</v>
      </c>
      <c r="C1129">
        <v>85920480</v>
      </c>
      <c r="D1129" s="2">
        <v>48.104999999999997</v>
      </c>
      <c r="E1129" s="2">
        <v>48.22</v>
      </c>
      <c r="F1129" s="2">
        <v>47.61</v>
      </c>
      <c r="G1129" s="1" t="d">
        <f t="shared" si="17"/>
        <v>2018-05-31</v>
      </c>
    </row>
    <row r="1130" spans="1:7" x14ac:dyDescent="0.25">
      <c r="A1130" s="1" t="d">
        <v>2018-06-12</v>
      </c>
      <c r="B1130" s="2">
        <v>48.07</v>
      </c>
      <c r="C1130">
        <v>67436080</v>
      </c>
      <c r="D1130" s="2">
        <v>47.846200000000003</v>
      </c>
      <c r="E1130" s="2">
        <v>48.152700000000003</v>
      </c>
      <c r="F1130" s="2">
        <v>47.787500000000001</v>
      </c>
      <c r="G1130" s="1" t="d">
        <f t="shared" si="17"/>
        <v>2018-05-31</v>
      </c>
    </row>
    <row r="1131" spans="1:7" x14ac:dyDescent="0.25">
      <c r="A1131" s="1" t="d">
        <v>2018-06-11</v>
      </c>
      <c r="B1131" s="2">
        <v>47.807499999999997</v>
      </c>
      <c r="C1131">
        <v>72279720</v>
      </c>
      <c r="D1131" s="2">
        <v>47.837499999999999</v>
      </c>
      <c r="E1131" s="2">
        <v>47.9925</v>
      </c>
      <c r="F1131" s="2">
        <v>47.552500000000002</v>
      </c>
      <c r="G1131" s="1" t="d">
        <f t="shared" si="17"/>
        <v>2018-05-31</v>
      </c>
    </row>
    <row r="1132" spans="1:7" x14ac:dyDescent="0.25">
      <c r="A1132" s="1" t="d">
        <v>2018-06-08</v>
      </c>
      <c r="B1132" s="2">
        <v>47.924999999999997</v>
      </c>
      <c r="C1132">
        <v>106322840</v>
      </c>
      <c r="D1132" s="2">
        <v>47.792499999999997</v>
      </c>
      <c r="E1132" s="3">
        <v>48</v>
      </c>
      <c r="F1132" s="2">
        <v>47.442500000000003</v>
      </c>
      <c r="G1132" s="1" t="d">
        <f t="shared" si="17"/>
        <v>2018-05-31</v>
      </c>
    </row>
    <row r="1133" spans="1:7" x14ac:dyDescent="0.25">
      <c r="A1133" s="1" t="d">
        <v>2018-06-07</v>
      </c>
      <c r="B1133" s="2">
        <v>48.365000000000002</v>
      </c>
      <c r="C1133">
        <v>85316680</v>
      </c>
      <c r="D1133" s="2">
        <v>48.534999999999997</v>
      </c>
      <c r="E1133" s="2">
        <v>48.55</v>
      </c>
      <c r="F1133" s="2">
        <v>48.083799999999997</v>
      </c>
      <c r="G1133" s="1" t="d">
        <f t="shared" si="17"/>
        <v>2018-05-31</v>
      </c>
    </row>
    <row r="1134" spans="1:7" x14ac:dyDescent="0.25">
      <c r="A1134" s="1" t="d">
        <v>2018-06-06</v>
      </c>
      <c r="B1134" s="2">
        <v>48.494999999999997</v>
      </c>
      <c r="C1134">
        <v>83651280</v>
      </c>
      <c r="D1134" s="2">
        <v>48.407499999999999</v>
      </c>
      <c r="E1134" s="2">
        <v>48.52</v>
      </c>
      <c r="F1134" s="2">
        <v>47.98</v>
      </c>
      <c r="G1134" s="1" t="d">
        <f t="shared" si="17"/>
        <v>2018-05-31</v>
      </c>
    </row>
    <row r="1135" spans="1:7" x14ac:dyDescent="0.25">
      <c r="A1135" s="1" t="d">
        <v>2018-06-05</v>
      </c>
      <c r="B1135" s="2">
        <v>48.327500000000001</v>
      </c>
      <c r="C1135">
        <v>86142280</v>
      </c>
      <c r="D1135" s="2">
        <v>48.266199999999998</v>
      </c>
      <c r="E1135" s="2">
        <v>48.484999999999999</v>
      </c>
      <c r="F1135" s="2">
        <v>48.09</v>
      </c>
      <c r="G1135" s="1" t="d">
        <f t="shared" si="17"/>
        <v>2018-05-31</v>
      </c>
    </row>
    <row r="1136" spans="1:7" x14ac:dyDescent="0.25">
      <c r="A1136" s="1" t="d">
        <v>2018-06-04</v>
      </c>
      <c r="B1136" s="2">
        <v>47.957500000000003</v>
      </c>
      <c r="C1136">
        <v>104762480</v>
      </c>
      <c r="D1136" s="2">
        <v>47.908700000000003</v>
      </c>
      <c r="E1136" s="2">
        <v>48.354999999999997</v>
      </c>
      <c r="F1136" s="2">
        <v>47.837499999999999</v>
      </c>
      <c r="G1136" s="1" t="d">
        <f t="shared" si="17"/>
        <v>2018-05-31</v>
      </c>
    </row>
    <row r="1137" spans="1:7" x14ac:dyDescent="0.25">
      <c r="A1137" s="1" t="d">
        <v>2018-06-01</v>
      </c>
      <c r="B1137" s="2">
        <v>47.56</v>
      </c>
      <c r="C1137">
        <v>93510760</v>
      </c>
      <c r="D1137" s="2">
        <v>46.997799999999998</v>
      </c>
      <c r="E1137" s="2">
        <v>47.564999999999998</v>
      </c>
      <c r="F1137" s="2">
        <v>46.9375</v>
      </c>
      <c r="G1137" s="1" t="d">
        <f t="shared" si="17"/>
        <v>2018-05-31</v>
      </c>
    </row>
    <row r="1138" spans="1:7" x14ac:dyDescent="0.25">
      <c r="A1138" s="1" t="d">
        <v>2018-05-31</v>
      </c>
      <c r="B1138" s="2">
        <v>46.717500000000001</v>
      </c>
      <c r="C1138">
        <v>109874800</v>
      </c>
      <c r="D1138" s="2">
        <v>46.805</v>
      </c>
      <c r="E1138" s="2">
        <v>47.057499999999997</v>
      </c>
      <c r="F1138" s="2">
        <v>46.534999999999997</v>
      </c>
      <c r="G1138" s="1" t="d">
        <f t="shared" si="17"/>
        <v>2018-04-30</v>
      </c>
    </row>
    <row r="1139" spans="1:7" x14ac:dyDescent="0.25">
      <c r="A1139" s="1" t="d">
        <v>2018-05-30</v>
      </c>
      <c r="B1139" s="2">
        <v>46.875</v>
      </c>
      <c r="C1139">
        <v>74013640</v>
      </c>
      <c r="D1139" s="2">
        <v>46.93</v>
      </c>
      <c r="E1139" s="3">
        <v>47</v>
      </c>
      <c r="F1139" s="2">
        <v>46.695</v>
      </c>
      <c r="G1139" s="1" t="d">
        <f t="shared" si="17"/>
        <v>2018-04-30</v>
      </c>
    </row>
    <row r="1140" spans="1:7" x14ac:dyDescent="0.25">
      <c r="A1140" s="1" t="d">
        <v>2018-05-29</v>
      </c>
      <c r="B1140" s="2">
        <v>46.975000000000001</v>
      </c>
      <c r="C1140">
        <v>89636440</v>
      </c>
      <c r="D1140" s="2">
        <v>46.9</v>
      </c>
      <c r="E1140" s="2">
        <v>47.1875</v>
      </c>
      <c r="F1140" s="2">
        <v>46.717500000000001</v>
      </c>
      <c r="G1140" s="1" t="d">
        <f t="shared" si="17"/>
        <v>2018-04-30</v>
      </c>
    </row>
    <row r="1141" spans="1:7" x14ac:dyDescent="0.25">
      <c r="A1141" s="1" t="d">
        <v>2018-05-25</v>
      </c>
      <c r="B1141" s="2">
        <v>47.145000000000003</v>
      </c>
      <c r="C1141">
        <v>68747040</v>
      </c>
      <c r="D1141" s="2">
        <v>47.057499999999997</v>
      </c>
      <c r="E1141" s="2">
        <v>47.412500000000001</v>
      </c>
      <c r="F1141" s="2">
        <v>46.912500000000001</v>
      </c>
      <c r="G1141" s="1" t="d">
        <f t="shared" si="17"/>
        <v>2018-04-30</v>
      </c>
    </row>
    <row r="1142" spans="1:7" x14ac:dyDescent="0.25">
      <c r="A1142" s="1" t="d">
        <v>2018-05-24</v>
      </c>
      <c r="B1142" s="2">
        <v>47.037500000000001</v>
      </c>
      <c r="C1142">
        <v>92517600</v>
      </c>
      <c r="D1142" s="2">
        <v>47.192500000000003</v>
      </c>
      <c r="E1142" s="2">
        <v>47.21</v>
      </c>
      <c r="F1142" s="2">
        <v>46.552500000000002</v>
      </c>
      <c r="G1142" s="1" t="d">
        <f t="shared" si="17"/>
        <v>2018-04-30</v>
      </c>
    </row>
    <row r="1143" spans="1:7" x14ac:dyDescent="0.25">
      <c r="A1143" s="1" t="d">
        <v>2018-05-23</v>
      </c>
      <c r="B1143" s="2">
        <v>47.09</v>
      </c>
      <c r="C1143">
        <v>79866360</v>
      </c>
      <c r="D1143" s="2">
        <v>46.587499999999999</v>
      </c>
      <c r="E1143" s="2">
        <v>47.125</v>
      </c>
      <c r="F1143" s="2">
        <v>46.44</v>
      </c>
      <c r="G1143" s="1" t="d">
        <f t="shared" si="17"/>
        <v>2018-04-30</v>
      </c>
    </row>
    <row r="1144" spans="1:7" x14ac:dyDescent="0.25">
      <c r="A1144" s="1" t="d">
        <v>2018-05-22</v>
      </c>
      <c r="B1144" s="2">
        <v>46.79</v>
      </c>
      <c r="C1144">
        <v>60913080</v>
      </c>
      <c r="D1144" s="2">
        <v>47.093800000000002</v>
      </c>
      <c r="E1144" s="2">
        <v>47.22</v>
      </c>
      <c r="F1144" s="2">
        <v>46.695</v>
      </c>
      <c r="G1144" s="1" t="d">
        <f t="shared" si="17"/>
        <v>2018-04-30</v>
      </c>
    </row>
    <row r="1145" spans="1:7" x14ac:dyDescent="0.25">
      <c r="A1145" s="1" t="d">
        <v>2018-05-21</v>
      </c>
      <c r="B1145" s="2">
        <v>46.907499999999999</v>
      </c>
      <c r="C1145">
        <v>73532320</v>
      </c>
      <c r="D1145" s="3">
        <v>47</v>
      </c>
      <c r="E1145" s="2">
        <v>47.317500000000003</v>
      </c>
      <c r="F1145" s="2">
        <v>46.727600000000002</v>
      </c>
      <c r="G1145" s="1" t="d">
        <f t="shared" si="17"/>
        <v>2018-04-30</v>
      </c>
    </row>
    <row r="1146" spans="1:7" x14ac:dyDescent="0.25">
      <c r="A1146" s="1" t="d">
        <v>2018-05-18</v>
      </c>
      <c r="B1146" s="2">
        <v>46.577500000000001</v>
      </c>
      <c r="C1146">
        <v>72332320</v>
      </c>
      <c r="D1146" s="2">
        <v>46.797499999999999</v>
      </c>
      <c r="E1146" s="2">
        <v>46.952599999999997</v>
      </c>
      <c r="F1146" s="2">
        <v>46.532499999999999</v>
      </c>
      <c r="G1146" s="1" t="d">
        <f t="shared" si="17"/>
        <v>2018-04-30</v>
      </c>
    </row>
    <row r="1147" spans="1:7" x14ac:dyDescent="0.25">
      <c r="A1147" s="1" t="d">
        <v>2018-05-17</v>
      </c>
      <c r="B1147" s="2">
        <v>46.747500000000002</v>
      </c>
      <c r="C1147">
        <v>68057960</v>
      </c>
      <c r="D1147" s="3">
        <v>47</v>
      </c>
      <c r="E1147" s="2">
        <v>47.227499999999999</v>
      </c>
      <c r="F1147" s="2">
        <v>46.59</v>
      </c>
      <c r="G1147" s="1" t="d">
        <f t="shared" si="17"/>
        <v>2018-04-30</v>
      </c>
    </row>
    <row r="1148" spans="1:7" x14ac:dyDescent="0.25">
      <c r="A1148" s="1" t="d">
        <v>2018-05-16</v>
      </c>
      <c r="B1148" s="2">
        <v>47.045000000000002</v>
      </c>
      <c r="C1148">
        <v>76186400</v>
      </c>
      <c r="D1148" s="2">
        <v>46.517499999999998</v>
      </c>
      <c r="E1148" s="2">
        <v>47.115000000000002</v>
      </c>
      <c r="F1148" s="2">
        <v>46.5</v>
      </c>
      <c r="G1148" s="1" t="d">
        <f t="shared" si="17"/>
        <v>2018-04-30</v>
      </c>
    </row>
    <row r="1149" spans="1:7" x14ac:dyDescent="0.25">
      <c r="A1149" s="1" t="d">
        <v>2018-05-15</v>
      </c>
      <c r="B1149" s="2">
        <v>46.61</v>
      </c>
      <c r="C1149">
        <v>94556280</v>
      </c>
      <c r="D1149" s="2">
        <v>46.695</v>
      </c>
      <c r="E1149" s="2">
        <v>46.767499999999998</v>
      </c>
      <c r="F1149" s="2">
        <v>46.274999999999999</v>
      </c>
      <c r="G1149" s="1" t="d">
        <f t="shared" si="17"/>
        <v>2018-04-30</v>
      </c>
    </row>
    <row r="1150" spans="1:7" x14ac:dyDescent="0.25">
      <c r="A1150" s="1" t="d">
        <v>2018-05-14</v>
      </c>
      <c r="B1150" s="2">
        <v>47.037500000000001</v>
      </c>
      <c r="C1150">
        <v>81572280</v>
      </c>
      <c r="D1150" s="2">
        <v>47.252499999999998</v>
      </c>
      <c r="E1150" s="2">
        <v>47.3825</v>
      </c>
      <c r="F1150" s="2">
        <v>46.965000000000003</v>
      </c>
      <c r="G1150" s="1" t="d">
        <f t="shared" si="17"/>
        <v>2018-04-30</v>
      </c>
    </row>
    <row r="1151" spans="1:7" x14ac:dyDescent="0.25">
      <c r="A1151" s="1" t="d">
        <v>2018-05-11</v>
      </c>
      <c r="B1151" s="2">
        <v>47.147500000000001</v>
      </c>
      <c r="C1151">
        <v>104671800</v>
      </c>
      <c r="D1151" s="2">
        <v>47.372500000000002</v>
      </c>
      <c r="E1151" s="2">
        <v>47.515000000000001</v>
      </c>
      <c r="F1151" s="2">
        <v>46.862499999999997</v>
      </c>
      <c r="G1151" s="1" t="d">
        <f t="shared" si="17"/>
        <v>2018-04-30</v>
      </c>
    </row>
    <row r="1152" spans="1:7" x14ac:dyDescent="0.25">
      <c r="A1152" s="1" t="d">
        <v>2018-05-10</v>
      </c>
      <c r="B1152" s="2">
        <v>47.51</v>
      </c>
      <c r="C1152">
        <v>111769720</v>
      </c>
      <c r="D1152" s="2">
        <v>46.935000000000002</v>
      </c>
      <c r="E1152" s="2">
        <v>47.592500000000001</v>
      </c>
      <c r="F1152" s="2">
        <v>46.912500000000001</v>
      </c>
      <c r="G1152" s="1" t="d">
        <f t="shared" si="17"/>
        <v>2018-04-30</v>
      </c>
    </row>
    <row r="1153" spans="1:7" x14ac:dyDescent="0.25">
      <c r="A1153" s="1" t="d">
        <v>2018-05-09</v>
      </c>
      <c r="B1153" s="2">
        <v>46.84</v>
      </c>
      <c r="C1153">
        <v>92565040</v>
      </c>
      <c r="D1153" s="2">
        <v>46.637500000000003</v>
      </c>
      <c r="E1153" s="2">
        <v>46.85</v>
      </c>
      <c r="F1153" s="2">
        <v>46.305</v>
      </c>
      <c r="G1153" s="1" t="d">
        <f t="shared" si="17"/>
        <v>2018-04-30</v>
      </c>
    </row>
    <row r="1154" spans="1:7" x14ac:dyDescent="0.25">
      <c r="A1154" s="1" t="d">
        <v>2018-05-08</v>
      </c>
      <c r="B1154" s="2">
        <v>46.512500000000003</v>
      </c>
      <c r="C1154">
        <v>112212920</v>
      </c>
      <c r="D1154" s="2">
        <v>46.247500000000002</v>
      </c>
      <c r="E1154" s="2">
        <v>46.555</v>
      </c>
      <c r="F1154" s="2">
        <v>45.916200000000003</v>
      </c>
      <c r="G1154" s="1" t="d">
        <f t="shared" ref="G1154:G1217" si="18">EOMONTH(A1154,-1)</f>
        <v>2018-04-30</v>
      </c>
    </row>
    <row r="1155" spans="1:7" x14ac:dyDescent="0.25">
      <c r="A1155" s="1" t="d">
        <v>2018-05-07</v>
      </c>
      <c r="B1155" s="2">
        <v>46.29</v>
      </c>
      <c r="C1155">
        <v>170230120</v>
      </c>
      <c r="D1155" s="2">
        <v>46.295000000000002</v>
      </c>
      <c r="E1155" s="2">
        <v>46.917499999999997</v>
      </c>
      <c r="F1155" s="2">
        <v>46.1875</v>
      </c>
      <c r="G1155" s="1" t="d">
        <f t="shared" si="18"/>
        <v>2018-04-30</v>
      </c>
    </row>
    <row r="1156" spans="1:7" x14ac:dyDescent="0.25">
      <c r="A1156" s="1" t="d">
        <v>2018-05-04</v>
      </c>
      <c r="B1156" s="2">
        <v>45.957500000000003</v>
      </c>
      <c r="C1156">
        <v>224548920</v>
      </c>
      <c r="D1156" s="2">
        <v>44.5625</v>
      </c>
      <c r="E1156" s="2">
        <v>46.0625</v>
      </c>
      <c r="F1156" s="2">
        <v>44.542499999999997</v>
      </c>
      <c r="G1156" s="1" t="d">
        <f t="shared" si="18"/>
        <v>2018-04-30</v>
      </c>
    </row>
    <row r="1157" spans="1:7" x14ac:dyDescent="0.25">
      <c r="A1157" s="1" t="d">
        <v>2018-05-03</v>
      </c>
      <c r="B1157" s="2">
        <v>44.222499999999997</v>
      </c>
      <c r="C1157">
        <v>135776440</v>
      </c>
      <c r="D1157" s="2">
        <v>43.97</v>
      </c>
      <c r="E1157" s="2">
        <v>44.375</v>
      </c>
      <c r="F1157" s="2">
        <v>43.610300000000002</v>
      </c>
      <c r="G1157" s="1" t="d">
        <f t="shared" si="18"/>
        <v>2018-04-30</v>
      </c>
    </row>
    <row r="1158" spans="1:7" x14ac:dyDescent="0.25">
      <c r="A1158" s="1" t="d">
        <v>2018-05-02</v>
      </c>
      <c r="B1158" s="2">
        <v>44.142499999999998</v>
      </c>
      <c r="C1158">
        <v>265818880</v>
      </c>
      <c r="D1158" s="2">
        <v>43.806199999999997</v>
      </c>
      <c r="E1158" s="2">
        <v>44.4375</v>
      </c>
      <c r="F1158" s="2">
        <v>43.45</v>
      </c>
      <c r="G1158" s="1" t="d">
        <f t="shared" si="18"/>
        <v>2018-04-30</v>
      </c>
    </row>
    <row r="1159" spans="1:7" x14ac:dyDescent="0.25">
      <c r="A1159" s="1" t="d">
        <v>2018-05-01</v>
      </c>
      <c r="B1159" s="2">
        <v>42.274999999999999</v>
      </c>
      <c r="C1159">
        <v>208915640</v>
      </c>
      <c r="D1159" s="2">
        <v>41.602499999999999</v>
      </c>
      <c r="E1159" s="2">
        <v>42.3</v>
      </c>
      <c r="F1159" s="2">
        <v>41.317500000000003</v>
      </c>
      <c r="G1159" s="1" t="d">
        <f t="shared" si="18"/>
        <v>2018-04-30</v>
      </c>
    </row>
    <row r="1160" spans="1:7" x14ac:dyDescent="0.25">
      <c r="A1160" s="1" t="d">
        <v>2018-04-30</v>
      </c>
      <c r="B1160" s="2">
        <v>41.314999999999998</v>
      </c>
      <c r="C1160">
        <v>167906000</v>
      </c>
      <c r="D1160" s="2">
        <v>40.532499999999999</v>
      </c>
      <c r="E1160" s="2">
        <v>41.814999999999998</v>
      </c>
      <c r="F1160" s="2">
        <v>40.46</v>
      </c>
      <c r="G1160" s="1" t="d">
        <f t="shared" si="18"/>
        <v>2018-03-31</v>
      </c>
    </row>
    <row r="1161" spans="1:7" x14ac:dyDescent="0.25">
      <c r="A1161" s="1" t="d">
        <v>2018-04-27</v>
      </c>
      <c r="B1161" s="2">
        <v>40.58</v>
      </c>
      <c r="C1161">
        <v>142468920</v>
      </c>
      <c r="D1161" s="3">
        <v>41</v>
      </c>
      <c r="E1161" s="2">
        <v>41.082500000000003</v>
      </c>
      <c r="F1161" s="2">
        <v>40.157499999999999</v>
      </c>
      <c r="G1161" s="1" t="d">
        <f t="shared" si="18"/>
        <v>2018-03-31</v>
      </c>
    </row>
    <row r="1162" spans="1:7" x14ac:dyDescent="0.25">
      <c r="A1162" s="1" t="d">
        <v>2018-04-26</v>
      </c>
      <c r="B1162" s="2">
        <v>41.055</v>
      </c>
      <c r="C1162">
        <v>111401480</v>
      </c>
      <c r="D1162" s="2">
        <v>41.03</v>
      </c>
      <c r="E1162" s="2">
        <v>41.432499999999997</v>
      </c>
      <c r="F1162" s="2">
        <v>40.842500000000001</v>
      </c>
      <c r="G1162" s="1" t="d">
        <f t="shared" si="18"/>
        <v>2018-03-31</v>
      </c>
    </row>
    <row r="1163" spans="1:7" x14ac:dyDescent="0.25">
      <c r="A1163" s="1" t="d">
        <v>2018-04-25</v>
      </c>
      <c r="B1163" s="2">
        <v>40.912500000000001</v>
      </c>
      <c r="C1163">
        <v>113326160</v>
      </c>
      <c r="D1163" s="2">
        <v>40.655000000000001</v>
      </c>
      <c r="E1163" s="2">
        <v>41.354999999999997</v>
      </c>
      <c r="F1163" s="2">
        <v>40.602499999999999</v>
      </c>
      <c r="G1163" s="1" t="d">
        <f t="shared" si="18"/>
        <v>2018-03-31</v>
      </c>
    </row>
    <row r="1164" spans="1:7" x14ac:dyDescent="0.25">
      <c r="A1164" s="1" t="d">
        <v>2018-04-24</v>
      </c>
      <c r="B1164" s="2">
        <v>40.734999999999999</v>
      </c>
      <c r="C1164">
        <v>134699840</v>
      </c>
      <c r="D1164" s="2">
        <v>41.417499999999997</v>
      </c>
      <c r="E1164" s="2">
        <v>41.582500000000003</v>
      </c>
      <c r="F1164" s="2">
        <v>40.305</v>
      </c>
      <c r="G1164" s="1" t="d">
        <f t="shared" si="18"/>
        <v>2018-03-31</v>
      </c>
    </row>
    <row r="1165" spans="1:7" x14ac:dyDescent="0.25">
      <c r="A1165" s="1" t="d">
        <v>2018-04-23</v>
      </c>
      <c r="B1165" s="2">
        <v>41.31</v>
      </c>
      <c r="C1165">
        <v>145586360</v>
      </c>
      <c r="D1165" s="2">
        <v>41.708799999999997</v>
      </c>
      <c r="E1165" s="2">
        <v>41.73</v>
      </c>
      <c r="F1165" s="2">
        <v>41.022500000000001</v>
      </c>
      <c r="G1165" s="1" t="d">
        <f t="shared" si="18"/>
        <v>2018-03-31</v>
      </c>
    </row>
    <row r="1166" spans="1:7" x14ac:dyDescent="0.25">
      <c r="A1166" s="1" t="d">
        <v>2018-04-20</v>
      </c>
      <c r="B1166" s="2">
        <v>41.43</v>
      </c>
      <c r="C1166">
        <v>261083800</v>
      </c>
      <c r="D1166" s="2">
        <v>42.648800000000001</v>
      </c>
      <c r="E1166" s="2">
        <v>42.804600000000001</v>
      </c>
      <c r="F1166" s="2">
        <v>41.357500000000002</v>
      </c>
      <c r="G1166" s="1" t="d">
        <f t="shared" si="18"/>
        <v>2018-03-31</v>
      </c>
    </row>
    <row r="1167" spans="1:7" x14ac:dyDescent="0.25">
      <c r="A1167" s="1" t="d">
        <v>2018-04-19</v>
      </c>
      <c r="B1167" s="2">
        <v>43.2</v>
      </c>
      <c r="C1167">
        <v>138773120</v>
      </c>
      <c r="D1167" s="2">
        <v>43.737499999999997</v>
      </c>
      <c r="E1167" s="2">
        <v>43.847499999999997</v>
      </c>
      <c r="F1167" s="2">
        <v>43.164999999999999</v>
      </c>
      <c r="G1167" s="1" t="d">
        <f t="shared" si="18"/>
        <v>2018-03-31</v>
      </c>
    </row>
    <row r="1168" spans="1:7" x14ac:dyDescent="0.25">
      <c r="A1168" s="1" t="d">
        <v>2018-04-18</v>
      </c>
      <c r="B1168" s="2">
        <v>44.46</v>
      </c>
      <c r="C1168">
        <v>82178400</v>
      </c>
      <c r="D1168" s="2">
        <v>44.452500000000001</v>
      </c>
      <c r="E1168" s="2">
        <v>44.704999999999998</v>
      </c>
      <c r="F1168" s="2">
        <v>44.22</v>
      </c>
      <c r="G1168" s="1" t="d">
        <f t="shared" si="18"/>
        <v>2018-03-31</v>
      </c>
    </row>
    <row r="1169" spans="1:7" x14ac:dyDescent="0.25">
      <c r="A1169" s="1" t="d">
        <v>2018-04-17</v>
      </c>
      <c r="B1169" s="2">
        <v>44.56</v>
      </c>
      <c r="C1169">
        <v>106300040</v>
      </c>
      <c r="D1169" s="2">
        <v>44.122500000000002</v>
      </c>
      <c r="E1169" s="2">
        <v>44.734099999999998</v>
      </c>
      <c r="F1169" s="2">
        <v>44.102499999999999</v>
      </c>
      <c r="G1169" s="1" t="d">
        <f t="shared" si="18"/>
        <v>2018-03-31</v>
      </c>
    </row>
    <row r="1170" spans="1:7" x14ac:dyDescent="0.25">
      <c r="A1170" s="1" t="d">
        <v>2018-04-16</v>
      </c>
      <c r="B1170" s="2">
        <v>43.954999999999998</v>
      </c>
      <c r="C1170">
        <v>86245280</v>
      </c>
      <c r="D1170" s="2">
        <v>43.7575</v>
      </c>
      <c r="E1170" s="2">
        <v>44.047499999999999</v>
      </c>
      <c r="F1170" s="2">
        <v>43.707500000000003</v>
      </c>
      <c r="G1170" s="1" t="d">
        <f t="shared" si="18"/>
        <v>2018-03-31</v>
      </c>
    </row>
    <row r="1171" spans="1:7" x14ac:dyDescent="0.25">
      <c r="A1171" s="1" t="d">
        <v>2018-04-13</v>
      </c>
      <c r="B1171" s="2">
        <v>43.682499999999997</v>
      </c>
      <c r="C1171">
        <v>100402040</v>
      </c>
      <c r="D1171" s="2">
        <v>43.695</v>
      </c>
      <c r="E1171" s="2">
        <v>43.96</v>
      </c>
      <c r="F1171" s="2">
        <v>43.462499999999999</v>
      </c>
      <c r="G1171" s="1" t="d">
        <f t="shared" si="18"/>
        <v>2018-03-31</v>
      </c>
    </row>
    <row r="1172" spans="1:7" x14ac:dyDescent="0.25">
      <c r="A1172" s="1" t="d">
        <v>2018-04-12</v>
      </c>
      <c r="B1172" s="2">
        <v>43.534999999999997</v>
      </c>
      <c r="C1172">
        <v>91435360</v>
      </c>
      <c r="D1172" s="2">
        <v>43.352499999999999</v>
      </c>
      <c r="E1172" s="2">
        <v>43.75</v>
      </c>
      <c r="F1172" s="2">
        <v>43.26</v>
      </c>
      <c r="G1172" s="1" t="d">
        <f t="shared" si="18"/>
        <v>2018-03-31</v>
      </c>
    </row>
    <row r="1173" spans="1:7" x14ac:dyDescent="0.25">
      <c r="A1173" s="1" t="d">
        <v>2018-04-11</v>
      </c>
      <c r="B1173" s="2">
        <v>43.11</v>
      </c>
      <c r="C1173">
        <v>89604160</v>
      </c>
      <c r="D1173" s="2">
        <v>43.057499999999997</v>
      </c>
      <c r="E1173" s="2">
        <v>43.480800000000002</v>
      </c>
      <c r="F1173" s="2">
        <v>42.924999999999997</v>
      </c>
      <c r="G1173" s="1" t="d">
        <f t="shared" si="18"/>
        <v>2018-03-31</v>
      </c>
    </row>
    <row r="1174" spans="1:7" x14ac:dyDescent="0.25">
      <c r="A1174" s="1" t="d">
        <v>2018-04-10</v>
      </c>
      <c r="B1174" s="2">
        <v>43.3125</v>
      </c>
      <c r="C1174">
        <v>114268440</v>
      </c>
      <c r="D1174" s="2">
        <v>43.25</v>
      </c>
      <c r="E1174" s="2">
        <v>43.5</v>
      </c>
      <c r="F1174" s="2">
        <v>42.8825</v>
      </c>
      <c r="G1174" s="1" t="d">
        <f t="shared" si="18"/>
        <v>2018-03-31</v>
      </c>
    </row>
    <row r="1175" spans="1:7" x14ac:dyDescent="0.25">
      <c r="A1175" s="1" t="d">
        <v>2018-04-09</v>
      </c>
      <c r="B1175" s="2">
        <v>42.512500000000003</v>
      </c>
      <c r="C1175">
        <v>115904800</v>
      </c>
      <c r="D1175" s="2">
        <v>42.47</v>
      </c>
      <c r="E1175" s="2">
        <v>43.272500000000001</v>
      </c>
      <c r="F1175" s="2">
        <v>42.461300000000001</v>
      </c>
      <c r="G1175" s="1" t="d">
        <f t="shared" si="18"/>
        <v>2018-03-31</v>
      </c>
    </row>
    <row r="1176" spans="1:7" x14ac:dyDescent="0.25">
      <c r="A1176" s="1" t="d">
        <v>2018-04-06</v>
      </c>
      <c r="B1176" s="2">
        <v>42.094999999999999</v>
      </c>
      <c r="C1176">
        <v>139798760</v>
      </c>
      <c r="D1176" s="2">
        <v>42.7425</v>
      </c>
      <c r="E1176" s="2">
        <v>43.12</v>
      </c>
      <c r="F1176" s="2">
        <v>42.05</v>
      </c>
      <c r="G1176" s="1" t="d">
        <f t="shared" si="18"/>
        <v>2018-03-31</v>
      </c>
    </row>
    <row r="1177" spans="1:7" x14ac:dyDescent="0.25">
      <c r="A1177" s="1" t="d">
        <v>2018-04-05</v>
      </c>
      <c r="B1177" s="2">
        <v>43.2</v>
      </c>
      <c r="C1177">
        <v>107001040</v>
      </c>
      <c r="D1177" s="2">
        <v>43.145000000000003</v>
      </c>
      <c r="E1177" s="2">
        <v>43.557600000000001</v>
      </c>
      <c r="F1177" s="2">
        <v>43.02</v>
      </c>
      <c r="G1177" s="1" t="d">
        <f t="shared" si="18"/>
        <v>2018-03-31</v>
      </c>
    </row>
    <row r="1178" spans="1:7" x14ac:dyDescent="0.25">
      <c r="A1178" s="1" t="d">
        <v>2018-04-04</v>
      </c>
      <c r="B1178" s="2">
        <v>42.902500000000003</v>
      </c>
      <c r="C1178">
        <v>138327400</v>
      </c>
      <c r="D1178" s="2">
        <v>41.22</v>
      </c>
      <c r="E1178" s="2">
        <v>43.002499999999998</v>
      </c>
      <c r="F1178" s="2">
        <v>41.192500000000003</v>
      </c>
      <c r="G1178" s="1" t="d">
        <f t="shared" si="18"/>
        <v>2018-03-31</v>
      </c>
    </row>
    <row r="1179" spans="1:7" x14ac:dyDescent="0.25">
      <c r="A1179" s="1" t="d">
        <v>2018-04-03</v>
      </c>
      <c r="B1179" s="2">
        <v>42.097499999999997</v>
      </c>
      <c r="C1179">
        <v>120950560</v>
      </c>
      <c r="D1179" s="2">
        <v>41.91</v>
      </c>
      <c r="E1179" s="2">
        <v>42.186399999999999</v>
      </c>
      <c r="F1179" s="2">
        <v>41.22</v>
      </c>
      <c r="G1179" s="1" t="d">
        <f t="shared" si="18"/>
        <v>2018-03-31</v>
      </c>
    </row>
    <row r="1180" spans="1:7" x14ac:dyDescent="0.25">
      <c r="A1180" s="1" t="d">
        <v>2018-04-02</v>
      </c>
      <c r="B1180" s="2">
        <v>41.67</v>
      </c>
      <c r="C1180">
        <v>149702560</v>
      </c>
      <c r="D1180" s="2">
        <v>41.97</v>
      </c>
      <c r="E1180" s="2">
        <v>42.234999999999999</v>
      </c>
      <c r="F1180" s="2">
        <v>41.1175</v>
      </c>
      <c r="G1180" s="1" t="d">
        <f t="shared" si="18"/>
        <v>2018-03-31</v>
      </c>
    </row>
    <row r="1181" spans="1:7" x14ac:dyDescent="0.25">
      <c r="A1181" s="1" t="d">
        <v>2018-03-29</v>
      </c>
      <c r="B1181" s="2">
        <v>41.945</v>
      </c>
      <c r="C1181">
        <v>152465160</v>
      </c>
      <c r="D1181" s="2">
        <v>41.951300000000003</v>
      </c>
      <c r="E1181" s="2">
        <v>42.9375</v>
      </c>
      <c r="F1181" s="2">
        <v>41.725000000000001</v>
      </c>
      <c r="G1181" s="1" t="d">
        <f t="shared" si="18"/>
        <v>2018-02-28</v>
      </c>
    </row>
    <row r="1182" spans="1:7" x14ac:dyDescent="0.25">
      <c r="A1182" s="1" t="d">
        <v>2018-03-28</v>
      </c>
      <c r="B1182" s="2">
        <v>41.62</v>
      </c>
      <c r="C1182">
        <v>165859520</v>
      </c>
      <c r="D1182" s="2">
        <v>41.8125</v>
      </c>
      <c r="E1182" s="2">
        <v>42.505000000000003</v>
      </c>
      <c r="F1182" s="2">
        <v>41.297499999999999</v>
      </c>
      <c r="G1182" s="1" t="d">
        <f t="shared" si="18"/>
        <v>2018-02-28</v>
      </c>
    </row>
    <row r="1183" spans="1:7" x14ac:dyDescent="0.25">
      <c r="A1183" s="1" t="d">
        <v>2018-03-27</v>
      </c>
      <c r="B1183" s="2">
        <v>42.085000000000001</v>
      </c>
      <c r="C1183">
        <v>159296800</v>
      </c>
      <c r="D1183" s="2">
        <v>43.42</v>
      </c>
      <c r="E1183" s="2">
        <v>43.787500000000001</v>
      </c>
      <c r="F1183" s="2">
        <v>41.73</v>
      </c>
      <c r="G1183" s="1" t="d">
        <f t="shared" si="18"/>
        <v>2018-02-28</v>
      </c>
    </row>
    <row r="1184" spans="1:7" x14ac:dyDescent="0.25">
      <c r="A1184" s="1" t="d">
        <v>2018-03-26</v>
      </c>
      <c r="B1184" s="2">
        <v>43.192500000000003</v>
      </c>
      <c r="C1184">
        <v>147114240</v>
      </c>
      <c r="D1184" s="2">
        <v>42.017499999999998</v>
      </c>
      <c r="E1184" s="2">
        <v>43.274999999999999</v>
      </c>
      <c r="F1184" s="2">
        <v>41.61</v>
      </c>
      <c r="G1184" s="1" t="d">
        <f t="shared" si="18"/>
        <v>2018-02-28</v>
      </c>
    </row>
    <row r="1185" spans="1:7" x14ac:dyDescent="0.25">
      <c r="A1185" s="1" t="d">
        <v>2018-03-23</v>
      </c>
      <c r="B1185" s="2">
        <v>41.234999999999999</v>
      </c>
      <c r="C1185">
        <v>163938160</v>
      </c>
      <c r="D1185" s="2">
        <v>42.097499999999997</v>
      </c>
      <c r="E1185" s="2">
        <v>42.48</v>
      </c>
      <c r="F1185" s="2">
        <v>41.234999999999999</v>
      </c>
      <c r="G1185" s="1" t="d">
        <f t="shared" si="18"/>
        <v>2018-02-28</v>
      </c>
    </row>
    <row r="1186" spans="1:7" x14ac:dyDescent="0.25">
      <c r="A1186" s="1" t="d">
        <v>2018-03-22</v>
      </c>
      <c r="B1186" s="2">
        <v>42.212499999999999</v>
      </c>
      <c r="C1186">
        <v>165343920</v>
      </c>
      <c r="D1186" s="2">
        <v>42.5</v>
      </c>
      <c r="E1186" s="2">
        <v>43.17</v>
      </c>
      <c r="F1186" s="2">
        <v>42.15</v>
      </c>
      <c r="G1186" s="1" t="d">
        <f t="shared" si="18"/>
        <v>2018-02-28</v>
      </c>
    </row>
    <row r="1187" spans="1:7" x14ac:dyDescent="0.25">
      <c r="A1187" s="1" t="d">
        <v>2018-03-21</v>
      </c>
      <c r="B1187" s="2">
        <v>42.817500000000003</v>
      </c>
      <c r="C1187">
        <v>145551520</v>
      </c>
      <c r="D1187" s="2">
        <v>43.76</v>
      </c>
      <c r="E1187" s="2">
        <v>43.772500000000001</v>
      </c>
      <c r="F1187" s="2">
        <v>42.814999999999998</v>
      </c>
      <c r="G1187" s="1" t="d">
        <f t="shared" si="18"/>
        <v>2018-02-28</v>
      </c>
    </row>
    <row r="1188" spans="1:7" x14ac:dyDescent="0.25">
      <c r="A1188" s="1" t="d">
        <v>2018-03-20</v>
      </c>
      <c r="B1188" s="2">
        <v>43.81</v>
      </c>
      <c r="C1188">
        <v>78482080</v>
      </c>
      <c r="D1188" s="2">
        <v>43.81</v>
      </c>
      <c r="E1188" s="2">
        <v>44.2</v>
      </c>
      <c r="F1188" s="2">
        <v>43.734999999999999</v>
      </c>
      <c r="G1188" s="1" t="d">
        <f t="shared" si="18"/>
        <v>2018-02-28</v>
      </c>
    </row>
    <row r="1189" spans="1:7" x14ac:dyDescent="0.25">
      <c r="A1189" s="1" t="d">
        <v>2018-03-19</v>
      </c>
      <c r="B1189" s="2">
        <v>43.825000000000003</v>
      </c>
      <c r="C1189">
        <v>131724440</v>
      </c>
      <c r="D1189" s="2">
        <v>44.33</v>
      </c>
      <c r="E1189" s="2">
        <v>44.3675</v>
      </c>
      <c r="F1189" s="2">
        <v>43.414999999999999</v>
      </c>
      <c r="G1189" s="1" t="d">
        <f t="shared" si="18"/>
        <v>2018-02-28</v>
      </c>
    </row>
    <row r="1190" spans="1:7" x14ac:dyDescent="0.25">
      <c r="A1190" s="1" t="d">
        <v>2018-03-16</v>
      </c>
      <c r="B1190" s="2">
        <v>44.505000000000003</v>
      </c>
      <c r="C1190">
        <v>153253320</v>
      </c>
      <c r="D1190" s="2">
        <v>44.662500000000001</v>
      </c>
      <c r="E1190" s="2">
        <v>44.78</v>
      </c>
      <c r="F1190" s="2">
        <v>44.405000000000001</v>
      </c>
      <c r="G1190" s="1" t="d">
        <f t="shared" si="18"/>
        <v>2018-02-28</v>
      </c>
    </row>
    <row r="1191" spans="1:7" x14ac:dyDescent="0.25">
      <c r="A1191" s="1" t="d">
        <v>2018-03-15</v>
      </c>
      <c r="B1191" s="2">
        <v>44.662500000000001</v>
      </c>
      <c r="C1191">
        <v>90706080</v>
      </c>
      <c r="D1191" s="2">
        <v>44.625</v>
      </c>
      <c r="E1191" s="2">
        <v>45.06</v>
      </c>
      <c r="F1191" s="2">
        <v>44.517499999999998</v>
      </c>
      <c r="G1191" s="1" t="d">
        <f t="shared" si="18"/>
        <v>2018-02-28</v>
      </c>
    </row>
    <row r="1192" spans="1:7" x14ac:dyDescent="0.25">
      <c r="A1192" s="1" t="d">
        <v>2018-03-14</v>
      </c>
      <c r="B1192" s="2">
        <v>44.61</v>
      </c>
      <c r="C1192">
        <v>117338520</v>
      </c>
      <c r="D1192" s="2">
        <v>45.08</v>
      </c>
      <c r="E1192" s="2">
        <v>45.13</v>
      </c>
      <c r="F1192" s="2">
        <v>44.452500000000001</v>
      </c>
      <c r="G1192" s="1" t="d">
        <f t="shared" si="18"/>
        <v>2018-02-28</v>
      </c>
    </row>
    <row r="1193" spans="1:7" x14ac:dyDescent="0.25">
      <c r="A1193" s="1" t="d">
        <v>2018-03-13</v>
      </c>
      <c r="B1193" s="2">
        <v>44.9925</v>
      </c>
      <c r="C1193">
        <v>125856680</v>
      </c>
      <c r="D1193" s="2">
        <v>45.647500000000001</v>
      </c>
      <c r="E1193" s="2">
        <v>45.875</v>
      </c>
      <c r="F1193" s="2">
        <v>44.81</v>
      </c>
      <c r="G1193" s="1" t="d">
        <f t="shared" si="18"/>
        <v>2018-02-28</v>
      </c>
    </row>
    <row r="1194" spans="1:7" x14ac:dyDescent="0.25">
      <c r="A1194" s="1" t="d">
        <v>2018-03-12</v>
      </c>
      <c r="B1194" s="2">
        <v>45.43</v>
      </c>
      <c r="C1194">
        <v>128764280</v>
      </c>
      <c r="D1194" s="2">
        <v>45.072499999999998</v>
      </c>
      <c r="E1194" s="2">
        <v>45.597499999999997</v>
      </c>
      <c r="F1194" s="2">
        <v>45.052500000000002</v>
      </c>
      <c r="G1194" s="1" t="d">
        <f t="shared" si="18"/>
        <v>2018-02-28</v>
      </c>
    </row>
    <row r="1195" spans="1:7" x14ac:dyDescent="0.25">
      <c r="A1195" s="1" t="d">
        <v>2018-03-09</v>
      </c>
      <c r="B1195" s="2">
        <v>44.994999999999997</v>
      </c>
      <c r="C1195">
        <v>128521440</v>
      </c>
      <c r="D1195" s="2">
        <v>44.49</v>
      </c>
      <c r="E1195" s="3">
        <v>45</v>
      </c>
      <c r="F1195" s="2">
        <v>44.347499999999997</v>
      </c>
      <c r="G1195" s="1" t="d">
        <f t="shared" si="18"/>
        <v>2018-02-28</v>
      </c>
    </row>
    <row r="1196" spans="1:7" x14ac:dyDescent="0.25">
      <c r="A1196" s="1" t="d">
        <v>2018-03-08</v>
      </c>
      <c r="B1196" s="2">
        <v>44.234999999999999</v>
      </c>
      <c r="C1196">
        <v>98075400</v>
      </c>
      <c r="D1196" s="2">
        <v>43.87</v>
      </c>
      <c r="E1196" s="2">
        <v>44.28</v>
      </c>
      <c r="F1196" s="2">
        <v>43.767499999999998</v>
      </c>
      <c r="G1196" s="1" t="d">
        <f t="shared" si="18"/>
        <v>2018-02-28</v>
      </c>
    </row>
    <row r="1197" spans="1:7" x14ac:dyDescent="0.25">
      <c r="A1197" s="1" t="d">
        <v>2018-03-07</v>
      </c>
      <c r="B1197" s="2">
        <v>43.7575</v>
      </c>
      <c r="C1197">
        <v>126745800</v>
      </c>
      <c r="D1197" s="2">
        <v>43.734999999999999</v>
      </c>
      <c r="E1197" s="2">
        <v>43.962499999999999</v>
      </c>
      <c r="F1197" s="2">
        <v>43.567500000000003</v>
      </c>
      <c r="G1197" s="1" t="d">
        <f t="shared" si="18"/>
        <v>2018-02-28</v>
      </c>
    </row>
    <row r="1198" spans="1:7" x14ac:dyDescent="0.25">
      <c r="A1198" s="1" t="d">
        <v>2018-03-06</v>
      </c>
      <c r="B1198" s="2">
        <v>44.167499999999997</v>
      </c>
      <c r="C1198">
        <v>93092640</v>
      </c>
      <c r="D1198" s="2">
        <v>44.477499999999999</v>
      </c>
      <c r="E1198" s="2">
        <v>44.5625</v>
      </c>
      <c r="F1198" s="2">
        <v>44.032499999999999</v>
      </c>
      <c r="G1198" s="1" t="d">
        <f t="shared" si="18"/>
        <v>2018-02-28</v>
      </c>
    </row>
    <row r="1199" spans="1:7" x14ac:dyDescent="0.25">
      <c r="A1199" s="1" t="d">
        <v>2018-03-05</v>
      </c>
      <c r="B1199" s="2">
        <v>44.204999999999998</v>
      </c>
      <c r="C1199">
        <v>111300560</v>
      </c>
      <c r="D1199" s="2">
        <v>43.802500000000002</v>
      </c>
      <c r="E1199" s="2">
        <v>44.435000000000002</v>
      </c>
      <c r="F1199" s="2">
        <v>43.63</v>
      </c>
      <c r="G1199" s="1" t="d">
        <f t="shared" si="18"/>
        <v>2018-02-28</v>
      </c>
    </row>
    <row r="1200" spans="1:7" x14ac:dyDescent="0.25">
      <c r="A1200" s="1" t="d">
        <v>2018-03-02</v>
      </c>
      <c r="B1200" s="2">
        <v>44.052500000000002</v>
      </c>
      <c r="C1200">
        <v>153704240</v>
      </c>
      <c r="D1200" s="2">
        <v>43.2</v>
      </c>
      <c r="E1200" s="2">
        <v>44.075000000000003</v>
      </c>
      <c r="F1200" s="2">
        <v>43.112499999999997</v>
      </c>
      <c r="G1200" s="1" t="d">
        <f t="shared" si="18"/>
        <v>2018-02-28</v>
      </c>
    </row>
    <row r="1201" spans="1:7" x14ac:dyDescent="0.25">
      <c r="A1201" s="1" t="d">
        <v>2018-03-01</v>
      </c>
      <c r="B1201" s="2">
        <v>43.75</v>
      </c>
      <c r="C1201">
        <v>194824680</v>
      </c>
      <c r="D1201" s="2">
        <v>44.634999999999998</v>
      </c>
      <c r="E1201" s="2">
        <v>44.943800000000003</v>
      </c>
      <c r="F1201" s="2">
        <v>43.164999999999999</v>
      </c>
      <c r="G1201" s="1" t="d">
        <f t="shared" si="18"/>
        <v>2018-02-28</v>
      </c>
    </row>
    <row r="1202" spans="1:7" x14ac:dyDescent="0.25">
      <c r="A1202" s="1" t="d">
        <v>2018-02-28</v>
      </c>
      <c r="B1202" s="2">
        <v>44.53</v>
      </c>
      <c r="C1202">
        <v>150272320</v>
      </c>
      <c r="D1202" s="2">
        <v>44.814999999999998</v>
      </c>
      <c r="E1202" s="2">
        <v>45.153799999999997</v>
      </c>
      <c r="F1202" s="2">
        <v>44.512500000000003</v>
      </c>
      <c r="G1202" s="1" t="d">
        <f t="shared" si="18"/>
        <v>2018-01-31</v>
      </c>
    </row>
    <row r="1203" spans="1:7" x14ac:dyDescent="0.25">
      <c r="A1203" s="1" t="d">
        <v>2018-02-27</v>
      </c>
      <c r="B1203" s="2">
        <v>44.597499999999997</v>
      </c>
      <c r="C1203">
        <v>155542040</v>
      </c>
      <c r="D1203" s="2">
        <v>44.774999999999999</v>
      </c>
      <c r="E1203" s="2">
        <v>45.12</v>
      </c>
      <c r="F1203" s="2">
        <v>44.54</v>
      </c>
      <c r="G1203" s="1" t="d">
        <f t="shared" si="18"/>
        <v>2018-01-31</v>
      </c>
    </row>
    <row r="1204" spans="1:7" x14ac:dyDescent="0.25">
      <c r="A1204" s="1" t="d">
        <v>2018-02-26</v>
      </c>
      <c r="B1204" s="2">
        <v>44.7425</v>
      </c>
      <c r="C1204">
        <v>149414680</v>
      </c>
      <c r="D1204" s="2">
        <v>44.087499999999999</v>
      </c>
      <c r="E1204" s="2">
        <v>44.847499999999997</v>
      </c>
      <c r="F1204" s="2">
        <v>44.052500000000002</v>
      </c>
      <c r="G1204" s="1" t="d">
        <f t="shared" si="18"/>
        <v>2018-01-31</v>
      </c>
    </row>
    <row r="1205" spans="1:7" x14ac:dyDescent="0.25">
      <c r="A1205" s="1" t="d">
        <v>2018-02-23</v>
      </c>
      <c r="B1205" s="2">
        <v>43.875</v>
      </c>
      <c r="C1205">
        <v>135088200</v>
      </c>
      <c r="D1205" s="2">
        <v>43.417499999999997</v>
      </c>
      <c r="E1205" s="2">
        <v>43.912500000000001</v>
      </c>
      <c r="F1205" s="2">
        <v>43.384999999999998</v>
      </c>
      <c r="G1205" s="1" t="d">
        <f t="shared" si="18"/>
        <v>2018-01-31</v>
      </c>
    </row>
    <row r="1206" spans="1:7" x14ac:dyDescent="0.25">
      <c r="A1206" s="1" t="d">
        <v>2018-02-22</v>
      </c>
      <c r="B1206" s="2">
        <v>43.125</v>
      </c>
      <c r="C1206">
        <v>123815040</v>
      </c>
      <c r="D1206" s="2">
        <v>42.95</v>
      </c>
      <c r="E1206" s="2">
        <v>43.487499999999997</v>
      </c>
      <c r="F1206" s="2">
        <v>42.927500000000002</v>
      </c>
      <c r="G1206" s="1" t="d">
        <f t="shared" si="18"/>
        <v>2018-01-31</v>
      </c>
    </row>
    <row r="1207" spans="1:7" x14ac:dyDescent="0.25">
      <c r="A1207" s="1" t="d">
        <v>2018-02-21</v>
      </c>
      <c r="B1207" s="2">
        <v>42.767499999999998</v>
      </c>
      <c r="C1207">
        <v>149512280</v>
      </c>
      <c r="D1207" s="2">
        <v>43.207500000000003</v>
      </c>
      <c r="E1207" s="2">
        <v>43.53</v>
      </c>
      <c r="F1207" s="2">
        <v>42.752499999999998</v>
      </c>
      <c r="G1207" s="1" t="d">
        <f t="shared" si="18"/>
        <v>2018-01-31</v>
      </c>
    </row>
    <row r="1208" spans="1:7" x14ac:dyDescent="0.25">
      <c r="A1208" s="1" t="d">
        <v>2018-02-20</v>
      </c>
      <c r="B1208" s="2">
        <v>42.962499999999999</v>
      </c>
      <c r="C1208">
        <v>134762640</v>
      </c>
      <c r="D1208" s="2">
        <v>43.012500000000003</v>
      </c>
      <c r="E1208" s="2">
        <v>43.564999999999998</v>
      </c>
      <c r="F1208" s="2">
        <v>42.854999999999997</v>
      </c>
      <c r="G1208" s="1" t="d">
        <f t="shared" si="18"/>
        <v>2018-01-31</v>
      </c>
    </row>
    <row r="1209" spans="1:7" x14ac:dyDescent="0.25">
      <c r="A1209" s="1" t="d">
        <v>2018-02-16</v>
      </c>
      <c r="B1209" s="2">
        <v>43.107500000000002</v>
      </c>
      <c r="C1209">
        <v>160455160</v>
      </c>
      <c r="D1209" s="2">
        <v>43.09</v>
      </c>
      <c r="E1209" s="2">
        <v>43.704999999999998</v>
      </c>
      <c r="F1209" s="2">
        <v>42.942500000000003</v>
      </c>
      <c r="G1209" s="1" t="d">
        <f t="shared" si="18"/>
        <v>2018-01-31</v>
      </c>
    </row>
    <row r="1210" spans="1:7" x14ac:dyDescent="0.25">
      <c r="A1210" s="1" t="d">
        <v>2018-02-15</v>
      </c>
      <c r="B1210" s="2">
        <v>43.247500000000002</v>
      </c>
      <c r="C1210">
        <v>203634160</v>
      </c>
      <c r="D1210" s="2">
        <v>42.447499999999998</v>
      </c>
      <c r="E1210" s="2">
        <v>43.272500000000001</v>
      </c>
      <c r="F1210" s="2">
        <v>42.25</v>
      </c>
      <c r="G1210" s="1" t="d">
        <f t="shared" si="18"/>
        <v>2018-01-31</v>
      </c>
    </row>
    <row r="1211" spans="1:7" x14ac:dyDescent="0.25">
      <c r="A1211" s="1" t="d">
        <v>2018-02-14</v>
      </c>
      <c r="B1211" s="2">
        <v>41.842500000000001</v>
      </c>
      <c r="C1211">
        <v>161531560</v>
      </c>
      <c r="D1211" s="2">
        <v>40.761200000000002</v>
      </c>
      <c r="E1211" s="2">
        <v>41.884999999999998</v>
      </c>
      <c r="F1211" s="2">
        <v>40.72</v>
      </c>
      <c r="G1211" s="1" t="d">
        <f t="shared" si="18"/>
        <v>2018-01-31</v>
      </c>
    </row>
    <row r="1212" spans="1:7" x14ac:dyDescent="0.25">
      <c r="A1212" s="1" t="d">
        <v>2018-02-13</v>
      </c>
      <c r="B1212" s="2">
        <v>41.085000000000001</v>
      </c>
      <c r="C1212">
        <v>129933240</v>
      </c>
      <c r="D1212" s="2">
        <v>40.487499999999997</v>
      </c>
      <c r="E1212" s="2">
        <v>41.1875</v>
      </c>
      <c r="F1212" s="2">
        <v>40.412500000000001</v>
      </c>
      <c r="G1212" s="1" t="d">
        <f t="shared" si="18"/>
        <v>2018-01-31</v>
      </c>
    </row>
    <row r="1213" spans="1:7" x14ac:dyDescent="0.25">
      <c r="A1213" s="1" t="d">
        <v>2018-02-12</v>
      </c>
      <c r="B1213" s="2">
        <v>40.677500000000002</v>
      </c>
      <c r="C1213">
        <v>243099600</v>
      </c>
      <c r="D1213" s="2">
        <v>39.625</v>
      </c>
      <c r="E1213" s="2">
        <v>40.972499999999997</v>
      </c>
      <c r="F1213" s="2">
        <v>39.377499999999998</v>
      </c>
      <c r="G1213" s="1" t="d">
        <f t="shared" si="18"/>
        <v>2018-01-31</v>
      </c>
    </row>
    <row r="1214" spans="1:7" x14ac:dyDescent="0.25">
      <c r="A1214" s="1" t="d">
        <v>2018-02-09</v>
      </c>
      <c r="B1214" s="2">
        <v>39.102499999999999</v>
      </c>
      <c r="C1214">
        <v>282334120</v>
      </c>
      <c r="D1214" s="2">
        <v>39.267499999999998</v>
      </c>
      <c r="E1214" s="2">
        <v>39.472499999999997</v>
      </c>
      <c r="F1214" s="2">
        <v>37.56</v>
      </c>
      <c r="G1214" s="1" t="d">
        <f t="shared" si="18"/>
        <v>2018-01-31</v>
      </c>
    </row>
    <row r="1215" spans="1:7" x14ac:dyDescent="0.25">
      <c r="A1215" s="1" t="d">
        <v>2018-02-08</v>
      </c>
      <c r="B1215" s="2">
        <v>38.787500000000001</v>
      </c>
      <c r="C1215">
        <v>216583720</v>
      </c>
      <c r="D1215" s="2">
        <v>40.072499999999998</v>
      </c>
      <c r="E1215" s="2">
        <v>40.25</v>
      </c>
      <c r="F1215" s="2">
        <v>38.7575</v>
      </c>
      <c r="G1215" s="1" t="d">
        <f t="shared" si="18"/>
        <v>2018-01-31</v>
      </c>
    </row>
    <row r="1216" spans="1:7" x14ac:dyDescent="0.25">
      <c r="A1216" s="1" t="d">
        <v>2018-02-07</v>
      </c>
      <c r="B1216" s="2">
        <v>39.884999999999998</v>
      </c>
      <c r="C1216">
        <v>205869760</v>
      </c>
      <c r="D1216" s="2">
        <v>40.771299999999997</v>
      </c>
      <c r="E1216" s="2">
        <v>40.85</v>
      </c>
      <c r="F1216" s="2">
        <v>39.767099999999999</v>
      </c>
      <c r="G1216" s="1" t="d">
        <f t="shared" si="18"/>
        <v>2018-01-31</v>
      </c>
    </row>
    <row r="1217" spans="1:7" x14ac:dyDescent="0.25">
      <c r="A1217" s="1" t="d">
        <v>2018-02-06</v>
      </c>
      <c r="B1217" s="2">
        <v>40.7575</v>
      </c>
      <c r="C1217">
        <v>272687760</v>
      </c>
      <c r="D1217" s="2">
        <v>38.707500000000003</v>
      </c>
      <c r="E1217" s="2">
        <v>40.93</v>
      </c>
      <c r="F1217" s="2">
        <v>38.5</v>
      </c>
      <c r="G1217" s="1" t="d">
        <f t="shared" si="18"/>
        <v>2018-01-31</v>
      </c>
    </row>
    <row r="1218" spans="1:7" x14ac:dyDescent="0.25">
      <c r="A1218" s="1" t="d">
        <v>2018-02-05</v>
      </c>
      <c r="B1218" s="2">
        <v>39.122500000000002</v>
      </c>
      <c r="C1218">
        <v>288861280</v>
      </c>
      <c r="D1218" s="2">
        <v>39.774999999999999</v>
      </c>
      <c r="E1218" s="2">
        <v>40.97</v>
      </c>
      <c r="F1218" s="3">
        <v>39</v>
      </c>
      <c r="G1218" s="1" t="d">
        <f t="shared" ref="G1218:G1260" si="19">EOMONTH(A1218,-1)</f>
        <v>2018-01-31</v>
      </c>
    </row>
    <row r="1219" spans="1:7" x14ac:dyDescent="0.25">
      <c r="A1219" s="1" t="d">
        <v>2018-02-02</v>
      </c>
      <c r="B1219" s="2">
        <v>40.125</v>
      </c>
      <c r="C1219">
        <v>343828200</v>
      </c>
      <c r="D1219" s="2">
        <v>41.5</v>
      </c>
      <c r="E1219" s="2">
        <v>41.7</v>
      </c>
      <c r="F1219" s="2">
        <v>40.024999999999999</v>
      </c>
      <c r="G1219" s="1" t="d">
        <f t="shared" si="19"/>
        <v>2018-01-31</v>
      </c>
    </row>
    <row r="1220" spans="1:7" x14ac:dyDescent="0.25">
      <c r="A1220" s="1" t="d">
        <v>2018-02-01</v>
      </c>
      <c r="B1220" s="2">
        <v>41.945</v>
      </c>
      <c r="C1220">
        <v>177812920</v>
      </c>
      <c r="D1220" s="2">
        <v>41.791200000000003</v>
      </c>
      <c r="E1220" s="2">
        <v>42.155000000000001</v>
      </c>
      <c r="F1220" s="2">
        <v>41.69</v>
      </c>
      <c r="G1220" s="1" t="d">
        <f t="shared" si="19"/>
        <v>2018-01-31</v>
      </c>
    </row>
    <row r="1221" spans="1:7" x14ac:dyDescent="0.25">
      <c r="A1221" s="1" t="d">
        <v>2018-01-31</v>
      </c>
      <c r="B1221" s="2">
        <v>41.857500000000002</v>
      </c>
      <c r="C1221">
        <v>128938080</v>
      </c>
      <c r="D1221" s="2">
        <v>41.717500000000001</v>
      </c>
      <c r="E1221" s="2">
        <v>42.110399999999998</v>
      </c>
      <c r="F1221" s="2">
        <v>41.625</v>
      </c>
      <c r="G1221" s="1" t="d">
        <f t="shared" si="19"/>
        <v>2017-12-31</v>
      </c>
    </row>
    <row r="1222" spans="1:7" x14ac:dyDescent="0.25">
      <c r="A1222" s="1" t="d">
        <v>2018-01-30</v>
      </c>
      <c r="B1222" s="2">
        <v>41.7425</v>
      </c>
      <c r="C1222">
        <v>182541880</v>
      </c>
      <c r="D1222" s="2">
        <v>41.381300000000003</v>
      </c>
      <c r="E1222" s="2">
        <v>41.842500000000001</v>
      </c>
      <c r="F1222" s="2">
        <v>41.174999999999997</v>
      </c>
      <c r="G1222" s="1" t="d">
        <f t="shared" si="19"/>
        <v>2017-12-31</v>
      </c>
    </row>
    <row r="1223" spans="1:7" x14ac:dyDescent="0.25">
      <c r="A1223" s="1" t="d">
        <v>2018-01-29</v>
      </c>
      <c r="B1223" s="2">
        <v>41.99</v>
      </c>
      <c r="C1223">
        <v>202261680</v>
      </c>
      <c r="D1223" s="2">
        <v>42.54</v>
      </c>
      <c r="E1223" s="2">
        <v>42.54</v>
      </c>
      <c r="F1223" s="2">
        <v>41.767499999999998</v>
      </c>
      <c r="G1223" s="1" t="d">
        <f t="shared" si="19"/>
        <v>2017-12-31</v>
      </c>
    </row>
    <row r="1224" spans="1:7" x14ac:dyDescent="0.25">
      <c r="A1224" s="1" t="d">
        <v>2018-01-26</v>
      </c>
      <c r="B1224" s="2">
        <v>42.877499999999998</v>
      </c>
      <c r="C1224">
        <v>156301000</v>
      </c>
      <c r="D1224" s="3">
        <v>43</v>
      </c>
      <c r="E1224" s="3">
        <v>43</v>
      </c>
      <c r="F1224" s="2">
        <v>42.515000000000001</v>
      </c>
      <c r="G1224" s="1" t="d">
        <f t="shared" si="19"/>
        <v>2017-12-31</v>
      </c>
    </row>
    <row r="1225" spans="1:7" x14ac:dyDescent="0.25">
      <c r="A1225" s="1" t="d">
        <v>2018-01-25</v>
      </c>
      <c r="B1225" s="2">
        <v>42.777500000000003</v>
      </c>
      <c r="C1225">
        <v>165753120</v>
      </c>
      <c r="D1225" s="2">
        <v>43.626199999999997</v>
      </c>
      <c r="E1225" s="2">
        <v>43.737499999999997</v>
      </c>
      <c r="F1225" s="2">
        <v>42.6325</v>
      </c>
      <c r="G1225" s="1" t="d">
        <f t="shared" si="19"/>
        <v>2017-12-31</v>
      </c>
    </row>
    <row r="1226" spans="1:7" x14ac:dyDescent="0.25">
      <c r="A1226" s="1" t="d">
        <v>2018-01-24</v>
      </c>
      <c r="B1226" s="2">
        <v>43.555</v>
      </c>
      <c r="C1226">
        <v>205474160</v>
      </c>
      <c r="D1226" s="2">
        <v>44.3125</v>
      </c>
      <c r="E1226" s="2">
        <v>44.325000000000003</v>
      </c>
      <c r="F1226" s="2">
        <v>43.3</v>
      </c>
      <c r="G1226" s="1" t="d">
        <f t="shared" si="19"/>
        <v>2017-12-31</v>
      </c>
    </row>
    <row r="1227" spans="1:7" x14ac:dyDescent="0.25">
      <c r="A1227" s="1" t="d">
        <v>2018-01-23</v>
      </c>
      <c r="B1227" s="2">
        <v>44.26</v>
      </c>
      <c r="C1227">
        <v>129583480</v>
      </c>
      <c r="D1227" s="2">
        <v>44.325000000000003</v>
      </c>
      <c r="E1227" s="2">
        <v>44.86</v>
      </c>
      <c r="F1227" s="2">
        <v>44.204999999999998</v>
      </c>
      <c r="G1227" s="1" t="d">
        <f t="shared" si="19"/>
        <v>2017-12-31</v>
      </c>
    </row>
    <row r="1228" spans="1:7" x14ac:dyDescent="0.25">
      <c r="A1228" s="1" t="d">
        <v>2018-01-22</v>
      </c>
      <c r="B1228" s="2">
        <v>44.25</v>
      </c>
      <c r="C1228">
        <v>108208000</v>
      </c>
      <c r="D1228" s="2">
        <v>44.325000000000003</v>
      </c>
      <c r="E1228" s="2">
        <v>44.445</v>
      </c>
      <c r="F1228" s="2">
        <v>44.150399999999998</v>
      </c>
      <c r="G1228" s="1" t="d">
        <f t="shared" si="19"/>
        <v>2017-12-31</v>
      </c>
    </row>
    <row r="1229" spans="1:7" x14ac:dyDescent="0.25">
      <c r="A1229" s="1" t="d">
        <v>2018-01-19</v>
      </c>
      <c r="B1229" s="2">
        <v>44.615000000000002</v>
      </c>
      <c r="C1229">
        <v>125225560</v>
      </c>
      <c r="D1229" s="2">
        <v>44.652500000000003</v>
      </c>
      <c r="E1229" s="2">
        <v>44.895000000000003</v>
      </c>
      <c r="F1229" s="2">
        <v>44.352499999999999</v>
      </c>
      <c r="G1229" s="1" t="d">
        <f t="shared" si="19"/>
        <v>2017-12-31</v>
      </c>
    </row>
    <row r="1230" spans="1:7" x14ac:dyDescent="0.25">
      <c r="A1230" s="1" t="d">
        <v>2018-01-18</v>
      </c>
      <c r="B1230" s="2">
        <v>44.814999999999998</v>
      </c>
      <c r="C1230">
        <v>124349320</v>
      </c>
      <c r="D1230" s="2">
        <v>44.842500000000001</v>
      </c>
      <c r="E1230" s="2">
        <v>45.024999999999999</v>
      </c>
      <c r="F1230" s="2">
        <v>44.5625</v>
      </c>
      <c r="G1230" s="1" t="d">
        <f t="shared" si="19"/>
        <v>2017-12-31</v>
      </c>
    </row>
    <row r="1231" spans="1:7" x14ac:dyDescent="0.25">
      <c r="A1231" s="1" t="d">
        <v>2018-01-17</v>
      </c>
      <c r="B1231" s="2">
        <v>44.774999999999999</v>
      </c>
      <c r="C1231">
        <v>137040920</v>
      </c>
      <c r="D1231" s="2">
        <v>44.037500000000001</v>
      </c>
      <c r="E1231" s="2">
        <v>44.8125</v>
      </c>
      <c r="F1231" s="2">
        <v>43.767499999999998</v>
      </c>
      <c r="G1231" s="1" t="d">
        <f t="shared" si="19"/>
        <v>2017-12-31</v>
      </c>
    </row>
    <row r="1232" spans="1:7" x14ac:dyDescent="0.25">
      <c r="A1232" s="1" t="d">
        <v>2018-01-16</v>
      </c>
      <c r="B1232" s="2">
        <v>44.047499999999999</v>
      </c>
      <c r="C1232">
        <v>118049640</v>
      </c>
      <c r="D1232" s="2">
        <v>44.475000000000001</v>
      </c>
      <c r="E1232" s="2">
        <v>44.847499999999997</v>
      </c>
      <c r="F1232" s="2">
        <v>44.034999999999997</v>
      </c>
      <c r="G1232" s="1" t="d">
        <f t="shared" si="19"/>
        <v>2017-12-31</v>
      </c>
    </row>
    <row r="1233" spans="1:7" x14ac:dyDescent="0.25">
      <c r="A1233" s="1" t="d">
        <v>2018-01-12</v>
      </c>
      <c r="B1233" s="2">
        <v>44.272500000000001</v>
      </c>
      <c r="C1233">
        <v>101208800</v>
      </c>
      <c r="D1233" s="2">
        <v>44.045000000000002</v>
      </c>
      <c r="E1233" s="2">
        <v>44.34</v>
      </c>
      <c r="F1233" s="2">
        <v>43.912500000000001</v>
      </c>
      <c r="G1233" s="1" t="d">
        <f t="shared" si="19"/>
        <v>2017-12-31</v>
      </c>
    </row>
    <row r="1234" spans="1:7" x14ac:dyDescent="0.25">
      <c r="A1234" s="1" t="d">
        <v>2018-01-11</v>
      </c>
      <c r="B1234" s="2">
        <v>43.82</v>
      </c>
      <c r="C1234">
        <v>74613520</v>
      </c>
      <c r="D1234" s="2">
        <v>43.647500000000001</v>
      </c>
      <c r="E1234" s="2">
        <v>43.872100000000003</v>
      </c>
      <c r="F1234" s="2">
        <v>43.622500000000002</v>
      </c>
      <c r="G1234" s="1" t="d">
        <f t="shared" si="19"/>
        <v>2017-12-31</v>
      </c>
    </row>
    <row r="1235" spans="1:7" x14ac:dyDescent="0.25">
      <c r="A1235" s="1" t="d">
        <v>2018-01-10</v>
      </c>
      <c r="B1235" s="2">
        <v>43.572499999999998</v>
      </c>
      <c r="C1235">
        <v>95006760</v>
      </c>
      <c r="D1235" s="2">
        <v>43.29</v>
      </c>
      <c r="E1235" s="2">
        <v>43.575000000000003</v>
      </c>
      <c r="F1235" s="2">
        <v>43.25</v>
      </c>
      <c r="G1235" s="1" t="d">
        <f t="shared" si="19"/>
        <v>2017-12-31</v>
      </c>
    </row>
    <row r="1236" spans="1:7" x14ac:dyDescent="0.25">
      <c r="A1236" s="1" t="d">
        <v>2018-01-09</v>
      </c>
      <c r="B1236" s="2">
        <v>43.582500000000003</v>
      </c>
      <c r="C1236">
        <v>86128800</v>
      </c>
      <c r="D1236" s="2">
        <v>43.637500000000003</v>
      </c>
      <c r="E1236" s="2">
        <v>43.765000000000001</v>
      </c>
      <c r="F1236" s="2">
        <v>43.352499999999999</v>
      </c>
      <c r="G1236" s="1" t="d">
        <f t="shared" si="19"/>
        <v>2017-12-31</v>
      </c>
    </row>
    <row r="1237" spans="1:7" x14ac:dyDescent="0.25">
      <c r="A1237" s="1" t="d">
        <v>2018-01-08</v>
      </c>
      <c r="B1237" s="2">
        <v>43.587499999999999</v>
      </c>
      <c r="C1237">
        <v>82095480</v>
      </c>
      <c r="D1237" s="2">
        <v>43.587499999999999</v>
      </c>
      <c r="E1237" s="2">
        <v>43.902500000000003</v>
      </c>
      <c r="F1237" s="2">
        <v>43.482500000000002</v>
      </c>
      <c r="G1237" s="1" t="d">
        <f t="shared" si="19"/>
        <v>2017-12-31</v>
      </c>
    </row>
    <row r="1238" spans="1:7" x14ac:dyDescent="0.25">
      <c r="A1238" s="1" t="d">
        <v>2018-01-05</v>
      </c>
      <c r="B1238" s="2">
        <v>43.75</v>
      </c>
      <c r="C1238">
        <v>94359720</v>
      </c>
      <c r="D1238" s="2">
        <v>43.36</v>
      </c>
      <c r="E1238" s="2">
        <v>43.842500000000001</v>
      </c>
      <c r="F1238" s="2">
        <v>43.262500000000003</v>
      </c>
      <c r="G1238" s="1" t="d">
        <f t="shared" si="19"/>
        <v>2017-12-31</v>
      </c>
    </row>
    <row r="1239" spans="1:7" x14ac:dyDescent="0.25">
      <c r="A1239" s="1" t="d">
        <v>2018-01-04</v>
      </c>
      <c r="B1239" s="2">
        <v>43.2575</v>
      </c>
      <c r="C1239">
        <v>89370600</v>
      </c>
      <c r="D1239" s="2">
        <v>43.134999999999998</v>
      </c>
      <c r="E1239" s="2">
        <v>43.3675</v>
      </c>
      <c r="F1239" s="2">
        <v>43.02</v>
      </c>
      <c r="G1239" s="1" t="d">
        <f t="shared" si="19"/>
        <v>2017-12-31</v>
      </c>
    </row>
    <row r="1240" spans="1:7" x14ac:dyDescent="0.25">
      <c r="A1240" s="1" t="d">
        <v>2018-01-03</v>
      </c>
      <c r="B1240" s="2">
        <v>43.057499999999997</v>
      </c>
      <c r="C1240">
        <v>117844160</v>
      </c>
      <c r="D1240" s="2">
        <v>43.1325</v>
      </c>
      <c r="E1240" s="2">
        <v>43.637500000000003</v>
      </c>
      <c r="F1240" s="2">
        <v>42.99</v>
      </c>
      <c r="G1240" s="1" t="d">
        <f t="shared" si="19"/>
        <v>2017-12-31</v>
      </c>
    </row>
    <row r="1241" spans="1:7" x14ac:dyDescent="0.25">
      <c r="A1241" s="1" t="d">
        <v>2018-01-02</v>
      </c>
      <c r="B1241" s="2">
        <v>43.064999999999998</v>
      </c>
      <c r="C1241">
        <v>101602160</v>
      </c>
      <c r="D1241" s="2">
        <v>42.54</v>
      </c>
      <c r="E1241" s="2">
        <v>43.075000000000003</v>
      </c>
      <c r="F1241" s="2">
        <v>42.314999999999998</v>
      </c>
      <c r="G1241" s="1" t="d">
        <f t="shared" si="19"/>
        <v>2017-12-31</v>
      </c>
    </row>
    <row r="1242" spans="1:7" x14ac:dyDescent="0.25">
      <c r="A1242" s="1" t="d">
        <v>2017-12-29</v>
      </c>
      <c r="B1242" s="2">
        <v>42.307499999999997</v>
      </c>
      <c r="C1242">
        <v>103755040</v>
      </c>
      <c r="D1242" s="2">
        <v>42.63</v>
      </c>
      <c r="E1242" s="2">
        <v>42.647500000000001</v>
      </c>
      <c r="F1242" s="2">
        <v>42.305</v>
      </c>
      <c r="G1242" s="1" t="d">
        <f t="shared" si="19"/>
        <v>2017-11-30</v>
      </c>
    </row>
    <row r="1243" spans="1:7" x14ac:dyDescent="0.25">
      <c r="A1243" s="1" t="d">
        <v>2017-12-28</v>
      </c>
      <c r="B1243" s="2">
        <v>42.77</v>
      </c>
      <c r="C1243">
        <v>65649080</v>
      </c>
      <c r="D1243" s="2">
        <v>42.75</v>
      </c>
      <c r="E1243" s="2">
        <v>42.962499999999999</v>
      </c>
      <c r="F1243" s="2">
        <v>42.62</v>
      </c>
      <c r="G1243" s="1" t="d">
        <f t="shared" si="19"/>
        <v>2017-11-30</v>
      </c>
    </row>
    <row r="1244" spans="1:7" x14ac:dyDescent="0.25">
      <c r="A1244" s="1" t="d">
        <v>2017-12-27</v>
      </c>
      <c r="B1244" s="2">
        <v>42.65</v>
      </c>
      <c r="C1244">
        <v>85909520</v>
      </c>
      <c r="D1244" s="2">
        <v>42.524999999999999</v>
      </c>
      <c r="E1244" s="2">
        <v>42.695</v>
      </c>
      <c r="F1244" s="2">
        <v>42.427500000000002</v>
      </c>
      <c r="G1244" s="1" t="d">
        <f t="shared" si="19"/>
        <v>2017-11-30</v>
      </c>
    </row>
    <row r="1245" spans="1:7" x14ac:dyDescent="0.25">
      <c r="A1245" s="1" t="d">
        <v>2017-12-26</v>
      </c>
      <c r="B1245" s="2">
        <v>42.642499999999998</v>
      </c>
      <c r="C1245">
        <v>132453360</v>
      </c>
      <c r="D1245" s="2">
        <v>42.7</v>
      </c>
      <c r="E1245" s="2">
        <v>42.8675</v>
      </c>
      <c r="F1245" s="2">
        <v>42.419800000000002</v>
      </c>
      <c r="G1245" s="1" t="d">
        <f t="shared" si="19"/>
        <v>2017-11-30</v>
      </c>
    </row>
    <row r="1246" spans="1:7" x14ac:dyDescent="0.25">
      <c r="A1246" s="1" t="d">
        <v>2017-12-22</v>
      </c>
      <c r="B1246" s="2">
        <v>43.752499999999998</v>
      </c>
      <c r="C1246">
        <v>65358760</v>
      </c>
      <c r="D1246" s="2">
        <v>43.67</v>
      </c>
      <c r="E1246" s="2">
        <v>43.856000000000002</v>
      </c>
      <c r="F1246" s="2">
        <v>43.625</v>
      </c>
      <c r="G1246" s="1" t="d">
        <f t="shared" si="19"/>
        <v>2017-11-30</v>
      </c>
    </row>
    <row r="1247" spans="1:7" x14ac:dyDescent="0.25">
      <c r="A1247" s="1" t="d">
        <v>2017-12-21</v>
      </c>
      <c r="B1247" s="2">
        <v>43.752499999999998</v>
      </c>
      <c r="C1247">
        <v>83394640</v>
      </c>
      <c r="D1247" s="2">
        <v>43.542499999999997</v>
      </c>
      <c r="E1247" s="2">
        <v>44.005000000000003</v>
      </c>
      <c r="F1247" s="2">
        <v>43.524999999999999</v>
      </c>
      <c r="G1247" s="1" t="d">
        <f t="shared" si="19"/>
        <v>2017-11-30</v>
      </c>
    </row>
    <row r="1248" spans="1:7" x14ac:dyDescent="0.25">
      <c r="A1248" s="1" t="d">
        <v>2017-12-20</v>
      </c>
      <c r="B1248" s="2">
        <v>43.587499999999999</v>
      </c>
      <c r="C1248">
        <v>93805680</v>
      </c>
      <c r="D1248" s="2">
        <v>43.717500000000001</v>
      </c>
      <c r="E1248" s="2">
        <v>43.854999999999997</v>
      </c>
      <c r="F1248" s="2">
        <v>43.3125</v>
      </c>
      <c r="G1248" s="1" t="d">
        <f t="shared" si="19"/>
        <v>2017-11-30</v>
      </c>
    </row>
    <row r="1249" spans="1:7" x14ac:dyDescent="0.25">
      <c r="A1249" s="1" t="d">
        <v>2017-12-19</v>
      </c>
      <c r="B1249" s="2">
        <v>43.634999999999998</v>
      </c>
      <c r="C1249">
        <v>109574640</v>
      </c>
      <c r="D1249" s="2">
        <v>43.7575</v>
      </c>
      <c r="E1249" s="2">
        <v>43.847499999999997</v>
      </c>
      <c r="F1249" s="2">
        <v>43.522500000000001</v>
      </c>
      <c r="G1249" s="1" t="d">
        <f t="shared" si="19"/>
        <v>2017-11-30</v>
      </c>
    </row>
    <row r="1250" spans="1:7" x14ac:dyDescent="0.25">
      <c r="A1250" s="1" t="d">
        <v>2017-12-18</v>
      </c>
      <c r="B1250" s="2">
        <v>44.104999999999997</v>
      </c>
      <c r="C1250">
        <v>117542600</v>
      </c>
      <c r="D1250" s="2">
        <v>43.72</v>
      </c>
      <c r="E1250" s="2">
        <v>44.3</v>
      </c>
      <c r="F1250" s="2">
        <v>43.715000000000003</v>
      </c>
      <c r="G1250" s="1" t="d">
        <f t="shared" si="19"/>
        <v>2017-11-30</v>
      </c>
    </row>
    <row r="1251" spans="1:7" x14ac:dyDescent="0.25">
      <c r="A1251" s="1" t="d">
        <v>2017-12-15</v>
      </c>
      <c r="B1251" s="2">
        <v>43.4925</v>
      </c>
      <c r="C1251">
        <v>160488400</v>
      </c>
      <c r="D1251" s="2">
        <v>43.407499999999999</v>
      </c>
      <c r="E1251" s="2">
        <v>43.542499999999997</v>
      </c>
      <c r="F1251" s="2">
        <v>43.115000000000002</v>
      </c>
      <c r="G1251" s="1" t="d">
        <f t="shared" si="19"/>
        <v>2017-11-30</v>
      </c>
    </row>
    <row r="1252" spans="1:7" x14ac:dyDescent="0.25">
      <c r="A1252" s="1" t="d">
        <v>2017-12-14</v>
      </c>
      <c r="B1252" s="2">
        <v>43.055</v>
      </c>
      <c r="C1252">
        <v>81770960</v>
      </c>
      <c r="D1252" s="2">
        <v>43.1</v>
      </c>
      <c r="E1252" s="2">
        <v>43.282499999999999</v>
      </c>
      <c r="F1252" s="2">
        <v>42.912500000000001</v>
      </c>
      <c r="G1252" s="1" t="d">
        <f t="shared" si="19"/>
        <v>2017-11-30</v>
      </c>
    </row>
    <row r="1253" spans="1:7" x14ac:dyDescent="0.25">
      <c r="A1253" s="1" t="d">
        <v>2017-12-13</v>
      </c>
      <c r="B1253" s="2">
        <v>43.067500000000003</v>
      </c>
      <c r="C1253">
        <v>93610040</v>
      </c>
      <c r="D1253" s="2">
        <v>43.125</v>
      </c>
      <c r="E1253" s="2">
        <v>43.384999999999998</v>
      </c>
      <c r="F1253" s="3">
        <v>43</v>
      </c>
      <c r="G1253" s="1" t="d">
        <f t="shared" si="19"/>
        <v>2017-11-30</v>
      </c>
    </row>
    <row r="1254" spans="1:7" x14ac:dyDescent="0.25">
      <c r="A1254" s="1" t="d">
        <v>2017-12-12</v>
      </c>
      <c r="B1254" s="2">
        <v>42.924999999999997</v>
      </c>
      <c r="C1254">
        <v>76352680</v>
      </c>
      <c r="D1254" s="2">
        <v>43.037500000000001</v>
      </c>
      <c r="E1254" s="2">
        <v>43.097499999999997</v>
      </c>
      <c r="F1254" s="2">
        <v>42.865299999999998</v>
      </c>
      <c r="G1254" s="1" t="d">
        <f t="shared" si="19"/>
        <v>2017-11-30</v>
      </c>
    </row>
    <row r="1255" spans="1:7" x14ac:dyDescent="0.25">
      <c r="A1255" s="1" t="d">
        <v>2017-12-11</v>
      </c>
      <c r="B1255" s="2">
        <v>43.167499999999997</v>
      </c>
      <c r="C1255">
        <v>137043560</v>
      </c>
      <c r="D1255" s="2">
        <v>42.3</v>
      </c>
      <c r="E1255" s="2">
        <v>43.222499999999997</v>
      </c>
      <c r="F1255" s="2">
        <v>42.197499999999998</v>
      </c>
      <c r="G1255" s="1" t="d">
        <f t="shared" si="19"/>
        <v>2017-11-30</v>
      </c>
    </row>
    <row r="1256" spans="1:7" x14ac:dyDescent="0.25">
      <c r="A1256" s="1" t="d">
        <v>2017-12-08</v>
      </c>
      <c r="B1256" s="2">
        <v>42.342500000000001</v>
      </c>
      <c r="C1256">
        <v>93143040</v>
      </c>
      <c r="D1256" s="2">
        <v>42.622500000000002</v>
      </c>
      <c r="E1256" s="2">
        <v>42.75</v>
      </c>
      <c r="F1256" s="2">
        <v>42.204999999999998</v>
      </c>
      <c r="G1256" s="1" t="d">
        <f t="shared" si="19"/>
        <v>2017-11-30</v>
      </c>
    </row>
    <row r="1257" spans="1:7" x14ac:dyDescent="0.25">
      <c r="A1257" s="1" t="d">
        <v>2017-12-07</v>
      </c>
      <c r="B1257" s="2">
        <v>42.33</v>
      </c>
      <c r="C1257">
        <v>102624440</v>
      </c>
      <c r="D1257" s="2">
        <v>42.2575</v>
      </c>
      <c r="E1257" s="2">
        <v>42.61</v>
      </c>
      <c r="F1257" s="2">
        <v>42.227499999999999</v>
      </c>
      <c r="G1257" s="1" t="d">
        <f t="shared" si="19"/>
        <v>2017-11-30</v>
      </c>
    </row>
    <row r="1258" spans="1:7" x14ac:dyDescent="0.25">
      <c r="A1258" s="1" t="d">
        <v>2017-12-06</v>
      </c>
      <c r="B1258" s="2">
        <v>42.252499999999998</v>
      </c>
      <c r="C1258">
        <v>113591240</v>
      </c>
      <c r="D1258" s="2">
        <v>41.875</v>
      </c>
      <c r="E1258" s="2">
        <v>42.551200000000001</v>
      </c>
      <c r="F1258" s="2">
        <v>41.615000000000002</v>
      </c>
      <c r="G1258" s="1" t="d">
        <f t="shared" si="19"/>
        <v>2017-11-30</v>
      </c>
    </row>
    <row r="1259" spans="1:7" x14ac:dyDescent="0.25">
      <c r="A1259" s="1" t="d">
        <v>2017-12-05</v>
      </c>
      <c r="B1259" s="2">
        <v>42.41</v>
      </c>
      <c r="C1259">
        <v>109262120</v>
      </c>
      <c r="D1259" s="2">
        <v>42.265000000000001</v>
      </c>
      <c r="E1259" s="2">
        <v>42.88</v>
      </c>
      <c r="F1259" s="2">
        <v>42.1</v>
      </c>
      <c r="G1259" s="1" t="d">
        <f t="shared" si="19"/>
        <v>2017-11-30</v>
      </c>
    </row>
    <row r="1260" spans="1:7" x14ac:dyDescent="0.25">
      <c r="A1260" s="1" t="d">
        <v>2017-12-04</v>
      </c>
      <c r="B1260" s="2">
        <v>42.45</v>
      </c>
      <c r="C1260">
        <v>130050320</v>
      </c>
      <c r="D1260" s="2">
        <v>43.12</v>
      </c>
      <c r="E1260" s="2">
        <v>43.155000000000001</v>
      </c>
      <c r="F1260" s="2">
        <v>42.407499999999999</v>
      </c>
      <c r="G1260" s="1" t="d">
        <f t="shared" si="19"/>
        <v>2017-11-30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E57D-2BF1-4657-B952-3C1E167BF2FC}">
  <dimension ref="A1:G42"/>
  <sheetViews>
    <sheetView workbookViewId="0">
      <selection activeCell="J7" sqref="J7"/>
    </sheetView>
  </sheetViews>
  <sheetFormatPr defaultRowHeight="15" x14ac:dyDescent="0.25"/>
  <cols>
    <col min="1" max="1" width="12.42578125" customWidth="1"/>
    <col min="7" max="7" width="10.7109375" style="1" bestFit="1" customWidth="1"/>
  </cols>
  <sheetData>
    <row r="1" spans="1:7" x14ac:dyDescent="0.25">
      <c r="A1" s="1" t="d">
        <v>2018-01-31</v>
      </c>
      <c r="B1" s="2">
        <v>72.544499999999999</v>
      </c>
      <c r="C1">
        <v>127723700</v>
      </c>
      <c r="D1" s="2">
        <v>72.564999999999998</v>
      </c>
      <c r="E1" s="2">
        <v>73.629000000000005</v>
      </c>
      <c r="F1" s="2">
        <v>72.501999999999995</v>
      </c>
      <c r="G1" s="1" t="d">
        <f t="shared" ref="G1:G42" si="0">IF(A1 = EOMONTH(A1,0),EOMONTH(A1,0),"null")</f>
        <v>2018-01-31</v>
      </c>
    </row>
    <row r="2" spans="1:7" x14ac:dyDescent="0.25">
      <c r="A2" s="1" t="d">
        <v>2018-02-28</v>
      </c>
      <c r="B2" s="2">
        <v>75.622500000000002</v>
      </c>
      <c r="C2">
        <v>89973760</v>
      </c>
      <c r="D2" s="2">
        <v>75.975499999999997</v>
      </c>
      <c r="E2" s="2">
        <v>76.435000000000002</v>
      </c>
      <c r="F2" s="2">
        <v>75.599999999999994</v>
      </c>
      <c r="G2" s="1" t="d">
        <f t="shared" si="0"/>
        <v>2018-02-28</v>
      </c>
    </row>
    <row r="3" spans="1:7" x14ac:dyDescent="0.25">
      <c r="A3" s="1" t="d">
        <v>2018-04-30</v>
      </c>
      <c r="B3" s="2">
        <v>78.3065</v>
      </c>
      <c r="C3">
        <v>108425640</v>
      </c>
      <c r="D3" s="2">
        <v>79.125</v>
      </c>
      <c r="E3" s="2">
        <v>79.8</v>
      </c>
      <c r="F3" s="2">
        <v>78.0471</v>
      </c>
      <c r="G3" s="1" t="d">
        <f t="shared" si="0"/>
        <v>2018-04-30</v>
      </c>
    </row>
    <row r="4" spans="1:7" x14ac:dyDescent="0.25">
      <c r="A4" s="1" t="d">
        <v>2018-05-31</v>
      </c>
      <c r="B4" s="2">
        <v>81.480999999999995</v>
      </c>
      <c r="C4">
        <v>63152440</v>
      </c>
      <c r="D4" s="2">
        <v>81.150000000000006</v>
      </c>
      <c r="E4" s="2">
        <v>81.75</v>
      </c>
      <c r="F4" s="2">
        <v>81.067499999999995</v>
      </c>
      <c r="G4" s="1" t="d">
        <f t="shared" si="0"/>
        <v>2018-05-31</v>
      </c>
    </row>
    <row r="5" spans="1:7" x14ac:dyDescent="0.25">
      <c r="A5" s="1" t="d">
        <v>2018-07-31</v>
      </c>
      <c r="B5" s="2">
        <v>88.872</v>
      </c>
      <c r="C5">
        <v>114328980</v>
      </c>
      <c r="D5" s="2">
        <v>89.3245</v>
      </c>
      <c r="E5" s="2">
        <v>90.091499999999996</v>
      </c>
      <c r="F5" s="2">
        <v>86.965999999999994</v>
      </c>
      <c r="G5" s="1" t="d">
        <f t="shared" si="0"/>
        <v>2018-07-31</v>
      </c>
    </row>
    <row r="6" spans="1:7" x14ac:dyDescent="0.25">
      <c r="A6" s="1" t="d">
        <v>2018-08-31</v>
      </c>
      <c r="B6" s="2">
        <v>100.63549999999999</v>
      </c>
      <c r="C6">
        <v>82968640</v>
      </c>
      <c r="D6" s="2">
        <v>100.35</v>
      </c>
      <c r="E6" s="2">
        <v>101.119</v>
      </c>
      <c r="F6" s="2">
        <v>100.23699999999999</v>
      </c>
      <c r="G6" s="1" t="d">
        <f t="shared" si="0"/>
        <v>2018-08-31</v>
      </c>
    </row>
    <row r="7" spans="1:7" x14ac:dyDescent="0.25">
      <c r="A7" s="1" t="d">
        <v>2018-10-31</v>
      </c>
      <c r="B7" s="2">
        <v>79.900499999999994</v>
      </c>
      <c r="C7">
        <v>187457980</v>
      </c>
      <c r="D7" s="2">
        <v>78.499499999999998</v>
      </c>
      <c r="E7" s="2">
        <v>81.195499999999996</v>
      </c>
      <c r="F7" s="2">
        <v>78.254499999999993</v>
      </c>
      <c r="G7" s="1" t="d">
        <f t="shared" si="0"/>
        <v>2018-10-31</v>
      </c>
    </row>
    <row r="8" spans="1:7" x14ac:dyDescent="0.25">
      <c r="A8" s="1" t="d">
        <v>2018-11-30</v>
      </c>
      <c r="B8" s="2">
        <v>84.508499999999998</v>
      </c>
      <c r="C8">
        <v>114883360</v>
      </c>
      <c r="D8" s="2">
        <v>83.974999999999994</v>
      </c>
      <c r="E8" s="2">
        <v>84.8</v>
      </c>
      <c r="F8" s="2">
        <v>83.325000000000003</v>
      </c>
      <c r="G8" s="1" t="d">
        <f t="shared" si="0"/>
        <v>2018-11-30</v>
      </c>
    </row>
    <row r="9" spans="1:7" x14ac:dyDescent="0.25">
      <c r="A9" s="1" t="d">
        <v>2018-12-31</v>
      </c>
      <c r="B9" s="2">
        <v>75.098500000000001</v>
      </c>
      <c r="C9">
        <v>138831960</v>
      </c>
      <c r="D9" s="2">
        <v>75.540000000000006</v>
      </c>
      <c r="E9" s="2">
        <v>76.037999999999997</v>
      </c>
      <c r="F9" s="2">
        <v>74.349999999999994</v>
      </c>
      <c r="G9" s="1" t="d">
        <f t="shared" si="0"/>
        <v>2018-12-31</v>
      </c>
    </row>
    <row r="10" spans="1:7" x14ac:dyDescent="0.25">
      <c r="A10" s="1" t="d">
        <v>2019-01-31</v>
      </c>
      <c r="B10" s="2">
        <v>85.936499999999995</v>
      </c>
      <c r="C10">
        <v>206086600</v>
      </c>
      <c r="D10" s="2">
        <v>84.642499999999998</v>
      </c>
      <c r="E10" s="2">
        <v>86.820599999999999</v>
      </c>
      <c r="F10" s="2">
        <v>83.954099999999997</v>
      </c>
      <c r="G10" s="1" t="d">
        <f t="shared" si="0"/>
        <v>2019-01-31</v>
      </c>
    </row>
    <row r="11" spans="1:7" x14ac:dyDescent="0.25">
      <c r="A11" s="1" t="d">
        <v>2019-02-28</v>
      </c>
      <c r="B11" s="2">
        <v>81.991500000000002</v>
      </c>
      <c r="C11">
        <v>60320160</v>
      </c>
      <c r="D11" s="2">
        <v>81.762500000000003</v>
      </c>
      <c r="E11" s="2">
        <v>82.588499999999996</v>
      </c>
      <c r="F11" s="2">
        <v>81.691500000000005</v>
      </c>
      <c r="G11" s="1" t="d">
        <f t="shared" si="0"/>
        <v>2019-02-28</v>
      </c>
    </row>
    <row r="12" spans="1:7" x14ac:dyDescent="0.25">
      <c r="A12" s="1" t="d">
        <v>2019-04-30</v>
      </c>
      <c r="B12" s="2">
        <v>96.325999999999993</v>
      </c>
      <c r="C12">
        <v>69858580</v>
      </c>
      <c r="D12" s="2">
        <v>96.504999999999995</v>
      </c>
      <c r="E12" s="2">
        <v>96.785499999999999</v>
      </c>
      <c r="F12" s="2">
        <v>95.347499999999997</v>
      </c>
      <c r="G12" s="1" t="d">
        <f t="shared" si="0"/>
        <v>2019-04-30</v>
      </c>
    </row>
    <row r="13" spans="1:7" x14ac:dyDescent="0.25">
      <c r="A13" s="1" t="d">
        <v>2019-05-31</v>
      </c>
      <c r="B13" s="2">
        <v>88.753500000000003</v>
      </c>
      <c r="C13">
        <v>92376380</v>
      </c>
      <c r="D13" s="2">
        <v>89.500500000000002</v>
      </c>
      <c r="E13" s="2">
        <v>89.779300000000006</v>
      </c>
      <c r="F13" s="2">
        <v>88.635199999999998</v>
      </c>
      <c r="G13" s="1" t="d">
        <f t="shared" si="0"/>
        <v>2019-05-31</v>
      </c>
    </row>
    <row r="14" spans="1:7" x14ac:dyDescent="0.25">
      <c r="A14" s="1" t="d">
        <v>2019-07-31</v>
      </c>
      <c r="B14" s="2">
        <v>93.338999999999999</v>
      </c>
      <c r="C14">
        <v>89414540</v>
      </c>
      <c r="D14" s="2">
        <v>94.905500000000004</v>
      </c>
      <c r="E14" s="2">
        <v>94.977500000000006</v>
      </c>
      <c r="F14" s="2">
        <v>92.471999999999994</v>
      </c>
      <c r="G14" s="1" t="d">
        <f t="shared" si="0"/>
        <v>2019-07-31</v>
      </c>
    </row>
    <row r="15" spans="1:7" x14ac:dyDescent="0.25">
      <c r="A15" s="1" t="d">
        <v>2019-09-30</v>
      </c>
      <c r="B15" s="2">
        <v>86.795500000000004</v>
      </c>
      <c r="C15">
        <v>55215360</v>
      </c>
      <c r="D15" s="2">
        <v>86.349500000000006</v>
      </c>
      <c r="E15" s="2">
        <v>86.873000000000005</v>
      </c>
      <c r="F15" s="2">
        <v>85.460999999999999</v>
      </c>
      <c r="G15" s="1" t="d">
        <f t="shared" si="0"/>
        <v>2019-09-30</v>
      </c>
    </row>
    <row r="16" spans="1:7" x14ac:dyDescent="0.25">
      <c r="A16" s="1" t="d">
        <v>2019-10-31</v>
      </c>
      <c r="B16" s="2">
        <v>88.832999999999998</v>
      </c>
      <c r="C16">
        <v>55623700</v>
      </c>
      <c r="D16" s="2">
        <v>88.799499999999995</v>
      </c>
      <c r="E16" s="2">
        <v>89.6</v>
      </c>
      <c r="F16" s="2">
        <v>88.573800000000006</v>
      </c>
      <c r="G16" s="1" t="d">
        <f t="shared" si="0"/>
        <v>2019-10-31</v>
      </c>
    </row>
    <row r="17" spans="1:7" x14ac:dyDescent="0.25">
      <c r="A17" s="1" t="d">
        <v>2019-12-31</v>
      </c>
      <c r="B17" s="2">
        <v>92.391999999999996</v>
      </c>
      <c r="C17">
        <v>50207600</v>
      </c>
      <c r="D17" s="2">
        <v>92.1</v>
      </c>
      <c r="E17" s="2">
        <v>92.662999999999997</v>
      </c>
      <c r="F17" s="2">
        <v>91.611500000000007</v>
      </c>
      <c r="G17" s="1" t="d">
        <f t="shared" si="0"/>
        <v>2019-12-31</v>
      </c>
    </row>
    <row r="18" spans="1:7" x14ac:dyDescent="0.25">
      <c r="A18" s="1" t="d">
        <v>2020-01-31</v>
      </c>
      <c r="B18" s="2">
        <v>100.43600000000001</v>
      </c>
      <c r="C18">
        <v>311345600</v>
      </c>
      <c r="D18" s="2">
        <v>102.5735</v>
      </c>
      <c r="E18" s="2">
        <v>102.786</v>
      </c>
      <c r="F18" s="2">
        <v>100.1135</v>
      </c>
      <c r="G18" s="1" t="d">
        <f t="shared" si="0"/>
        <v>2020-01-31</v>
      </c>
    </row>
    <row r="19" spans="1:7" x14ac:dyDescent="0.25">
      <c r="A19" s="1" t="d">
        <v>2020-03-31</v>
      </c>
      <c r="B19" s="2">
        <v>97.486000000000004</v>
      </c>
      <c r="C19">
        <v>102472520</v>
      </c>
      <c r="D19" s="2">
        <v>98.217500000000001</v>
      </c>
      <c r="E19" s="2">
        <v>99.650999999999996</v>
      </c>
      <c r="F19" s="2">
        <v>97.200500000000005</v>
      </c>
      <c r="G19" s="1" t="d">
        <f t="shared" si="0"/>
        <v>2020-03-31</v>
      </c>
    </row>
    <row r="20" spans="1:7" x14ac:dyDescent="0.25">
      <c r="A20" s="1" t="d">
        <v>2020-04-30</v>
      </c>
      <c r="B20" s="2">
        <v>123.7</v>
      </c>
      <c r="C20">
        <v>190692220</v>
      </c>
      <c r="D20" s="2">
        <v>120.992</v>
      </c>
      <c r="E20" s="2">
        <v>123.75</v>
      </c>
      <c r="F20" s="2">
        <v>119.8005</v>
      </c>
      <c r="G20" s="1" t="d">
        <f t="shared" si="0"/>
        <v>2020-04-30</v>
      </c>
    </row>
    <row r="21" spans="1:7" x14ac:dyDescent="0.25">
      <c r="A21" s="1" t="d">
        <v>2020-06-30</v>
      </c>
      <c r="B21" s="2">
        <v>137.941</v>
      </c>
      <c r="C21">
        <v>75393720</v>
      </c>
      <c r="D21" s="2">
        <v>134.2533</v>
      </c>
      <c r="E21" s="2">
        <v>138.48150000000001</v>
      </c>
      <c r="F21" s="2">
        <v>133.75149999999999</v>
      </c>
      <c r="G21" s="1" t="d">
        <f t="shared" si="0"/>
        <v>2020-06-30</v>
      </c>
    </row>
    <row r="22" spans="1:7" x14ac:dyDescent="0.25">
      <c r="A22" s="1" t="d">
        <v>2020-07-31</v>
      </c>
      <c r="B22" s="2">
        <v>158.23400000000001</v>
      </c>
      <c r="C22">
        <v>161667380</v>
      </c>
      <c r="D22" s="2">
        <v>162.19999999999999</v>
      </c>
      <c r="E22" s="2">
        <v>162.34100000000001</v>
      </c>
      <c r="F22" s="2">
        <v>157.55000000000001</v>
      </c>
      <c r="G22" s="1" t="d">
        <f t="shared" si="0"/>
        <v>2020-07-31</v>
      </c>
    </row>
    <row r="23" spans="1:7" x14ac:dyDescent="0.25">
      <c r="A23" s="1" t="d">
        <v>2020-08-31</v>
      </c>
      <c r="B23" s="2">
        <v>172.548</v>
      </c>
      <c r="C23">
        <v>83717700</v>
      </c>
      <c r="D23" s="2">
        <v>170.4495</v>
      </c>
      <c r="E23" s="2">
        <v>174.75</v>
      </c>
      <c r="F23" s="2">
        <v>170.25</v>
      </c>
      <c r="G23" s="1" t="d">
        <f t="shared" si="0"/>
        <v>2020-08-31</v>
      </c>
    </row>
    <row r="24" spans="1:7" x14ac:dyDescent="0.25">
      <c r="A24" s="1" t="d">
        <v>2020-09-30</v>
      </c>
      <c r="B24" s="2">
        <v>157.4365</v>
      </c>
      <c r="C24">
        <v>97922020</v>
      </c>
      <c r="D24" s="2">
        <v>157.05699999999999</v>
      </c>
      <c r="E24" s="2">
        <v>160.64400000000001</v>
      </c>
      <c r="F24" s="2">
        <v>156.6995</v>
      </c>
      <c r="G24" s="1" t="d">
        <f t="shared" si="0"/>
        <v>2020-09-30</v>
      </c>
    </row>
    <row r="25" spans="1:7" x14ac:dyDescent="0.25">
      <c r="A25" s="1" t="d">
        <v>2020-11-30</v>
      </c>
      <c r="B25" s="2">
        <v>158.40199999999999</v>
      </c>
      <c r="C25">
        <v>81278320</v>
      </c>
      <c r="D25" s="2">
        <v>160.42400000000001</v>
      </c>
      <c r="E25" s="2">
        <v>161.4195</v>
      </c>
      <c r="F25" s="2">
        <v>156.2775</v>
      </c>
      <c r="G25" s="1" t="d">
        <f t="shared" si="0"/>
        <v>2020-11-30</v>
      </c>
    </row>
    <row r="26" spans="1:7" x14ac:dyDescent="0.25">
      <c r="A26" s="1" t="d">
        <v>2020-12-31</v>
      </c>
      <c r="B26" s="2">
        <v>162.84649999999999</v>
      </c>
      <c r="C26">
        <v>59144120</v>
      </c>
      <c r="D26" s="2">
        <v>163.75</v>
      </c>
      <c r="E26" s="2">
        <v>164.14609999999999</v>
      </c>
      <c r="F26" s="2">
        <v>162.06</v>
      </c>
      <c r="G26" s="1" t="d">
        <f t="shared" si="0"/>
        <v>2020-12-31</v>
      </c>
    </row>
    <row r="27" spans="1:7" x14ac:dyDescent="0.25">
      <c r="A27" s="1" t="d">
        <v>2021-03-31</v>
      </c>
      <c r="B27" s="2">
        <v>154.70400000000001</v>
      </c>
      <c r="C27">
        <v>61877920</v>
      </c>
      <c r="D27" s="2">
        <v>153.203</v>
      </c>
      <c r="E27" s="2">
        <v>155.9665</v>
      </c>
      <c r="F27" s="2">
        <v>153.125</v>
      </c>
      <c r="G27" s="1" t="d">
        <f t="shared" si="0"/>
        <v>2021-03-31</v>
      </c>
    </row>
    <row r="28" spans="1:7" x14ac:dyDescent="0.25">
      <c r="A28" s="1" t="d">
        <v>2021-04-30</v>
      </c>
      <c r="B28" s="2">
        <v>173.37100000000001</v>
      </c>
      <c r="C28">
        <v>140186920</v>
      </c>
      <c r="D28" s="2">
        <v>176.256</v>
      </c>
      <c r="E28" s="2">
        <v>177.7</v>
      </c>
      <c r="F28" s="2">
        <v>173.125</v>
      </c>
      <c r="G28" s="1" t="d">
        <f t="shared" si="0"/>
        <v>2021-04-30</v>
      </c>
    </row>
    <row r="29" spans="1:7" x14ac:dyDescent="0.25">
      <c r="A29" s="1" t="d">
        <v>2021-06-30</v>
      </c>
      <c r="B29" s="2">
        <v>172.00800000000001</v>
      </c>
      <c r="C29">
        <v>48079840</v>
      </c>
      <c r="D29" s="2">
        <v>172.053</v>
      </c>
      <c r="E29" s="2">
        <v>173.58009999999999</v>
      </c>
      <c r="F29" s="2">
        <v>171.75</v>
      </c>
      <c r="G29" s="1" t="d">
        <f t="shared" si="0"/>
        <v>2021-06-30</v>
      </c>
    </row>
    <row r="30" spans="1:7" x14ac:dyDescent="0.25">
      <c r="A30" s="1" t="d">
        <v>2021-08-31</v>
      </c>
      <c r="B30" s="2">
        <v>173.5395</v>
      </c>
      <c r="C30">
        <v>87128260</v>
      </c>
      <c r="D30" s="2">
        <v>171.24</v>
      </c>
      <c r="E30" s="2">
        <v>173.62899999999999</v>
      </c>
      <c r="F30" s="2">
        <v>169.77950000000001</v>
      </c>
      <c r="G30" s="1" t="d">
        <f t="shared" si="0"/>
        <v>2021-08-31</v>
      </c>
    </row>
    <row r="31" spans="1:7" x14ac:dyDescent="0.25">
      <c r="A31" s="1" t="d">
        <v>2021-09-30</v>
      </c>
      <c r="B31" s="2">
        <v>164.25200000000001</v>
      </c>
      <c r="C31">
        <v>56940660</v>
      </c>
      <c r="D31" s="2">
        <v>165.8</v>
      </c>
      <c r="E31" s="2">
        <v>166.39250000000001</v>
      </c>
      <c r="F31" s="2">
        <v>163.6995</v>
      </c>
      <c r="G31" s="1" t="d">
        <f t="shared" si="0"/>
        <v>2021-09-30</v>
      </c>
    </row>
    <row r="32" spans="1:7" x14ac:dyDescent="0.25">
      <c r="A32" s="1" t="d">
        <v>2021-11-30</v>
      </c>
      <c r="B32" s="2">
        <v>175.3535</v>
      </c>
      <c r="C32">
        <v>80022140</v>
      </c>
      <c r="D32" s="2">
        <v>178.17500000000001</v>
      </c>
      <c r="E32" s="2">
        <v>179.2885</v>
      </c>
      <c r="F32" s="2">
        <v>174.60050000000001</v>
      </c>
      <c r="G32" s="1" t="d">
        <f t="shared" si="0"/>
        <v>2021-11-30</v>
      </c>
    </row>
    <row r="33" spans="1:7" x14ac:dyDescent="0.25">
      <c r="A33" s="1" t="d">
        <v>2021-12-31</v>
      </c>
      <c r="B33" s="2">
        <v>166.71700000000001</v>
      </c>
      <c r="C33">
        <v>47830380</v>
      </c>
      <c r="D33" s="2">
        <v>168.95599999999999</v>
      </c>
      <c r="E33" s="2">
        <v>169.35</v>
      </c>
      <c r="F33" s="2">
        <v>166.55850000000001</v>
      </c>
      <c r="G33" s="1" t="d">
        <f t="shared" si="0"/>
        <v>2021-12-31</v>
      </c>
    </row>
    <row r="34" spans="1:7" x14ac:dyDescent="0.25">
      <c r="A34" s="1" t="d">
        <v>2022-01-31</v>
      </c>
      <c r="B34" s="2">
        <v>149.5735</v>
      </c>
      <c r="C34">
        <v>78307440</v>
      </c>
      <c r="D34" s="2">
        <v>144.75</v>
      </c>
      <c r="E34" s="2">
        <v>150.3605</v>
      </c>
      <c r="F34" s="2">
        <v>144.3005</v>
      </c>
      <c r="G34" s="1" t="d">
        <f t="shared" si="0"/>
        <v>2022-01-31</v>
      </c>
    </row>
    <row r="35" spans="1:7" x14ac:dyDescent="0.25">
      <c r="A35" s="1" t="d">
        <v>2022-02-28</v>
      </c>
      <c r="B35" s="2">
        <v>153.56299999999999</v>
      </c>
      <c r="C35">
        <v>57683420</v>
      </c>
      <c r="D35" s="2">
        <v>152.42500000000001</v>
      </c>
      <c r="E35" s="2">
        <v>154.44999999999999</v>
      </c>
      <c r="F35" s="2">
        <v>150.85</v>
      </c>
      <c r="G35" s="1" t="d">
        <f t="shared" si="0"/>
        <v>2022-02-28</v>
      </c>
    </row>
    <row r="36" spans="1:7" x14ac:dyDescent="0.25">
      <c r="A36" s="1" t="d">
        <v>2022-03-31</v>
      </c>
      <c r="B36" s="2">
        <v>162.9975</v>
      </c>
      <c r="C36">
        <v>59965780</v>
      </c>
      <c r="D36" s="2">
        <v>166.44479999999999</v>
      </c>
      <c r="E36" s="2">
        <v>166.495</v>
      </c>
      <c r="F36" s="2">
        <v>162.95349999999999</v>
      </c>
      <c r="G36" s="1" t="d">
        <f t="shared" si="0"/>
        <v>2022-03-31</v>
      </c>
    </row>
    <row r="37" spans="1:7" x14ac:dyDescent="0.25">
      <c r="A37" s="1" t="d">
        <v>2022-05-31</v>
      </c>
      <c r="B37" s="2">
        <v>120.20950000000001</v>
      </c>
      <c r="C37">
        <v>144634160</v>
      </c>
      <c r="D37" s="2">
        <v>116.28</v>
      </c>
      <c r="E37" s="2">
        <v>121.9945</v>
      </c>
      <c r="F37" s="2">
        <v>115.675</v>
      </c>
      <c r="G37" s="1" t="d">
        <f t="shared" si="0"/>
        <v>2022-05-31</v>
      </c>
    </row>
    <row r="38" spans="1:7" x14ac:dyDescent="0.25">
      <c r="A38" s="1" t="d">
        <v>2022-06-30</v>
      </c>
      <c r="B38" s="2">
        <v>106.21</v>
      </c>
      <c r="C38">
        <v>97679400</v>
      </c>
      <c r="D38" s="2">
        <v>108.11</v>
      </c>
      <c r="E38" s="2">
        <v>108.18</v>
      </c>
      <c r="F38" s="2">
        <v>102.52</v>
      </c>
      <c r="G38" s="1" t="d">
        <f t="shared" si="0"/>
        <v>2022-06-30</v>
      </c>
    </row>
    <row r="39" spans="1:7" x14ac:dyDescent="0.25">
      <c r="A39" s="1" t="d">
        <v>2022-08-31</v>
      </c>
      <c r="B39" s="2">
        <v>126.77</v>
      </c>
      <c r="C39">
        <v>53648700</v>
      </c>
      <c r="D39" s="2">
        <v>129.44999999999999</v>
      </c>
      <c r="E39" s="2">
        <v>130.59</v>
      </c>
      <c r="F39" s="2">
        <v>126.74</v>
      </c>
      <c r="G39" s="1" t="d">
        <f t="shared" si="0"/>
        <v>2022-08-31</v>
      </c>
    </row>
    <row r="40" spans="1:7" x14ac:dyDescent="0.25">
      <c r="A40" s="1" t="d">
        <v>2022-09-30</v>
      </c>
      <c r="B40" s="3">
        <v>113</v>
      </c>
      <c r="C40">
        <v>59479590</v>
      </c>
      <c r="D40" s="2">
        <v>114.075</v>
      </c>
      <c r="E40" s="2">
        <v>116.92</v>
      </c>
      <c r="F40" s="2">
        <v>112.84</v>
      </c>
      <c r="G40" s="1" t="d">
        <f t="shared" si="0"/>
        <v>2022-09-30</v>
      </c>
    </row>
    <row r="41" spans="1:7" x14ac:dyDescent="0.25">
      <c r="A41" s="1" t="d">
        <v>2022-10-31</v>
      </c>
      <c r="B41" s="2">
        <v>102.44</v>
      </c>
      <c r="C41">
        <v>99251400</v>
      </c>
      <c r="D41" s="2">
        <v>103.56</v>
      </c>
      <c r="E41" s="2">
        <v>104.87</v>
      </c>
      <c r="F41" s="2">
        <v>100.74</v>
      </c>
      <c r="G41" s="1" t="d">
        <f t="shared" si="0"/>
        <v>2022-10-31</v>
      </c>
    </row>
    <row r="42" spans="1:7" x14ac:dyDescent="0.25">
      <c r="A42" s="1" t="d">
        <v>2022-11-30</v>
      </c>
      <c r="B42" s="2">
        <v>96.54</v>
      </c>
      <c r="C42">
        <v>102805800</v>
      </c>
      <c r="D42" s="2">
        <v>92.47</v>
      </c>
      <c r="E42" s="2">
        <v>96.54</v>
      </c>
      <c r="F42" s="2">
        <v>91.525000000000006</v>
      </c>
      <c r="G42" s="1" t="d">
        <f t="shared" si="0"/>
        <v>2022-11-30</v>
      </c>
    </row>
  </sheetData>
  <sortState xmlns:xlrd2="http://schemas.microsoft.com/office/spreadsheetml/2017/richdata2" ref="A1:G1261">
    <sortCondition ref="A1:A126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00C1-B277-4891-BB11-3344A234CCC2}">
  <dimension ref="A1:E34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25">
      <c r="A2" s="1" t="d">
        <v>2022-11-30</v>
      </c>
      <c r="B2">
        <v>3957.18</v>
      </c>
      <c r="C2">
        <v>4080.11</v>
      </c>
      <c r="D2">
        <v>3938.58</v>
      </c>
      <c r="E2">
        <v>4080.11</v>
      </c>
    </row>
    <row r="3" spans="1:5" x14ac:dyDescent="0.25">
      <c r="A3" s="1" t="d">
        <v>2022-10-31</v>
      </c>
      <c r="B3">
        <v>3881.85</v>
      </c>
      <c r="C3">
        <v>3893.73</v>
      </c>
      <c r="D3">
        <v>3863.18</v>
      </c>
      <c r="E3">
        <v>3871.98</v>
      </c>
    </row>
    <row r="4" spans="1:5" x14ac:dyDescent="0.25">
      <c r="A4" s="1" t="d">
        <v>2022-09-30</v>
      </c>
      <c r="B4">
        <v>3633.48</v>
      </c>
      <c r="C4">
        <v>3671.44</v>
      </c>
      <c r="D4">
        <v>3584.13</v>
      </c>
      <c r="E4">
        <v>3585.62</v>
      </c>
    </row>
    <row r="5" spans="1:5" x14ac:dyDescent="0.25">
      <c r="A5" s="1" t="d">
        <v>2022-08-31</v>
      </c>
      <c r="B5">
        <v>4000.67</v>
      </c>
      <c r="C5">
        <v>4015.37</v>
      </c>
      <c r="D5">
        <v>3954.53</v>
      </c>
      <c r="E5">
        <v>3955</v>
      </c>
    </row>
    <row r="6" spans="1:5" x14ac:dyDescent="0.25">
      <c r="A6" s="1" t="d">
        <v>2022-06-30</v>
      </c>
      <c r="B6">
        <v>3785.99</v>
      </c>
      <c r="C6">
        <v>3818.99</v>
      </c>
      <c r="D6">
        <v>3738.67</v>
      </c>
      <c r="E6">
        <v>3785.38</v>
      </c>
    </row>
    <row r="7" spans="1:5" x14ac:dyDescent="0.25">
      <c r="A7" s="1" t="d">
        <v>2022-05-31</v>
      </c>
      <c r="B7">
        <v>4151.09</v>
      </c>
      <c r="C7">
        <v>4168.34</v>
      </c>
      <c r="D7">
        <v>4104.88</v>
      </c>
      <c r="E7">
        <v>4132.1499999999996</v>
      </c>
    </row>
    <row r="8" spans="1:5" x14ac:dyDescent="0.25">
      <c r="A8" s="1" t="d">
        <v>2022-03-31</v>
      </c>
      <c r="B8">
        <v>4599.0200000000004</v>
      </c>
      <c r="C8">
        <v>4603.07</v>
      </c>
      <c r="D8">
        <v>4530.41</v>
      </c>
      <c r="E8">
        <v>4530.41</v>
      </c>
    </row>
    <row r="9" spans="1:5" x14ac:dyDescent="0.25">
      <c r="A9" s="1" t="d">
        <v>2022-02-28</v>
      </c>
      <c r="B9">
        <v>4354.17</v>
      </c>
      <c r="C9">
        <v>4388.84</v>
      </c>
      <c r="D9">
        <v>4315.12</v>
      </c>
      <c r="E9">
        <v>4373.9399999999996</v>
      </c>
    </row>
    <row r="10" spans="1:5" x14ac:dyDescent="0.25">
      <c r="A10" s="1" t="d">
        <v>2022-01-31</v>
      </c>
      <c r="B10">
        <v>4431.79</v>
      </c>
      <c r="C10">
        <v>4516.8900000000003</v>
      </c>
      <c r="D10">
        <v>4414.0200000000004</v>
      </c>
      <c r="E10">
        <v>4515.55</v>
      </c>
    </row>
    <row r="11" spans="1:5" x14ac:dyDescent="0.25">
      <c r="A11" s="1" t="d">
        <v>2021-12-31</v>
      </c>
      <c r="B11">
        <v>4775.21</v>
      </c>
      <c r="C11">
        <v>4786.83</v>
      </c>
      <c r="D11">
        <v>4765.75</v>
      </c>
      <c r="E11">
        <v>4766.18</v>
      </c>
    </row>
    <row r="12" spans="1:5" x14ac:dyDescent="0.25">
      <c r="A12" s="1" t="d">
        <v>2021-11-30</v>
      </c>
      <c r="B12">
        <v>4640.25</v>
      </c>
      <c r="C12">
        <v>4646.0200000000004</v>
      </c>
      <c r="D12">
        <v>4560</v>
      </c>
      <c r="E12">
        <v>4567</v>
      </c>
    </row>
    <row r="13" spans="1:5" x14ac:dyDescent="0.25">
      <c r="A13" s="1" t="d">
        <v>2021-09-30</v>
      </c>
      <c r="B13">
        <v>4370.67</v>
      </c>
      <c r="C13">
        <v>4382.55</v>
      </c>
      <c r="D13">
        <v>4306.24</v>
      </c>
      <c r="E13">
        <v>4307.54</v>
      </c>
    </row>
    <row r="14" spans="1:5" x14ac:dyDescent="0.25">
      <c r="A14" s="1" t="d">
        <v>2021-08-31</v>
      </c>
      <c r="B14">
        <v>4529.75</v>
      </c>
      <c r="C14">
        <v>4531.3900000000003</v>
      </c>
      <c r="D14">
        <v>4515.8</v>
      </c>
      <c r="E14">
        <v>4522.68</v>
      </c>
    </row>
    <row r="15" spans="1:5" x14ac:dyDescent="0.25">
      <c r="A15" s="1" t="d">
        <v>2021-06-30</v>
      </c>
      <c r="B15">
        <v>4290.6499999999996</v>
      </c>
      <c r="C15">
        <v>4302.43</v>
      </c>
      <c r="D15">
        <v>4287.96</v>
      </c>
      <c r="E15">
        <v>4297.5</v>
      </c>
    </row>
    <row r="16" spans="1:5" x14ac:dyDescent="0.25">
      <c r="A16" s="1" t="d">
        <v>2021-04-30</v>
      </c>
      <c r="B16">
        <v>4198.1000000000004</v>
      </c>
      <c r="C16">
        <v>4198.1000000000004</v>
      </c>
      <c r="D16">
        <v>4174.8500000000004</v>
      </c>
      <c r="E16">
        <v>4181.17</v>
      </c>
    </row>
    <row r="17" spans="1:5" x14ac:dyDescent="0.25">
      <c r="A17" s="1" t="d">
        <v>2021-03-31</v>
      </c>
      <c r="B17">
        <v>3967.25</v>
      </c>
      <c r="C17">
        <v>3994.41</v>
      </c>
      <c r="D17">
        <v>3966.98</v>
      </c>
      <c r="E17">
        <v>3972.89</v>
      </c>
    </row>
    <row r="18" spans="1:5" x14ac:dyDescent="0.25">
      <c r="A18" s="1" t="d">
        <v>2020-12-31</v>
      </c>
      <c r="B18">
        <v>3733.27</v>
      </c>
      <c r="C18">
        <v>3760.2</v>
      </c>
      <c r="D18">
        <v>3726.88</v>
      </c>
      <c r="E18">
        <v>3756.07</v>
      </c>
    </row>
    <row r="19" spans="1:5" x14ac:dyDescent="0.25">
      <c r="A19" s="1" t="d">
        <v>2020-11-30</v>
      </c>
      <c r="B19">
        <v>3634.18</v>
      </c>
      <c r="C19">
        <v>3634.18</v>
      </c>
      <c r="D19">
        <v>3594.39</v>
      </c>
      <c r="E19">
        <v>3621.63</v>
      </c>
    </row>
    <row r="20" spans="1:5" x14ac:dyDescent="0.25">
      <c r="A20" s="1" t="d">
        <v>2020-09-30</v>
      </c>
      <c r="B20">
        <v>3341.21</v>
      </c>
      <c r="C20">
        <v>3393.56</v>
      </c>
      <c r="D20">
        <v>3340.47</v>
      </c>
      <c r="E20">
        <v>3363</v>
      </c>
    </row>
    <row r="21" spans="1:5" x14ac:dyDescent="0.25">
      <c r="A21" s="1" t="d">
        <v>2020-08-31</v>
      </c>
      <c r="B21">
        <v>3509.73</v>
      </c>
      <c r="C21">
        <v>3514.77</v>
      </c>
      <c r="D21">
        <v>3493.25</v>
      </c>
      <c r="E21">
        <v>3500.31</v>
      </c>
    </row>
    <row r="22" spans="1:5" x14ac:dyDescent="0.25">
      <c r="A22" s="1" t="d">
        <v>2020-07-31</v>
      </c>
      <c r="B22">
        <v>3270.45</v>
      </c>
      <c r="C22">
        <v>3272.17</v>
      </c>
      <c r="D22">
        <v>3220.26</v>
      </c>
      <c r="E22">
        <v>3271.12</v>
      </c>
    </row>
    <row r="23" spans="1:5" x14ac:dyDescent="0.25">
      <c r="A23" s="1" t="d">
        <v>2020-06-30</v>
      </c>
      <c r="B23">
        <v>3050.2</v>
      </c>
      <c r="C23">
        <v>3111.51</v>
      </c>
      <c r="D23">
        <v>3047.83</v>
      </c>
      <c r="E23">
        <v>3100.29</v>
      </c>
    </row>
    <row r="24" spans="1:5" x14ac:dyDescent="0.25">
      <c r="A24" s="1" t="d">
        <v>2020-04-30</v>
      </c>
      <c r="B24">
        <v>2930.91</v>
      </c>
      <c r="C24">
        <v>2930.91</v>
      </c>
      <c r="D24">
        <v>2892.47</v>
      </c>
      <c r="E24">
        <v>2912.43</v>
      </c>
    </row>
    <row r="25" spans="1:5" x14ac:dyDescent="0.25">
      <c r="A25" s="1" t="d">
        <v>2020-03-31</v>
      </c>
      <c r="B25">
        <v>2614.69</v>
      </c>
      <c r="C25">
        <v>2641.39</v>
      </c>
      <c r="D25">
        <v>2571.15</v>
      </c>
      <c r="E25">
        <v>2584.59</v>
      </c>
    </row>
    <row r="26" spans="1:5" x14ac:dyDescent="0.25">
      <c r="A26" s="1" t="d">
        <v>2020-01-31</v>
      </c>
      <c r="B26">
        <v>3282.33</v>
      </c>
      <c r="C26">
        <v>3282.33</v>
      </c>
      <c r="D26">
        <v>3214.68</v>
      </c>
      <c r="E26">
        <v>3225.52</v>
      </c>
    </row>
    <row r="27" spans="1:5" x14ac:dyDescent="0.25">
      <c r="A27" s="1" t="d">
        <v>2019-12-31</v>
      </c>
      <c r="B27">
        <v>3215.18</v>
      </c>
      <c r="C27">
        <v>3231.72</v>
      </c>
      <c r="D27">
        <v>3212.03</v>
      </c>
      <c r="E27">
        <v>3230.78</v>
      </c>
    </row>
    <row r="28" spans="1:5" x14ac:dyDescent="0.25">
      <c r="A28" s="1" t="d">
        <v>2019-10-31</v>
      </c>
      <c r="B28">
        <v>3046.9</v>
      </c>
      <c r="C28">
        <v>3046.9</v>
      </c>
      <c r="D28">
        <v>3023.19</v>
      </c>
      <c r="E28">
        <v>3037.56</v>
      </c>
    </row>
    <row r="29" spans="1:5" x14ac:dyDescent="0.25">
      <c r="A29" s="1" t="d">
        <v>2019-09-30</v>
      </c>
      <c r="B29">
        <v>2967.07</v>
      </c>
      <c r="C29">
        <v>2983.85</v>
      </c>
      <c r="D29">
        <v>2967.07</v>
      </c>
      <c r="E29">
        <v>2976.74</v>
      </c>
    </row>
    <row r="30" spans="1:5" x14ac:dyDescent="0.25">
      <c r="A30" s="1" t="d">
        <v>2019-07-31</v>
      </c>
      <c r="B30">
        <v>3016.22</v>
      </c>
      <c r="C30">
        <v>3017.4</v>
      </c>
      <c r="D30">
        <v>2958.08</v>
      </c>
      <c r="E30">
        <v>2980.38</v>
      </c>
    </row>
    <row r="31" spans="1:5" x14ac:dyDescent="0.25">
      <c r="A31" s="1" t="d">
        <v>2019-05-31</v>
      </c>
      <c r="B31">
        <v>2766.15</v>
      </c>
      <c r="C31">
        <v>2768.98</v>
      </c>
      <c r="D31">
        <v>2750.52</v>
      </c>
      <c r="E31">
        <v>2752.06</v>
      </c>
    </row>
    <row r="32" spans="1:5" x14ac:dyDescent="0.25">
      <c r="A32" s="1" t="d">
        <v>2019-04-30</v>
      </c>
      <c r="B32">
        <v>2937.14</v>
      </c>
      <c r="C32">
        <v>2948.22</v>
      </c>
      <c r="D32">
        <v>2924.11</v>
      </c>
      <c r="E32">
        <v>2945.83</v>
      </c>
    </row>
    <row r="33" spans="1:5" x14ac:dyDescent="0.25">
      <c r="A33" s="1" t="d">
        <v>2019-02-28</v>
      </c>
      <c r="B33">
        <v>2788.11</v>
      </c>
      <c r="C33">
        <v>2793.73</v>
      </c>
      <c r="D33">
        <v>2782.51</v>
      </c>
      <c r="E33">
        <v>2784.49</v>
      </c>
    </row>
    <row r="34" spans="1:5" x14ac:dyDescent="0.25">
      <c r="A34" s="1" t="d">
        <v>2019-01-31</v>
      </c>
      <c r="B34">
        <v>2685.49</v>
      </c>
      <c r="C34">
        <v>2708.95</v>
      </c>
      <c r="D34">
        <v>2678.65</v>
      </c>
      <c r="E34">
        <v>2704.1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260"/>
  <sheetViews>
    <sheetView tabSelected="1" topLeftCell="R1" zoomScaleNormal="100" workbookViewId="0">
      <selection activeCell="F8" sqref="F8"/>
    </sheetView>
  </sheetViews>
  <sheetFormatPr defaultRowHeight="12.75" x14ac:dyDescent="0.2"/>
  <cols>
    <col min="1" max="1" width="10.7109375" style="9" bestFit="1" customWidth="1"/>
    <col min="2" max="2" width="9.140625" style="10"/>
    <col min="3" max="3" width="11.7109375" style="10" customWidth="1"/>
    <col min="4" max="4" width="9.140625" style="11"/>
    <col min="5" max="5" width="18.42578125" style="8" customWidth="1"/>
    <col min="6" max="6" width="18.42578125" style="10" customWidth="1"/>
    <col min="7" max="7" width="22.140625" style="10" customWidth="1"/>
    <col min="8" max="8" width="13.42578125" style="27" customWidth="1"/>
    <col min="9" max="9" width="17.140625" style="11" customWidth="1"/>
    <col min="10" max="10" width="17.140625" style="10" customWidth="1"/>
    <col min="11" max="11" width="26.42578125" style="10" customWidth="1"/>
    <col min="12" max="12" width="18.42578125" style="8" customWidth="1"/>
    <col min="13" max="13" width="21.42578125" style="8" customWidth="1"/>
    <col min="14" max="14" width="20" style="8" bestFit="1" customWidth="1"/>
    <col min="15" max="15" width="19.42578125" style="8" customWidth="1"/>
    <col min="16" max="16" width="21.85546875" style="8" customWidth="1"/>
    <col min="17" max="17" width="18.85546875" style="8" customWidth="1"/>
    <col min="18" max="18" width="20.85546875" style="8" customWidth="1"/>
    <col min="19" max="19" width="21" style="8" customWidth="1"/>
    <col min="20" max="20" width="17.140625" style="8" customWidth="1"/>
    <col min="21" max="21" width="16.28515625" style="8" customWidth="1"/>
    <col min="22" max="22" width="14.140625" style="8" customWidth="1"/>
    <col min="23" max="23" width="14.7109375" style="8" customWidth="1"/>
    <col min="24" max="24" width="18.42578125" style="8" customWidth="1"/>
    <col min="25" max="25" width="9.140625" style="8"/>
    <col min="26" max="26" width="12" style="8" customWidth="1"/>
    <col min="27" max="29" width="9.140625" style="8"/>
    <col min="30" max="30" width="15.7109375" style="8" customWidth="1"/>
    <col min="31" max="16384" width="9.140625" style="8"/>
  </cols>
  <sheetData>
    <row r="1" spans="1:30" x14ac:dyDescent="0.2">
      <c r="A1" s="4" t="s">
        <v>0</v>
      </c>
      <c r="B1" s="5" t="s">
        <v>6</v>
      </c>
      <c r="C1" s="5" t="s">
        <v>7</v>
      </c>
      <c r="D1" s="6" t="s">
        <v>8</v>
      </c>
      <c r="E1" s="7" t="s">
        <v>9</v>
      </c>
      <c r="F1" s="5" t="s">
        <v>12</v>
      </c>
      <c r="G1" s="5" t="s">
        <v>13</v>
      </c>
      <c r="H1" s="26" t="s">
        <v>40</v>
      </c>
      <c r="I1" s="6" t="s">
        <v>43</v>
      </c>
      <c r="J1" s="5" t="s">
        <v>42</v>
      </c>
      <c r="K1" s="5" t="s">
        <v>41</v>
      </c>
      <c r="L1" s="7" t="s">
        <v>48</v>
      </c>
      <c r="O1" s="44" t="s">
        <v>22</v>
      </c>
      <c r="P1" s="45"/>
      <c r="Q1" s="45"/>
      <c r="R1" s="45"/>
      <c r="S1" s="46"/>
      <c r="W1" s="7" t="s">
        <v>44</v>
      </c>
      <c r="X1" s="7" t="s">
        <v>45</v>
      </c>
      <c r="Z1" s="8" t="s">
        <v>57</v>
      </c>
      <c r="AA1" s="8" t="s">
        <v>58</v>
      </c>
      <c r="AC1" s="8" t="s">
        <v>60</v>
      </c>
    </row>
    <row r="2" spans="1:30" x14ac:dyDescent="0.2">
      <c r="A2" s="9" t="d">
        <v>2019-01-31</v>
      </c>
      <c r="B2" s="10">
        <f>VLOOKUP($A2,$Z$2:$AD$49,MATCH(Dashboard!A$1&amp;" Price",$Z$2:$AD$2,0),FALSE)</f>
        <v>41.61</v>
      </c>
      <c r="C2" s="10">
        <f>VLOOKUP($A2,$Z$2:$AD$49,MATCH(Dashboard!A$1&amp;" Dividend",$Z$2:$AD$2,0),FALSE)</f>
        <v>0</v>
      </c>
      <c r="F2" s="10">
        <f t="shared" ref="F2:F48" si="0">IF($B2 = $N$3, $N$3,NA())</f>
        <v>41.61</v>
      </c>
      <c r="G2" s="10" t="e">
        <f t="shared" ref="G2:G48" si="1">IF($B2 = $N$4, $N$4,NA())</f>
        <v>#N/A</v>
      </c>
      <c r="H2" s="27">
        <f>VLOOKUP('work sheet'!A2,'S&amp;P 500'!A:E,5,FALSE)</f>
        <v>2704.1</v>
      </c>
      <c r="J2" s="10">
        <v>100</v>
      </c>
      <c r="K2" s="10">
        <v>100</v>
      </c>
      <c r="O2" s="12" t="s">
        <v>23</v>
      </c>
      <c r="P2" s="13" t="s">
        <v>24</v>
      </c>
      <c r="Q2" s="14" t="s">
        <v>25</v>
      </c>
      <c r="R2" s="7" t="s">
        <v>26</v>
      </c>
      <c r="S2" s="7" t="s">
        <v>27</v>
      </c>
      <c r="W2" s="8">
        <f>(B2/MAX($B$2:B2))-1</f>
        <v>0</v>
      </c>
      <c r="X2" s="11">
        <f>(H2/MAX($H$2:H2))-1</f>
        <v>0</v>
      </c>
      <c r="Z2" s="8" t="s">
        <v>59</v>
      </c>
      <c r="AA2" s="8" t="s">
        <v>61</v>
      </c>
      <c r="AB2" s="8" t="s">
        <v>64</v>
      </c>
      <c r="AC2" s="8" t="s">
        <v>62</v>
      </c>
      <c r="AD2" s="8" t="s">
        <v>63</v>
      </c>
    </row>
    <row r="3" spans="1:30" x14ac:dyDescent="0.2">
      <c r="A3" s="9" t="d">
        <v>2019-02-28</v>
      </c>
      <c r="B3" s="10">
        <f>VLOOKUP($A3,$Z$2:$AD$49,MATCH(Dashboard!A$1&amp;" Price",$Z$2:$AD$2,0),FALSE)</f>
        <v>43.287500000000001</v>
      </c>
      <c r="C3" s="10">
        <f>VLOOKUP($A3,$Z$2:$AD$49,MATCH(Dashboard!A$1&amp;" Dividend",$Z$2:$AD$2,0),FALSE)</f>
        <v>0.73</v>
      </c>
      <c r="D3" s="11">
        <f>(B3+C3-B2)/B2</f>
        <v>5.7858687815428959E-2</v>
      </c>
      <c r="E3" s="11">
        <f>D3 +1</f>
        <v>1.057858687815429</v>
      </c>
      <c r="F3" s="10" t="e">
        <f t="shared" si="0"/>
        <v>#N/A</v>
      </c>
      <c r="G3" s="10" t="e">
        <f t="shared" si="1"/>
        <v>#N/A</v>
      </c>
      <c r="H3" s="27">
        <f>VLOOKUP('work sheet'!A3,'S&amp;P 500'!A:E,5,FALSE)</f>
        <v>2784.49</v>
      </c>
      <c r="I3" s="11">
        <f>(H3-H2)/H2</f>
        <v>2.9728930143115964E-2</v>
      </c>
      <c r="J3" s="10">
        <f>J2 * (1 + D3)</f>
        <v>105.7858687815429</v>
      </c>
      <c r="K3" s="10">
        <f>K2 * (1 +I3)</f>
        <v>102.97289301431161</v>
      </c>
      <c r="L3" s="22">
        <f>I3+1</f>
        <v>1.0297289301431161</v>
      </c>
      <c r="M3" s="8" t="s">
        <v>10</v>
      </c>
      <c r="N3" s="15">
        <f>MIN(B:B)</f>
        <v>41.61</v>
      </c>
      <c r="O3" s="16">
        <f>MIN(D3:D48)</f>
        <v>-0.12097697493957518</v>
      </c>
      <c r="P3" s="17">
        <f>MAX(D3:D48)</f>
        <v>0.22209674383587408</v>
      </c>
      <c r="Q3" s="17">
        <f>P3-O3</f>
        <v>0.34307371877544923</v>
      </c>
      <c r="R3" s="8">
        <v>23</v>
      </c>
      <c r="S3" s="8">
        <f>Q3/(R3-1)</f>
        <v>1.5594259944338601E-2</v>
      </c>
      <c r="W3" s="8">
        <f>(B3/MAX($B$2:B3))-1</f>
        <v>0</v>
      </c>
      <c r="X3" s="11">
        <f>(H3/MAX($H$2:H3))-1</f>
        <v>0</v>
      </c>
      <c r="Z3" s="9" t="d">
        <v>2019-01-31</v>
      </c>
      <c r="AA3" s="10">
        <v>41.61</v>
      </c>
      <c r="AB3" s="10">
        <v>0</v>
      </c>
      <c r="AC3" s="10">
        <f>VLOOKUP(Z3,'AMZN Data'!A:B,2)</f>
        <v>85.936499999999995</v>
      </c>
      <c r="AD3" s="10">
        <v>0</v>
      </c>
    </row>
    <row r="4" spans="1:30" x14ac:dyDescent="0.2">
      <c r="A4" s="9" t="d">
        <v>2019-03-31</v>
      </c>
      <c r="B4" s="10">
        <f>VLOOKUP($A4,$Z$2:$AD$49,MATCH(Dashboard!A$1&amp;" Price",$Z$2:$AD$2,0),FALSE)</f>
        <v>47.487499999999997</v>
      </c>
      <c r="C4" s="10">
        <f>VLOOKUP($A4,$Z$2:$AD$49,MATCH(Dashboard!A$1&amp;" Dividend",$Z$2:$AD$2,0),FALSE)</f>
        <v>0</v>
      </c>
      <c r="D4" s="11">
        <f t="shared" ref="D4:D48" si="2">(B4+C4-B3)/B3</f>
        <v>9.7025700259890171E-2</v>
      </c>
      <c r="E4" s="11">
        <f t="shared" ref="E4:E48" si="3">D4 +1</f>
        <v>1.0970257002598902</v>
      </c>
      <c r="F4" s="10" t="e">
        <f t="shared" si="0"/>
        <v>#N/A</v>
      </c>
      <c r="G4" s="10" t="e">
        <f t="shared" si="1"/>
        <v>#N/A</v>
      </c>
      <c r="H4" s="27">
        <f>AVERAGE(H3,H5)</f>
        <v>2865.16</v>
      </c>
      <c r="I4" s="11">
        <f t="shared" ref="I4:I48" si="4">(H4-H3)/H3</f>
        <v>2.8971194006801992E-2</v>
      </c>
      <c r="J4" s="10">
        <f t="shared" ref="J4:J48" si="5">J3 * (1 + D4)</f>
        <v>116.04981677767296</v>
      </c>
      <c r="K4" s="10">
        <f t="shared" ref="K4:K48" si="6">K3 * (1 +I4)</f>
        <v>105.9561406752709</v>
      </c>
      <c r="L4" s="22">
        <f t="shared" ref="L4:L48" si="7">I4+1</f>
        <v>1.028971194006802</v>
      </c>
      <c r="M4" s="8" t="s">
        <v>11</v>
      </c>
      <c r="N4" s="15">
        <f>MAX(B:B)</f>
        <v>177.57</v>
      </c>
      <c r="O4" s="12"/>
      <c r="P4" s="18"/>
      <c r="Q4" s="14"/>
      <c r="R4" s="19"/>
      <c r="S4" s="19"/>
      <c r="T4" s="19"/>
      <c r="W4" s="11">
        <f>(B4/MAX($B$2:B4))-1</f>
        <v>0</v>
      </c>
      <c r="X4" s="11">
        <f>(H4/MAX($H$2:H4))-1</f>
        <v>0</v>
      </c>
      <c r="Z4" s="9" t="d">
        <v>2019-02-28</v>
      </c>
      <c r="AA4" s="10">
        <v>43.287500000000001</v>
      </c>
      <c r="AB4" s="10">
        <v>0.73</v>
      </c>
      <c r="AC4" s="10">
        <f>VLOOKUP(Z4,'AMZN Data'!A:B,2)</f>
        <v>81.991500000000002</v>
      </c>
      <c r="AD4" s="10">
        <v>0</v>
      </c>
    </row>
    <row r="5" spans="1:30" x14ac:dyDescent="0.2">
      <c r="A5" s="9" t="d">
        <v>2019-04-30</v>
      </c>
      <c r="B5" s="10">
        <f>VLOOKUP($A5,$Z$2:$AD$49,MATCH(Dashboard!A$1&amp;" Price",$Z$2:$AD$2,0),FALSE)</f>
        <v>50.167499999999997</v>
      </c>
      <c r="C5" s="10">
        <f>VLOOKUP($A5,$Z$2:$AD$49,MATCH(Dashboard!A$1&amp;" Dividend",$Z$2:$AD$2,0),FALSE)</f>
        <v>0</v>
      </c>
      <c r="D5" s="11">
        <f t="shared" si="2"/>
        <v>5.6435904185311921E-2</v>
      </c>
      <c r="E5" s="11">
        <f t="shared" si="3"/>
        <v>1.056435904185312</v>
      </c>
      <c r="F5" s="10" t="e">
        <f t="shared" si="0"/>
        <v>#N/A</v>
      </c>
      <c r="G5" s="10" t="e">
        <f t="shared" si="1"/>
        <v>#N/A</v>
      </c>
      <c r="H5" s="27">
        <f>VLOOKUP('work sheet'!A5,'S&amp;P 500'!A:E,5,FALSE)</f>
        <v>2945.83</v>
      </c>
      <c r="I5" s="11">
        <f t="shared" si="4"/>
        <v>2.8155495679124405E-2</v>
      </c>
      <c r="J5" s="10">
        <f t="shared" si="5"/>
        <v>122.59919311806073</v>
      </c>
      <c r="K5" s="10">
        <f t="shared" si="6"/>
        <v>108.93938833623018</v>
      </c>
      <c r="L5" s="22">
        <f t="shared" si="7"/>
        <v>1.0281554956791243</v>
      </c>
      <c r="O5" s="12"/>
      <c r="P5" s="18"/>
      <c r="Q5" s="14"/>
      <c r="R5" s="19"/>
      <c r="S5" s="19"/>
      <c r="T5" s="19"/>
      <c r="W5" s="11">
        <f>(B5/MAX($B$2:B5))-1</f>
        <v>0</v>
      </c>
      <c r="X5" s="11">
        <f>(H5/MAX($H$2:H5))-1</f>
        <v>0</v>
      </c>
      <c r="Z5" s="9" t="d">
        <v>2019-03-31</v>
      </c>
      <c r="AA5" s="10">
        <v>47.487499999999997</v>
      </c>
      <c r="AB5" s="10">
        <v>0</v>
      </c>
      <c r="AC5" s="10">
        <f>VLOOKUP(Z5,'AMZN Data'!A:B,2)</f>
        <v>81.991500000000002</v>
      </c>
      <c r="AD5" s="10">
        <v>0</v>
      </c>
    </row>
    <row r="6" spans="1:30" x14ac:dyDescent="0.2">
      <c r="A6" s="9" t="d">
        <v>2019-05-31</v>
      </c>
      <c r="B6" s="10">
        <f>VLOOKUP($A6,$Z$2:$AD$49,MATCH(Dashboard!A$1&amp;" Price",$Z$2:$AD$2,0),FALSE)</f>
        <v>43.767499999999998</v>
      </c>
      <c r="C6" s="10">
        <f>VLOOKUP($A6,$Z$2:$AD$49,MATCH(Dashboard!A$1&amp;" Dividend",$Z$2:$AD$2,0),FALSE)</f>
        <v>0.77</v>
      </c>
      <c r="D6" s="11">
        <f t="shared" si="2"/>
        <v>-0.11222404943439469</v>
      </c>
      <c r="E6" s="11">
        <f t="shared" si="3"/>
        <v>0.88777595056560532</v>
      </c>
      <c r="F6" s="10" t="e">
        <f t="shared" si="0"/>
        <v>#N/A</v>
      </c>
      <c r="G6" s="10" t="e">
        <f t="shared" si="1"/>
        <v>#N/A</v>
      </c>
      <c r="H6" s="27">
        <f>VLOOKUP('work sheet'!A6,'S&amp;P 500'!A:E,5,FALSE)</f>
        <v>2752.06</v>
      </c>
      <c r="I6" s="11">
        <f t="shared" si="4"/>
        <v>-6.5777726481161508E-2</v>
      </c>
      <c r="J6" s="10">
        <f t="shared" si="5"/>
        <v>108.84061520896257</v>
      </c>
      <c r="K6" s="10">
        <f t="shared" si="6"/>
        <v>101.7736030472246</v>
      </c>
      <c r="L6" s="22">
        <f t="shared" si="7"/>
        <v>0.93422227351883846</v>
      </c>
      <c r="M6" s="7" t="s">
        <v>14</v>
      </c>
      <c r="O6" s="12"/>
      <c r="P6" s="47" t="s">
        <v>28</v>
      </c>
      <c r="Q6" s="48"/>
      <c r="R6" s="49"/>
      <c r="S6" s="19"/>
      <c r="T6" s="19"/>
      <c r="W6" s="11">
        <f>(B6/MAX($B$2:B6))-1</f>
        <v>-0.12757263168385902</v>
      </c>
      <c r="X6" s="11">
        <f>(H6/MAX($H$2:H6))-1</f>
        <v>-6.5777726481161536E-2</v>
      </c>
      <c r="Z6" s="9" t="d">
        <v>2019-04-30</v>
      </c>
      <c r="AA6" s="10">
        <v>50.167499999999997</v>
      </c>
      <c r="AB6" s="10">
        <v>0</v>
      </c>
      <c r="AC6" s="10">
        <f>VLOOKUP(Z6,'AMZN Data'!A:B,2)</f>
        <v>96.325999999999993</v>
      </c>
      <c r="AD6" s="10">
        <v>0</v>
      </c>
    </row>
    <row r="7" spans="1:30" ht="25.5" x14ac:dyDescent="0.2">
      <c r="A7" s="9" t="d">
        <v>2019-06-30</v>
      </c>
      <c r="B7" s="10">
        <f>VLOOKUP($A7,$Z$2:$AD$49,MATCH(Dashboard!A$1&amp;" Price",$Z$2:$AD$2,0),FALSE)</f>
        <v>49.48</v>
      </c>
      <c r="C7" s="10">
        <f>VLOOKUP($A7,$Z$2:$AD$49,MATCH(Dashboard!A$1&amp;" Dividend",$Z$2:$AD$2,0),FALSE)</f>
        <v>0</v>
      </c>
      <c r="D7" s="11">
        <f t="shared" si="2"/>
        <v>0.13051922088307533</v>
      </c>
      <c r="E7" s="11">
        <f t="shared" si="3"/>
        <v>1.1305192208830754</v>
      </c>
      <c r="F7" s="10" t="e">
        <f t="shared" si="0"/>
        <v>#N/A</v>
      </c>
      <c r="G7" s="10" t="e">
        <f t="shared" si="1"/>
        <v>#N/A</v>
      </c>
      <c r="H7" s="27">
        <f>AVERAGE(H8,H6)</f>
        <v>2866.2200000000003</v>
      </c>
      <c r="I7" s="11">
        <f t="shared" si="4"/>
        <v>4.1481653743014435E-2</v>
      </c>
      <c r="J7" s="10">
        <f t="shared" si="5"/>
        <v>123.04640750647098</v>
      </c>
      <c r="K7" s="10">
        <f t="shared" si="6"/>
        <v>105.99534040900858</v>
      </c>
      <c r="L7" s="22">
        <f t="shared" si="7"/>
        <v>1.0414816537430145</v>
      </c>
      <c r="M7" s="8" t="s">
        <v>15</v>
      </c>
      <c r="N7" s="11">
        <f>GEOMEAN(E3:E48)-1</f>
        <v>3.0254532132318213E-2</v>
      </c>
      <c r="O7" s="12"/>
      <c r="P7" s="13" t="s">
        <v>29</v>
      </c>
      <c r="Q7" s="20" t="s">
        <v>30</v>
      </c>
      <c r="R7" s="12" t="s">
        <v>31</v>
      </c>
      <c r="S7" s="21" t="s">
        <v>32</v>
      </c>
      <c r="T7" s="12" t="s">
        <v>33</v>
      </c>
      <c r="U7" s="7" t="s">
        <v>34</v>
      </c>
      <c r="V7" s="7" t="s">
        <v>35</v>
      </c>
      <c r="W7" s="11">
        <f>(B7/MAX($B$2:B7))-1</f>
        <v>-1.37040912941645E-2</v>
      </c>
      <c r="X7" s="11">
        <f>(H7/MAX($H$2:H7))-1</f>
        <v>-2.7024641612041322E-2</v>
      </c>
      <c r="Z7" s="9" t="d">
        <v>2019-05-31</v>
      </c>
      <c r="AA7" s="10">
        <v>43.767499999999998</v>
      </c>
      <c r="AB7" s="10">
        <v>0.77</v>
      </c>
      <c r="AC7" s="10">
        <f>VLOOKUP(Z7,'AMZN Data'!A:B,2)</f>
        <v>88.753500000000003</v>
      </c>
      <c r="AD7" s="10">
        <v>0</v>
      </c>
    </row>
    <row r="8" spans="1:30" x14ac:dyDescent="0.2">
      <c r="A8" s="9" t="d">
        <v>2019-07-31</v>
      </c>
      <c r="B8" s="10">
        <f>VLOOKUP($A8,$Z$2:$AD$49,MATCH(Dashboard!A$1&amp;" Price",$Z$2:$AD$2,0),FALSE)</f>
        <v>53.26</v>
      </c>
      <c r="C8" s="10">
        <f>VLOOKUP($A8,$Z$2:$AD$49,MATCH(Dashboard!A$1&amp;" Dividend",$Z$2:$AD$2,0),FALSE)</f>
        <v>0</v>
      </c>
      <c r="D8" s="11">
        <f t="shared" si="2"/>
        <v>7.6394502829426059E-2</v>
      </c>
      <c r="E8" s="11">
        <f t="shared" si="3"/>
        <v>1.0763945028294262</v>
      </c>
      <c r="F8" s="10" t="e">
        <f t="shared" si="0"/>
        <v>#N/A</v>
      </c>
      <c r="G8" s="10" t="e">
        <f t="shared" si="1"/>
        <v>#N/A</v>
      </c>
      <c r="H8" s="27">
        <f>VLOOKUP('work sheet'!A8,'S&amp;P 500'!A:E,5,FALSE)</f>
        <v>2980.38</v>
      </c>
      <c r="I8" s="11">
        <f t="shared" si="4"/>
        <v>3.9829461799861784E-2</v>
      </c>
      <c r="J8" s="10">
        <f t="shared" si="5"/>
        <v>132.44647663287481</v>
      </c>
      <c r="K8" s="10">
        <f t="shared" si="6"/>
        <v>110.21707777079253</v>
      </c>
      <c r="L8" s="22">
        <f t="shared" si="7"/>
        <v>1.0398294617998618</v>
      </c>
      <c r="M8" s="8" t="s">
        <v>16</v>
      </c>
      <c r="N8" s="22">
        <f>AVERAGE(D3:D48)</f>
        <v>3.4127587376128081E-2</v>
      </c>
      <c r="O8" s="12"/>
      <c r="P8" s="17">
        <f>O3</f>
        <v>-0.12097697493957518</v>
      </c>
      <c r="Q8" s="17">
        <f>P8+$S$3</f>
        <v>-0.10538271499523658</v>
      </c>
      <c r="R8" s="23">
        <f>COUNTIFS($D$3:$D$48,"&gt;="&amp;P8,$D$3:$D$48,"&lt;"&amp;Q8)</f>
        <v>3</v>
      </c>
      <c r="S8" s="24">
        <f>R8/$R$31</f>
        <v>6.5217391304347824E-2</v>
      </c>
      <c r="T8" s="24">
        <f>NORMDIST(Q8,$N$8,$N$11,TRUE)-NORMDIST(P8,$N$8,$N$11,TRUE)</f>
        <v>1.8144667121745749E-2</v>
      </c>
      <c r="U8" s="25">
        <f>SKEW(D3:D48)</f>
        <v>-0.10022962873009041</v>
      </c>
      <c r="V8" s="25">
        <f>KURT(D3:D48)</f>
        <v>-0.97982428605344563</v>
      </c>
      <c r="W8" s="11">
        <f>(B8/MAX($B$2:B8))-1</f>
        <v>0</v>
      </c>
      <c r="X8" s="11">
        <f>(H8/MAX($H$2:H8))-1</f>
        <v>0</v>
      </c>
      <c r="Z8" s="9" t="d">
        <v>2019-06-30</v>
      </c>
      <c r="AA8" s="10">
        <v>49.48</v>
      </c>
      <c r="AB8" s="10">
        <v>0</v>
      </c>
      <c r="AC8" s="10">
        <f>VLOOKUP(Z8,'AMZN Data'!A:B,2)</f>
        <v>88.753500000000003</v>
      </c>
      <c r="AD8" s="10">
        <v>0</v>
      </c>
    </row>
    <row r="9" spans="1:30" x14ac:dyDescent="0.2">
      <c r="A9" s="9" t="d">
        <v>2019-08-31</v>
      </c>
      <c r="B9" s="10">
        <f>VLOOKUP($A9,$Z$2:$AD$49,MATCH(Dashboard!A$1&amp;" Price",$Z$2:$AD$2,0),FALSE)</f>
        <v>52.185000000000002</v>
      </c>
      <c r="C9" s="10">
        <f>VLOOKUP($A9,$Z$2:$AD$49,MATCH(Dashboard!A$1&amp;" Dividend",$Z$2:$AD$2,0),FALSE)</f>
        <v>0.77</v>
      </c>
      <c r="D9" s="11">
        <f t="shared" si="2"/>
        <v>-5.7266241081485661E-3</v>
      </c>
      <c r="E9" s="11">
        <f t="shared" si="3"/>
        <v>0.99427337589185139</v>
      </c>
      <c r="F9" s="10" t="e">
        <f t="shared" si="0"/>
        <v>#N/A</v>
      </c>
      <c r="G9" s="10" t="e">
        <f t="shared" si="1"/>
        <v>#N/A</v>
      </c>
      <c r="H9" s="27">
        <f>AVERAGE(H8,H10)</f>
        <v>2978.56</v>
      </c>
      <c r="I9" s="11">
        <f t="shared" si="4"/>
        <v>-6.1066038558846986E-4</v>
      </c>
      <c r="J9" s="10">
        <f t="shared" si="5"/>
        <v>131.68800544674966</v>
      </c>
      <c r="K9" s="10">
        <f t="shared" si="6"/>
        <v>110.14977256758259</v>
      </c>
      <c r="L9" s="22">
        <f t="shared" si="7"/>
        <v>0.99938933961441156</v>
      </c>
      <c r="O9" s="12"/>
      <c r="P9" s="17">
        <f>Q8</f>
        <v>-0.10538271499523658</v>
      </c>
      <c r="Q9" s="17">
        <f t="shared" ref="Q9:Q30" si="8">P9+$S$3</f>
        <v>-8.978845505089797E-2</v>
      </c>
      <c r="R9" s="23">
        <f t="shared" ref="R9:R30" si="9">COUNTIFS($D$3:$D$48,"&gt;="&amp;P9,$D$3:$D$48,"&lt;"&amp;Q9)</f>
        <v>2</v>
      </c>
      <c r="S9" s="24">
        <f t="shared" ref="S9:S31" si="10">R9/$R$31</f>
        <v>4.3478260869565216E-2</v>
      </c>
      <c r="T9" s="24">
        <f t="shared" ref="T9:T30" si="11">NORMDIST(Q9,$N$8,$N$11,TRUE)-NORMDIST(P9,$N$8,$N$11,TRUE)</f>
        <v>2.3720587814251598E-2</v>
      </c>
      <c r="W9" s="11">
        <f>(B9/MAX($B$2:B9))-1</f>
        <v>-2.0184003004130591E-2</v>
      </c>
      <c r="X9" s="11">
        <f>(H9/MAX($H$2:H9))-1</f>
        <v>-6.1066038558843516E-4</v>
      </c>
      <c r="Z9" s="9" t="d">
        <v>2019-07-31</v>
      </c>
      <c r="AA9" s="10">
        <v>53.26</v>
      </c>
      <c r="AB9" s="10">
        <v>0</v>
      </c>
      <c r="AC9" s="10">
        <f>VLOOKUP(Z9,'AMZN Data'!A:B,2)</f>
        <v>93.338999999999999</v>
      </c>
      <c r="AD9" s="10">
        <v>0</v>
      </c>
    </row>
    <row r="10" spans="1:30" x14ac:dyDescent="0.2">
      <c r="A10" s="9" t="d">
        <v>2019-09-30</v>
      </c>
      <c r="B10" s="10">
        <f>VLOOKUP($A10,$Z$2:$AD$49,MATCH(Dashboard!A$1&amp;" Price",$Z$2:$AD$2,0),FALSE)</f>
        <v>55.9925</v>
      </c>
      <c r="C10" s="10">
        <f>VLOOKUP($A10,$Z$2:$AD$49,MATCH(Dashboard!A$1&amp;" Dividend",$Z$2:$AD$2,0),FALSE)</f>
        <v>0</v>
      </c>
      <c r="D10" s="11">
        <f t="shared" si="2"/>
        <v>7.2961578997796248E-2</v>
      </c>
      <c r="E10" s="11">
        <f t="shared" si="3"/>
        <v>1.0729615789977962</v>
      </c>
      <c r="F10" s="10" t="e">
        <f t="shared" si="0"/>
        <v>#N/A</v>
      </c>
      <c r="G10" s="10" t="e">
        <f t="shared" si="1"/>
        <v>#N/A</v>
      </c>
      <c r="H10" s="27">
        <f>VLOOKUP('work sheet'!A10,'S&amp;P 500'!A:E,5,FALSE)</f>
        <v>2976.74</v>
      </c>
      <c r="I10" s="11">
        <f t="shared" si="4"/>
        <v>-6.110335195531276E-4</v>
      </c>
      <c r="J10" s="10">
        <f t="shared" si="5"/>
        <v>141.2961702592149</v>
      </c>
      <c r="K10" s="10">
        <f t="shared" si="6"/>
        <v>110.08246736437263</v>
      </c>
      <c r="L10" s="22">
        <f t="shared" si="7"/>
        <v>0.99938896648044684</v>
      </c>
      <c r="M10" s="7" t="s">
        <v>17</v>
      </c>
      <c r="O10" s="12"/>
      <c r="P10" s="17">
        <f t="shared" ref="P10:P30" si="12">Q9</f>
        <v>-8.978845505089797E-2</v>
      </c>
      <c r="Q10" s="17">
        <f t="shared" si="8"/>
        <v>-7.4194195106559363E-2</v>
      </c>
      <c r="R10" s="23">
        <f t="shared" si="9"/>
        <v>2</v>
      </c>
      <c r="S10" s="24">
        <f t="shared" si="10"/>
        <v>4.3478260869565216E-2</v>
      </c>
      <c r="T10" s="24">
        <f t="shared" si="11"/>
        <v>3.009493661213733E-2</v>
      </c>
      <c r="W10" s="11">
        <f>(B10/MAX($B$2:B10))-1</f>
        <v>0</v>
      </c>
      <c r="X10" s="11">
        <f>(H10/MAX($H$2:H10))-1</f>
        <v>-1.2213207711769813E-3</v>
      </c>
      <c r="Z10" s="9" t="d">
        <v>2019-08-31</v>
      </c>
      <c r="AA10" s="10">
        <v>52.185000000000002</v>
      </c>
      <c r="AB10" s="10">
        <v>0.77</v>
      </c>
      <c r="AC10" s="10">
        <f>VLOOKUP(Z10,'AMZN Data'!A:B,2)</f>
        <v>93.338999999999999</v>
      </c>
      <c r="AD10" s="10">
        <v>0</v>
      </c>
    </row>
    <row r="11" spans="1:30" x14ac:dyDescent="0.2">
      <c r="A11" s="9" t="d">
        <v>2019-10-31</v>
      </c>
      <c r="B11" s="10">
        <f>VLOOKUP($A11,$Z$2:$AD$49,MATCH(Dashboard!A$1&amp;" Price",$Z$2:$AD$2,0),FALSE)</f>
        <v>62.19</v>
      </c>
      <c r="C11" s="10">
        <f>VLOOKUP($A11,$Z$2:$AD$49,MATCH(Dashboard!A$1&amp;" Dividend",$Z$2:$AD$2,0),FALSE)</f>
        <v>0</v>
      </c>
      <c r="D11" s="11">
        <f t="shared" si="2"/>
        <v>0.11068446666964323</v>
      </c>
      <c r="E11" s="11">
        <f t="shared" si="3"/>
        <v>1.1106844666696432</v>
      </c>
      <c r="F11" s="10" t="e">
        <f t="shared" si="0"/>
        <v>#N/A</v>
      </c>
      <c r="G11" s="10" t="e">
        <f t="shared" si="1"/>
        <v>#N/A</v>
      </c>
      <c r="H11" s="27">
        <f>VLOOKUP('work sheet'!A11,'S&amp;P 500'!A:E,5,FALSE)</f>
        <v>3037.56</v>
      </c>
      <c r="I11" s="11">
        <f t="shared" si="4"/>
        <v>2.0431747482144953E-2</v>
      </c>
      <c r="J11" s="10">
        <f t="shared" si="5"/>
        <v>156.93546150681919</v>
      </c>
      <c r="K11" s="10">
        <f t="shared" si="6"/>
        <v>112.33164453977295</v>
      </c>
      <c r="L11" s="22">
        <f t="shared" si="7"/>
        <v>1.0204317474821449</v>
      </c>
      <c r="M11" s="8" t="s">
        <v>18</v>
      </c>
      <c r="N11" s="11">
        <f>STDEV(D3:D48)</f>
        <v>8.9991665246414942E-2</v>
      </c>
      <c r="O11" s="12"/>
      <c r="P11" s="17">
        <f t="shared" si="12"/>
        <v>-7.4194195106559363E-2</v>
      </c>
      <c r="Q11" s="17">
        <f t="shared" si="8"/>
        <v>-5.8599935162220763E-2</v>
      </c>
      <c r="R11" s="23">
        <f t="shared" si="9"/>
        <v>3</v>
      </c>
      <c r="S11" s="24">
        <f t="shared" si="10"/>
        <v>6.5217391304347824E-2</v>
      </c>
      <c r="T11" s="24">
        <f t="shared" si="11"/>
        <v>3.7055526321751089E-2</v>
      </c>
      <c r="W11" s="11">
        <f>(B11/MAX($B$2:B11))-1</f>
        <v>0</v>
      </c>
      <c r="X11" s="11">
        <f>(H11/MAX($H$2:H11))-1</f>
        <v>0</v>
      </c>
      <c r="Z11" s="9" t="d">
        <v>2019-09-30</v>
      </c>
      <c r="AA11" s="10">
        <v>55.9925</v>
      </c>
      <c r="AB11" s="10">
        <v>0</v>
      </c>
      <c r="AC11" s="10">
        <f>VLOOKUP(Z11,'AMZN Data'!A:B,2)</f>
        <v>86.795500000000004</v>
      </c>
      <c r="AD11" s="10">
        <v>0</v>
      </c>
    </row>
    <row r="12" spans="1:30" x14ac:dyDescent="0.2">
      <c r="A12" s="9" t="d">
        <v>2019-11-30</v>
      </c>
      <c r="B12" s="10">
        <f>VLOOKUP($A12,$Z$2:$AD$49,MATCH(Dashboard!A$1&amp;" Price",$Z$2:$AD$2,0),FALSE)</f>
        <v>66.8125</v>
      </c>
      <c r="C12" s="10">
        <f>VLOOKUP($A12,$Z$2:$AD$49,MATCH(Dashboard!A$1&amp;" Dividend",$Z$2:$AD$2,0),FALSE)</f>
        <v>0.77</v>
      </c>
      <c r="D12" s="11">
        <f t="shared" si="2"/>
        <v>8.6710082006753467E-2</v>
      </c>
      <c r="E12" s="11">
        <f t="shared" si="3"/>
        <v>1.0867100820067535</v>
      </c>
      <c r="F12" s="10" t="e">
        <f t="shared" si="0"/>
        <v>#N/A</v>
      </c>
      <c r="G12" s="10" t="e">
        <f t="shared" si="1"/>
        <v>#N/A</v>
      </c>
      <c r="H12" s="27">
        <f>AVERAGE(H11,H13)</f>
        <v>3134.17</v>
      </c>
      <c r="I12" s="11">
        <f t="shared" si="4"/>
        <v>3.1805133067330398E-2</v>
      </c>
      <c r="J12" s="10">
        <f t="shared" si="5"/>
        <v>170.54334824384318</v>
      </c>
      <c r="K12" s="10">
        <f t="shared" si="6"/>
        <v>115.90436744203248</v>
      </c>
      <c r="L12" s="22">
        <f t="shared" si="7"/>
        <v>1.0318051330673303</v>
      </c>
      <c r="M12" s="8" t="s">
        <v>19</v>
      </c>
      <c r="N12" s="11">
        <f>PERCENTILE(D3:D48,0.05)</f>
        <v>-0.10576631619268684</v>
      </c>
      <c r="O12" s="12"/>
      <c r="P12" s="17">
        <f t="shared" si="12"/>
        <v>-5.8599935162220763E-2</v>
      </c>
      <c r="Q12" s="17">
        <f t="shared" si="8"/>
        <v>-4.3005675217882164E-2</v>
      </c>
      <c r="R12" s="23">
        <f t="shared" si="9"/>
        <v>3</v>
      </c>
      <c r="S12" s="24">
        <f t="shared" si="10"/>
        <v>6.5217391304347824E-2</v>
      </c>
      <c r="T12" s="24">
        <f t="shared" si="11"/>
        <v>4.4279644663684559E-2</v>
      </c>
      <c r="W12" s="11">
        <f>(B12/MAX($B$2:B12))-1</f>
        <v>0</v>
      </c>
      <c r="X12" s="11">
        <f>(H12/MAX($H$2:H12))-1</f>
        <v>0</v>
      </c>
      <c r="Z12" s="9" t="d">
        <v>2019-10-31</v>
      </c>
      <c r="AA12" s="10">
        <v>62.19</v>
      </c>
      <c r="AB12" s="10">
        <v>0</v>
      </c>
      <c r="AC12" s="10">
        <f>VLOOKUP(Z12,'AMZN Data'!A:B,2)</f>
        <v>88.832999999999998</v>
      </c>
      <c r="AD12" s="10">
        <v>0</v>
      </c>
    </row>
    <row r="13" spans="1:30" x14ac:dyDescent="0.2">
      <c r="A13" s="9" t="d">
        <v>2019-12-31</v>
      </c>
      <c r="B13" s="10">
        <f>VLOOKUP($A13,$Z$2:$AD$49,MATCH(Dashboard!A$1&amp;" Price",$Z$2:$AD$2,0),FALSE)</f>
        <v>73.412499999999994</v>
      </c>
      <c r="C13" s="10">
        <f>VLOOKUP($A13,$Z$2:$AD$49,MATCH(Dashboard!A$1&amp;" Dividend",$Z$2:$AD$2,0),FALSE)</f>
        <v>0</v>
      </c>
      <c r="D13" s="11">
        <f t="shared" si="2"/>
        <v>9.8783910196445196E-2</v>
      </c>
      <c r="E13" s="11">
        <f t="shared" si="3"/>
        <v>1.0987839101964452</v>
      </c>
      <c r="F13" s="10" t="e">
        <f t="shared" si="0"/>
        <v>#N/A</v>
      </c>
      <c r="G13" s="10" t="e">
        <f t="shared" si="1"/>
        <v>#N/A</v>
      </c>
      <c r="H13" s="27">
        <f>VLOOKUP('work sheet'!A13,'S&amp;P 500'!A:E,5,FALSE)</f>
        <v>3230.78</v>
      </c>
      <c r="I13" s="11">
        <f t="shared" si="4"/>
        <v>3.0824747859880007E-2</v>
      </c>
      <c r="J13" s="10">
        <f t="shared" si="5"/>
        <v>187.39028704136408</v>
      </c>
      <c r="K13" s="10">
        <f t="shared" si="6"/>
        <v>119.47709034429201</v>
      </c>
      <c r="L13" s="22">
        <f t="shared" si="7"/>
        <v>1.03082474785988</v>
      </c>
      <c r="O13" s="12"/>
      <c r="P13" s="17">
        <f t="shared" si="12"/>
        <v>-4.3005675217882164E-2</v>
      </c>
      <c r="Q13" s="17">
        <f t="shared" si="8"/>
        <v>-2.7411415273543564E-2</v>
      </c>
      <c r="R13" s="23">
        <f t="shared" si="9"/>
        <v>2</v>
      </c>
      <c r="S13" s="24">
        <f t="shared" si="10"/>
        <v>4.3478260869565216E-2</v>
      </c>
      <c r="T13" s="24">
        <f t="shared" si="11"/>
        <v>5.1350759691803999E-2</v>
      </c>
      <c r="W13" s="11">
        <f>(B13/MAX($B$2:B13))-1</f>
        <v>0</v>
      </c>
      <c r="X13" s="11">
        <f>(H13/MAX($H$2:H13))-1</f>
        <v>0</v>
      </c>
      <c r="Z13" s="9" t="d">
        <v>2019-11-30</v>
      </c>
      <c r="AA13" s="10">
        <v>66.8125</v>
      </c>
      <c r="AB13" s="10">
        <v>0.77</v>
      </c>
      <c r="AC13" s="10">
        <f>VLOOKUP(Z13,'AMZN Data'!A:B,2)</f>
        <v>88.832999999999998</v>
      </c>
      <c r="AD13" s="10">
        <v>0</v>
      </c>
    </row>
    <row r="14" spans="1:30" x14ac:dyDescent="0.2">
      <c r="A14" s="9" t="d">
        <v>2020-01-31</v>
      </c>
      <c r="B14" s="10">
        <f>VLOOKUP($A14,$Z$2:$AD$49,MATCH(Dashboard!A$1&amp;" Price",$Z$2:$AD$2,0),FALSE)</f>
        <v>77.377499999999998</v>
      </c>
      <c r="C14" s="10">
        <f>VLOOKUP($A14,$Z$2:$AD$49,MATCH(Dashboard!A$1&amp;" Dividend",$Z$2:$AD$2,0),FALSE)</f>
        <v>0</v>
      </c>
      <c r="D14" s="11">
        <f t="shared" si="2"/>
        <v>5.4009875702366816E-2</v>
      </c>
      <c r="E14" s="11">
        <f t="shared" si="3"/>
        <v>1.0540098757023668</v>
      </c>
      <c r="F14" s="10" t="e">
        <f t="shared" si="0"/>
        <v>#N/A</v>
      </c>
      <c r="G14" s="10" t="e">
        <f t="shared" si="1"/>
        <v>#N/A</v>
      </c>
      <c r="H14" s="27">
        <f>VLOOKUP('work sheet'!A14,'S&amp;P 500'!A:E,5,FALSE)</f>
        <v>3225.52</v>
      </c>
      <c r="I14" s="11">
        <f t="shared" si="4"/>
        <v>-1.6280898111292685E-3</v>
      </c>
      <c r="J14" s="10">
        <f t="shared" si="5"/>
        <v>197.51121315229898</v>
      </c>
      <c r="K14" s="10">
        <f t="shared" si="6"/>
        <v>119.2825709108391</v>
      </c>
      <c r="L14" s="22">
        <f t="shared" si="7"/>
        <v>0.99837191018887073</v>
      </c>
      <c r="M14" s="7" t="s">
        <v>20</v>
      </c>
      <c r="O14" s="12"/>
      <c r="P14" s="17">
        <f t="shared" si="12"/>
        <v>-2.7411415273543564E-2</v>
      </c>
      <c r="Q14" s="17">
        <f t="shared" si="8"/>
        <v>-1.1817155329204963E-2</v>
      </c>
      <c r="R14" s="23">
        <f t="shared" si="9"/>
        <v>1</v>
      </c>
      <c r="S14" s="24">
        <f t="shared" si="10"/>
        <v>2.1739130434782608E-2</v>
      </c>
      <c r="T14" s="24">
        <f t="shared" si="11"/>
        <v>5.7793798368910243E-2</v>
      </c>
      <c r="W14" s="11">
        <f>(B14/MAX($B$2:B14))-1</f>
        <v>0</v>
      </c>
      <c r="X14" s="11">
        <f>(H14/MAX($H$2:H14))-1</f>
        <v>-1.6280898111292741E-3</v>
      </c>
      <c r="Z14" s="9" t="d">
        <v>2019-12-31</v>
      </c>
      <c r="AA14" s="10">
        <v>73.412499999999994</v>
      </c>
      <c r="AB14" s="10">
        <v>0</v>
      </c>
      <c r="AC14" s="10">
        <f>VLOOKUP(Z14,'AMZN Data'!A:B,2)</f>
        <v>92.391999999999996</v>
      </c>
      <c r="AD14" s="10">
        <v>0</v>
      </c>
    </row>
    <row r="15" spans="1:30" x14ac:dyDescent="0.2">
      <c r="A15" s="9" t="d">
        <v>2020-02-29</v>
      </c>
      <c r="B15" s="10">
        <f>VLOOKUP($A15,$Z$2:$AD$49,MATCH(Dashboard!A$1&amp;" Price",$Z$2:$AD$2,0),FALSE)</f>
        <v>68.34</v>
      </c>
      <c r="C15" s="10">
        <f>VLOOKUP($A15,$Z$2:$AD$49,MATCH(Dashboard!A$1&amp;" Dividend",$Z$2:$AD$2,0),FALSE)</f>
        <v>0.77</v>
      </c>
      <c r="D15" s="11">
        <f t="shared" si="2"/>
        <v>-0.10684630545055085</v>
      </c>
      <c r="E15" s="11">
        <f t="shared" si="3"/>
        <v>0.89315369454944915</v>
      </c>
      <c r="F15" s="10" t="e">
        <f t="shared" si="0"/>
        <v>#N/A</v>
      </c>
      <c r="G15" s="10" t="e">
        <f t="shared" si="1"/>
        <v>#N/A</v>
      </c>
      <c r="H15" s="27">
        <f>AVERAGE(H14,H16)</f>
        <v>2905.0550000000003</v>
      </c>
      <c r="I15" s="11">
        <f t="shared" si="4"/>
        <v>-9.9352972543961804E-2</v>
      </c>
      <c r="J15" s="10">
        <f t="shared" si="5"/>
        <v>176.4078697419196</v>
      </c>
      <c r="K15" s="10">
        <f t="shared" si="6"/>
        <v>107.43149291816133</v>
      </c>
      <c r="L15" s="22">
        <f t="shared" si="7"/>
        <v>0.9006470274560382</v>
      </c>
      <c r="M15" s="8" t="s">
        <v>21</v>
      </c>
      <c r="N15" s="11">
        <f>(N8-0.01)/N11</f>
        <v>0.26810913332986985</v>
      </c>
      <c r="O15" s="12"/>
      <c r="P15" s="17">
        <f t="shared" si="12"/>
        <v>-1.1817155329204963E-2</v>
      </c>
      <c r="Q15" s="17">
        <f t="shared" si="8"/>
        <v>3.7771046151336383E-3</v>
      </c>
      <c r="R15" s="23">
        <f t="shared" si="9"/>
        <v>2</v>
      </c>
      <c r="S15" s="24">
        <f t="shared" si="10"/>
        <v>4.3478260869565216E-2</v>
      </c>
      <c r="T15" s="24">
        <f t="shared" si="11"/>
        <v>6.312584941090188E-2</v>
      </c>
      <c r="W15" s="11">
        <f>(B15/MAX($B$2:B15))-1</f>
        <v>-0.11679751865852472</v>
      </c>
      <c r="X15" s="11">
        <f>(H15/MAX($H$2:H15))-1</f>
        <v>-0.10081930679278683</v>
      </c>
      <c r="Z15" s="9" t="d">
        <v>2020-01-31</v>
      </c>
      <c r="AA15" s="10">
        <v>77.377499999999998</v>
      </c>
      <c r="AB15" s="10">
        <v>0</v>
      </c>
      <c r="AC15" s="10">
        <f>VLOOKUP(Z15,'AMZN Data'!A:B,2)</f>
        <v>100.43600000000001</v>
      </c>
      <c r="AD15" s="10">
        <v>0</v>
      </c>
    </row>
    <row r="16" spans="1:30" x14ac:dyDescent="0.2">
      <c r="A16" s="9" t="d">
        <v>2020-03-31</v>
      </c>
      <c r="B16" s="10">
        <f>VLOOKUP($A16,$Z$2:$AD$49,MATCH(Dashboard!A$1&amp;" Price",$Z$2:$AD$2,0),FALSE)</f>
        <v>63.572499999999998</v>
      </c>
      <c r="C16" s="10">
        <f>VLOOKUP($A16,$Z$2:$AD$49,MATCH(Dashboard!A$1&amp;" Dividend",$Z$2:$AD$2,0),FALSE)</f>
        <v>0</v>
      </c>
      <c r="D16" s="11">
        <f t="shared" si="2"/>
        <v>-6.9761486684226007E-2</v>
      </c>
      <c r="E16" s="11">
        <f t="shared" si="3"/>
        <v>0.93023851331577401</v>
      </c>
      <c r="F16" s="10" t="e">
        <f t="shared" si="0"/>
        <v>#N/A</v>
      </c>
      <c r="G16" s="10" t="e">
        <f t="shared" si="1"/>
        <v>#N/A</v>
      </c>
      <c r="H16" s="27">
        <f>VLOOKUP('work sheet'!A16,'S&amp;P 500'!A:E,5,FALSE)</f>
        <v>2584.59</v>
      </c>
      <c r="I16" s="11">
        <f t="shared" si="4"/>
        <v>-0.11031288564244054</v>
      </c>
      <c r="J16" s="10">
        <f t="shared" si="5"/>
        <v>164.10139448592599</v>
      </c>
      <c r="K16" s="10">
        <f t="shared" si="6"/>
        <v>95.580414925483524</v>
      </c>
      <c r="L16" s="22">
        <f t="shared" si="7"/>
        <v>0.88968711435755943</v>
      </c>
      <c r="O16" s="12"/>
      <c r="P16" s="17">
        <f t="shared" si="12"/>
        <v>3.7771046151336383E-3</v>
      </c>
      <c r="Q16" s="17">
        <f t="shared" si="8"/>
        <v>1.9371364559472241E-2</v>
      </c>
      <c r="R16" s="23">
        <f t="shared" si="9"/>
        <v>1</v>
      </c>
      <c r="S16" s="24">
        <f t="shared" si="10"/>
        <v>2.1739130434782608E-2</v>
      </c>
      <c r="T16" s="24">
        <f t="shared" si="11"/>
        <v>6.6915213998139711E-2</v>
      </c>
      <c r="W16" s="11">
        <f>(B16/MAX($B$2:B16))-1</f>
        <v>-0.1784110368001034</v>
      </c>
      <c r="X16" s="11">
        <f>(H16/MAX($H$2:H16))-1</f>
        <v>-0.20001052377444462</v>
      </c>
      <c r="Z16" s="9" t="d">
        <v>2020-02-29</v>
      </c>
      <c r="AA16" s="10">
        <v>68.34</v>
      </c>
      <c r="AB16" s="10">
        <v>0.77</v>
      </c>
      <c r="AC16" s="10">
        <f>VLOOKUP(Z16,'AMZN Data'!A:B,2)</f>
        <v>100.43600000000001</v>
      </c>
      <c r="AD16" s="10">
        <v>0</v>
      </c>
    </row>
    <row r="17" spans="1:30" x14ac:dyDescent="0.2">
      <c r="A17" s="9" t="d">
        <v>2020-04-30</v>
      </c>
      <c r="B17" s="10">
        <f>VLOOKUP($A17,$Z$2:$AD$49,MATCH(Dashboard!A$1&amp;" Price",$Z$2:$AD$2,0),FALSE)</f>
        <v>73.45</v>
      </c>
      <c r="C17" s="10">
        <f>VLOOKUP($A17,$Z$2:$AD$49,MATCH(Dashboard!A$1&amp;" Dividend",$Z$2:$AD$2,0),FALSE)</f>
        <v>0</v>
      </c>
      <c r="D17" s="11">
        <f t="shared" si="2"/>
        <v>0.15537378583507028</v>
      </c>
      <c r="E17" s="11">
        <f t="shared" si="3"/>
        <v>1.1553737858350703</v>
      </c>
      <c r="F17" s="10" t="e">
        <f t="shared" si="0"/>
        <v>#N/A</v>
      </c>
      <c r="G17" s="10" t="e">
        <f t="shared" si="1"/>
        <v>#N/A</v>
      </c>
      <c r="H17" s="27">
        <f>VLOOKUP('work sheet'!A17,'S&amp;P 500'!A:E,5,FALSE)</f>
        <v>2912.43</v>
      </c>
      <c r="I17" s="11">
        <f t="shared" si="4"/>
        <v>0.12684410293315368</v>
      </c>
      <c r="J17" s="10">
        <f t="shared" si="5"/>
        <v>189.59844940801864</v>
      </c>
      <c r="K17" s="10">
        <f t="shared" si="6"/>
        <v>107.70422691468509</v>
      </c>
      <c r="L17" s="22">
        <f t="shared" si="7"/>
        <v>1.1268441029331537</v>
      </c>
      <c r="M17" s="8" t="s">
        <v>47</v>
      </c>
      <c r="N17" s="28">
        <f>(GEOMEAN(L3:L48)-1)-0.01/STDEV(I3:I48)</f>
        <v>-0.19483155509229877</v>
      </c>
      <c r="O17" s="12"/>
      <c r="P17" s="17">
        <f t="shared" si="12"/>
        <v>1.9371364559472241E-2</v>
      </c>
      <c r="Q17" s="17">
        <f t="shared" si="8"/>
        <v>3.4965624503810841E-2</v>
      </c>
      <c r="R17" s="23">
        <f t="shared" si="9"/>
        <v>0</v>
      </c>
      <c r="S17" s="24">
        <f t="shared" si="10"/>
        <v>0</v>
      </c>
      <c r="T17" s="24">
        <f t="shared" si="11"/>
        <v>6.8838936596603451E-2</v>
      </c>
      <c r="W17" s="11">
        <f>(B17/MAX($B$2:B17))-1</f>
        <v>-5.0757649187425202E-2</v>
      </c>
      <c r="X17" s="11">
        <f>(H17/MAX($H$2:H17))-1</f>
        <v>-9.853657630665047E-2</v>
      </c>
      <c r="Z17" s="9" t="d">
        <v>2020-03-31</v>
      </c>
      <c r="AA17" s="10">
        <v>63.572499999999998</v>
      </c>
      <c r="AB17" s="10">
        <v>0</v>
      </c>
      <c r="AC17" s="10">
        <f>VLOOKUP(Z17,'AMZN Data'!A:B,2)</f>
        <v>97.486000000000004</v>
      </c>
      <c r="AD17" s="10">
        <v>0</v>
      </c>
    </row>
    <row r="18" spans="1:30" x14ac:dyDescent="0.2">
      <c r="A18" s="9" t="d">
        <v>2020-05-31</v>
      </c>
      <c r="B18" s="10">
        <f>VLOOKUP($A18,$Z$2:$AD$49,MATCH(Dashboard!A$1&amp;" Price",$Z$2:$AD$2,0),FALSE)</f>
        <v>79.484999999999999</v>
      </c>
      <c r="C18" s="10">
        <f>VLOOKUP($A18,$Z$2:$AD$49,MATCH(Dashboard!A$1&amp;" Dividend",$Z$2:$AD$2,0),FALSE)</f>
        <v>0.82</v>
      </c>
      <c r="D18" s="11">
        <f t="shared" si="2"/>
        <v>9.3328795098706466E-2</v>
      </c>
      <c r="E18" s="11">
        <f t="shared" si="3"/>
        <v>1.0933287950987065</v>
      </c>
      <c r="F18" s="10" t="e">
        <f t="shared" si="0"/>
        <v>#N/A</v>
      </c>
      <c r="G18" s="10" t="e">
        <f t="shared" si="1"/>
        <v>#N/A</v>
      </c>
      <c r="H18" s="27">
        <f>AVERAGE(H17,H19)</f>
        <v>3006.3599999999997</v>
      </c>
      <c r="I18" s="11">
        <f t="shared" si="4"/>
        <v>3.225141891822287E-2</v>
      </c>
      <c r="J18" s="10">
        <f t="shared" si="5"/>
        <v>207.29344424385209</v>
      </c>
      <c r="K18" s="10">
        <f t="shared" si="6"/>
        <v>111.17784105617393</v>
      </c>
      <c r="L18" s="22">
        <f t="shared" si="7"/>
        <v>1.0322514189182228</v>
      </c>
      <c r="O18" s="12"/>
      <c r="P18" s="17">
        <f t="shared" si="12"/>
        <v>3.4965624503810841E-2</v>
      </c>
      <c r="Q18" s="17">
        <f t="shared" si="8"/>
        <v>5.0559884448149441E-2</v>
      </c>
      <c r="R18" s="23">
        <f t="shared" si="9"/>
        <v>1</v>
      </c>
      <c r="S18" s="24">
        <f t="shared" si="10"/>
        <v>2.1739130434782608E-2</v>
      </c>
      <c r="T18" s="24">
        <f t="shared" si="11"/>
        <v>6.872821786460237E-2</v>
      </c>
      <c r="W18" s="11">
        <f>(B18/MAX($B$2:B18))-1</f>
        <v>0</v>
      </c>
      <c r="X18" s="11">
        <f>(H18/MAX($H$2:H18))-1</f>
        <v>-6.9463101789660864E-2</v>
      </c>
      <c r="Z18" s="9" t="d">
        <v>2020-04-30</v>
      </c>
      <c r="AA18" s="10">
        <v>73.45</v>
      </c>
      <c r="AB18" s="10">
        <v>0</v>
      </c>
      <c r="AC18" s="10">
        <f>VLOOKUP(Z18,'AMZN Data'!A:B,2)</f>
        <v>123.7</v>
      </c>
      <c r="AD18" s="10">
        <v>0</v>
      </c>
    </row>
    <row r="19" spans="1:30" x14ac:dyDescent="0.2">
      <c r="A19" s="9" t="d">
        <v>2020-06-30</v>
      </c>
      <c r="B19" s="10">
        <f>VLOOKUP($A19,$Z$2:$AD$49,MATCH(Dashboard!A$1&amp;" Price",$Z$2:$AD$2,0),FALSE)</f>
        <v>91.2</v>
      </c>
      <c r="C19" s="10">
        <f>VLOOKUP($A19,$Z$2:$AD$49,MATCH(Dashboard!A$1&amp;" Dividend",$Z$2:$AD$2,0),FALSE)</f>
        <v>0</v>
      </c>
      <c r="D19" s="11">
        <f t="shared" si="2"/>
        <v>0.14738629930175509</v>
      </c>
      <c r="E19" s="11">
        <f t="shared" si="3"/>
        <v>1.1473862993017552</v>
      </c>
      <c r="F19" s="10" t="e">
        <f t="shared" si="0"/>
        <v>#N/A</v>
      </c>
      <c r="G19" s="10" t="e">
        <f t="shared" si="1"/>
        <v>#N/A</v>
      </c>
      <c r="H19" s="27">
        <f>VLOOKUP('work sheet'!A19,'S&amp;P 500'!A:E,5,FALSE)</f>
        <v>3100.29</v>
      </c>
      <c r="I19" s="11">
        <f t="shared" si="4"/>
        <v>3.1243763221969523E-2</v>
      </c>
      <c r="J19" s="10">
        <f t="shared" si="5"/>
        <v>237.84565786046818</v>
      </c>
      <c r="K19" s="10">
        <f t="shared" si="6"/>
        <v>114.6514551976628</v>
      </c>
      <c r="L19" s="22">
        <f t="shared" si="7"/>
        <v>1.0312437632219695</v>
      </c>
      <c r="M19" s="8" t="s">
        <v>49</v>
      </c>
      <c r="N19" s="11">
        <f>CORREL(D3:D48,I3:I48)</f>
        <v>0.76138770416499535</v>
      </c>
      <c r="O19" s="12"/>
      <c r="P19" s="17">
        <f t="shared" si="12"/>
        <v>5.0559884448149441E-2</v>
      </c>
      <c r="Q19" s="17">
        <f t="shared" si="8"/>
        <v>6.615414439248804E-2</v>
      </c>
      <c r="R19" s="23">
        <f t="shared" si="9"/>
        <v>6</v>
      </c>
      <c r="S19" s="24">
        <f t="shared" si="10"/>
        <v>0.13043478260869565</v>
      </c>
      <c r="T19" s="24">
        <f t="shared" si="11"/>
        <v>6.6592858995824344E-2</v>
      </c>
      <c r="W19" s="11">
        <f>(B19/MAX($B$2:B19))-1</f>
        <v>0</v>
      </c>
      <c r="X19" s="11">
        <f>(H19/MAX($H$2:H19))-1</f>
        <v>-4.0389627272671036E-2</v>
      </c>
      <c r="Z19" s="9" t="d">
        <v>2020-05-31</v>
      </c>
      <c r="AA19" s="10">
        <v>79.484999999999999</v>
      </c>
      <c r="AB19" s="10">
        <v>0.82</v>
      </c>
      <c r="AC19" s="10">
        <f>VLOOKUP(Z19,'AMZN Data'!A:B,2)</f>
        <v>123.7</v>
      </c>
      <c r="AD19" s="10">
        <v>0</v>
      </c>
    </row>
    <row r="20" spans="1:30" x14ac:dyDescent="0.2">
      <c r="A20" s="9" t="d">
        <v>2020-07-31</v>
      </c>
      <c r="B20" s="10">
        <f>VLOOKUP($A20,$Z$2:$AD$49,MATCH(Dashboard!A$1&amp;" Price",$Z$2:$AD$2,0),FALSE)</f>
        <v>106.26</v>
      </c>
      <c r="C20" s="10">
        <f>VLOOKUP($A20,$Z$2:$AD$49,MATCH(Dashboard!A$1&amp;" Dividend",$Z$2:$AD$2,0),FALSE)</f>
        <v>0</v>
      </c>
      <c r="D20" s="11">
        <f t="shared" si="2"/>
        <v>0.16513157894736843</v>
      </c>
      <c r="E20" s="11">
        <f t="shared" si="3"/>
        <v>1.1651315789473684</v>
      </c>
      <c r="F20" s="10" t="e">
        <f t="shared" si="0"/>
        <v>#N/A</v>
      </c>
      <c r="G20" s="10" t="e">
        <f t="shared" si="1"/>
        <v>#N/A</v>
      </c>
      <c r="H20" s="27">
        <f>VLOOKUP('work sheet'!A20,'S&amp;P 500'!A:E,5,FALSE)</f>
        <v>3271.12</v>
      </c>
      <c r="I20" s="11">
        <f t="shared" si="4"/>
        <v>5.5101296975444213E-2</v>
      </c>
      <c r="J20" s="10">
        <f t="shared" si="5"/>
        <v>277.12148688874288</v>
      </c>
      <c r="K20" s="10">
        <f t="shared" si="6"/>
        <v>120.96889907917607</v>
      </c>
      <c r="L20" s="22">
        <f t="shared" si="7"/>
        <v>1.0551012969754443</v>
      </c>
      <c r="O20" s="12"/>
      <c r="P20" s="17">
        <f t="shared" si="12"/>
        <v>6.615414439248804E-2</v>
      </c>
      <c r="Q20" s="17">
        <f t="shared" si="8"/>
        <v>8.1748404336826647E-2</v>
      </c>
      <c r="R20" s="23">
        <f t="shared" si="9"/>
        <v>4</v>
      </c>
      <c r="S20" s="24">
        <f t="shared" si="10"/>
        <v>8.6956521739130432E-2</v>
      </c>
      <c r="T20" s="24">
        <f t="shared" si="11"/>
        <v>6.2619829888490797E-2</v>
      </c>
      <c r="W20" s="11">
        <f>(B20/MAX($B$2:B20))-1</f>
        <v>0</v>
      </c>
      <c r="X20" s="11">
        <f>(H20/MAX($H$2:H20))-1</f>
        <v>0</v>
      </c>
      <c r="Z20" s="9" t="d">
        <v>2020-06-30</v>
      </c>
      <c r="AA20" s="10">
        <v>91.2</v>
      </c>
      <c r="AB20" s="10">
        <v>0</v>
      </c>
      <c r="AC20" s="10">
        <f>VLOOKUP(Z20,'AMZN Data'!A:B,2)</f>
        <v>137.941</v>
      </c>
      <c r="AD20" s="10">
        <v>0</v>
      </c>
    </row>
    <row r="21" spans="1:30" x14ac:dyDescent="0.2">
      <c r="A21" s="9" t="d">
        <v>2020-08-31</v>
      </c>
      <c r="B21" s="10">
        <f>VLOOKUP($A21,$Z$2:$AD$49,MATCH(Dashboard!A$1&amp;" Price",$Z$2:$AD$2,0),FALSE)</f>
        <v>129.04</v>
      </c>
      <c r="C21" s="10">
        <f>VLOOKUP($A21,$Z$2:$AD$49,MATCH(Dashboard!A$1&amp;" Dividend",$Z$2:$AD$2,0),FALSE)</f>
        <v>0.82</v>
      </c>
      <c r="D21" s="11">
        <f t="shared" si="2"/>
        <v>0.22209674383587408</v>
      </c>
      <c r="E21" s="11">
        <f t="shared" si="3"/>
        <v>1.2220967438358741</v>
      </c>
      <c r="F21" s="10" t="e">
        <f t="shared" si="0"/>
        <v>#N/A</v>
      </c>
      <c r="G21" s="10" t="e">
        <f t="shared" si="1"/>
        <v>#N/A</v>
      </c>
      <c r="H21" s="27">
        <f>VLOOKUP('work sheet'!A21,'S&amp;P 500'!A:E,5,FALSE)</f>
        <v>3500.31</v>
      </c>
      <c r="I21" s="11">
        <f t="shared" si="4"/>
        <v>7.0064687324219249E-2</v>
      </c>
      <c r="J21" s="10">
        <f t="shared" si="5"/>
        <v>338.66926677368855</v>
      </c>
      <c r="K21" s="10">
        <f t="shared" si="6"/>
        <v>129.44454716911358</v>
      </c>
      <c r="L21" s="22">
        <f t="shared" si="7"/>
        <v>1.0700646873242192</v>
      </c>
      <c r="O21" s="12"/>
      <c r="P21" s="17">
        <f t="shared" si="12"/>
        <v>8.1748404336826647E-2</v>
      </c>
      <c r="Q21" s="17">
        <f t="shared" si="8"/>
        <v>9.7342664281165253E-2</v>
      </c>
      <c r="R21" s="23">
        <f t="shared" si="9"/>
        <v>4</v>
      </c>
      <c r="S21" s="24">
        <f t="shared" si="10"/>
        <v>8.6956521739130432E-2</v>
      </c>
      <c r="T21" s="24">
        <f t="shared" si="11"/>
        <v>5.7146251118101676E-2</v>
      </c>
      <c r="W21" s="11">
        <f>(B21/MAX($B$2:B21))-1</f>
        <v>0</v>
      </c>
      <c r="X21" s="11">
        <f>(H21/MAX($H$2:H21))-1</f>
        <v>0</v>
      </c>
      <c r="Z21" s="9" t="d">
        <v>2020-07-31</v>
      </c>
      <c r="AA21" s="10">
        <v>106.26</v>
      </c>
      <c r="AB21" s="10">
        <v>0</v>
      </c>
      <c r="AC21" s="10">
        <f>VLOOKUP(Z21,'AMZN Data'!A:B,2)</f>
        <v>158.23400000000001</v>
      </c>
      <c r="AD21" s="10">
        <v>0</v>
      </c>
    </row>
    <row r="22" spans="1:30" x14ac:dyDescent="0.2">
      <c r="A22" s="9" t="d">
        <v>2020-09-30</v>
      </c>
      <c r="B22" s="10">
        <f>VLOOKUP($A22,$Z$2:$AD$49,MATCH(Dashboard!A$1&amp;" Price",$Z$2:$AD$2,0),FALSE)</f>
        <v>115.81</v>
      </c>
      <c r="C22" s="10">
        <f>VLOOKUP($A22,$Z$2:$AD$49,MATCH(Dashboard!A$1&amp;" Dividend",$Z$2:$AD$2,0),FALSE)</f>
        <v>0</v>
      </c>
      <c r="D22" s="11">
        <f t="shared" si="2"/>
        <v>-0.10252634841909478</v>
      </c>
      <c r="E22" s="11">
        <f t="shared" si="3"/>
        <v>0.8974736515809052</v>
      </c>
      <c r="F22" s="10" t="e">
        <f t="shared" si="0"/>
        <v>#N/A</v>
      </c>
      <c r="G22" s="10" t="e">
        <f t="shared" si="1"/>
        <v>#N/A</v>
      </c>
      <c r="H22" s="27">
        <f>VLOOKUP('work sheet'!A22,'S&amp;P 500'!A:E,5,FALSE)</f>
        <v>3363</v>
      </c>
      <c r="I22" s="11">
        <f t="shared" si="4"/>
        <v>-3.9227954095494386E-2</v>
      </c>
      <c r="J22" s="10">
        <f t="shared" si="5"/>
        <v>303.94674352960999</v>
      </c>
      <c r="K22" s="10">
        <f t="shared" si="6"/>
        <v>124.36670241485153</v>
      </c>
      <c r="L22" s="22">
        <f t="shared" si="7"/>
        <v>0.9607720459045056</v>
      </c>
      <c r="O22" s="12"/>
      <c r="P22" s="17">
        <f t="shared" si="12"/>
        <v>9.7342664281165253E-2</v>
      </c>
      <c r="Q22" s="17">
        <f t="shared" si="8"/>
        <v>0.11293692422550386</v>
      </c>
      <c r="R22" s="23">
        <f t="shared" si="9"/>
        <v>5</v>
      </c>
      <c r="S22" s="24">
        <f t="shared" si="10"/>
        <v>0.10869565217391304</v>
      </c>
      <c r="T22" s="24">
        <f t="shared" si="11"/>
        <v>5.0612202507033022E-2</v>
      </c>
      <c r="W22" s="11">
        <f>(B22/MAX($B$2:B22))-1</f>
        <v>-0.1025263484190948</v>
      </c>
      <c r="X22" s="11">
        <f>(H22/MAX($H$2:H22))-1</f>
        <v>-3.9227954095494399E-2</v>
      </c>
      <c r="Z22" s="9" t="d">
        <v>2020-08-31</v>
      </c>
      <c r="AA22" s="10">
        <v>129.04</v>
      </c>
      <c r="AB22" s="10">
        <v>0.82</v>
      </c>
      <c r="AC22" s="10">
        <f>VLOOKUP(Z22,'AMZN Data'!A:B,2)</f>
        <v>172.548</v>
      </c>
      <c r="AD22" s="10">
        <v>0</v>
      </c>
    </row>
    <row r="23" spans="1:30" x14ac:dyDescent="0.2">
      <c r="A23" s="9" t="d">
        <v>2020-10-31</v>
      </c>
      <c r="B23" s="10">
        <f>VLOOKUP($A23,$Z$2:$AD$49,MATCH(Dashboard!A$1&amp;" Price",$Z$2:$AD$2,0),FALSE)</f>
        <v>108.86</v>
      </c>
      <c r="C23" s="10">
        <f>VLOOKUP($A23,$Z$2:$AD$49,MATCH(Dashboard!A$1&amp;" Dividend",$Z$2:$AD$2,0),FALSE)</f>
        <v>0</v>
      </c>
      <c r="D23" s="11">
        <f t="shared" si="2"/>
        <v>-6.0012088766082397E-2</v>
      </c>
      <c r="E23" s="11">
        <f t="shared" si="3"/>
        <v>0.93998791123391756</v>
      </c>
      <c r="F23" s="10" t="e">
        <f t="shared" si="0"/>
        <v>#N/A</v>
      </c>
      <c r="G23" s="10" t="e">
        <f t="shared" si="1"/>
        <v>#N/A</v>
      </c>
      <c r="H23" s="27">
        <f>AVERAGE(H22,H24)</f>
        <v>3492.3150000000001</v>
      </c>
      <c r="I23" s="11">
        <f t="shared" si="4"/>
        <v>3.8452274754683331E-2</v>
      </c>
      <c r="J23" s="10">
        <f t="shared" si="5"/>
        <v>285.70626457674933</v>
      </c>
      <c r="K23" s="10">
        <f t="shared" si="6"/>
        <v>129.14888502644135</v>
      </c>
      <c r="L23" s="22">
        <f t="shared" si="7"/>
        <v>1.0384522747546834</v>
      </c>
      <c r="O23" s="12"/>
      <c r="P23" s="17">
        <f t="shared" si="12"/>
        <v>0.11293692422550386</v>
      </c>
      <c r="Q23" s="17">
        <f t="shared" si="8"/>
        <v>0.12853118416984247</v>
      </c>
      <c r="R23" s="23">
        <f t="shared" si="9"/>
        <v>1</v>
      </c>
      <c r="S23" s="24">
        <f t="shared" si="10"/>
        <v>2.1739130434782608E-2</v>
      </c>
      <c r="T23" s="24">
        <f t="shared" si="11"/>
        <v>4.350251314450948E-2</v>
      </c>
      <c r="W23" s="11">
        <f>(B23/MAX($B$2:B23))-1</f>
        <v>-0.15638561686298813</v>
      </c>
      <c r="X23" s="11">
        <f>(H23/MAX($H$2:H23))-1</f>
        <v>-2.2840834097550555E-3</v>
      </c>
      <c r="Z23" s="9" t="d">
        <v>2020-09-30</v>
      </c>
      <c r="AA23" s="10">
        <v>115.81</v>
      </c>
      <c r="AB23" s="10">
        <v>0</v>
      </c>
      <c r="AC23" s="10">
        <f>VLOOKUP(Z23,'AMZN Data'!A:B,2)</f>
        <v>157.4365</v>
      </c>
      <c r="AD23" s="10">
        <v>0</v>
      </c>
    </row>
    <row r="24" spans="1:30" x14ac:dyDescent="0.2">
      <c r="A24" s="9" t="d">
        <v>2020-11-30</v>
      </c>
      <c r="B24" s="10">
        <f>VLOOKUP($A24,$Z$2:$AD$49,MATCH(Dashboard!A$1&amp;" Price",$Z$2:$AD$2,0),FALSE)</f>
        <v>119.05</v>
      </c>
      <c r="C24" s="10">
        <f>VLOOKUP($A24,$Z$2:$AD$49,MATCH(Dashboard!A$1&amp;" Dividend",$Z$2:$AD$2,0),FALSE)</f>
        <v>0.21</v>
      </c>
      <c r="D24" s="11">
        <f t="shared" si="2"/>
        <v>9.5535550248024903E-2</v>
      </c>
      <c r="E24" s="11">
        <f t="shared" si="3"/>
        <v>1.0955355502480248</v>
      </c>
      <c r="F24" s="10" t="e">
        <f t="shared" si="0"/>
        <v>#N/A</v>
      </c>
      <c r="G24" s="10" t="e">
        <f t="shared" si="1"/>
        <v>#N/A</v>
      </c>
      <c r="H24" s="27">
        <f>VLOOKUP('work sheet'!A24,'S&amp;P 500'!A:E,5,FALSE)</f>
        <v>3621.63</v>
      </c>
      <c r="I24" s="11">
        <f t="shared" si="4"/>
        <v>3.7028446746642282E-2</v>
      </c>
      <c r="J24" s="10">
        <f t="shared" si="5"/>
        <v>313.00136977239686</v>
      </c>
      <c r="K24" s="10">
        <f t="shared" si="6"/>
        <v>133.93106763803115</v>
      </c>
      <c r="L24" s="22">
        <f t="shared" si="7"/>
        <v>1.0370284467466422</v>
      </c>
      <c r="P24" s="17">
        <f t="shared" si="12"/>
        <v>0.12853118416984247</v>
      </c>
      <c r="Q24" s="17">
        <f t="shared" si="8"/>
        <v>0.14412544411418107</v>
      </c>
      <c r="R24" s="23">
        <f t="shared" si="9"/>
        <v>1</v>
      </c>
      <c r="S24" s="24">
        <f t="shared" si="10"/>
        <v>2.1739130434782608E-2</v>
      </c>
      <c r="T24" s="24">
        <f t="shared" si="11"/>
        <v>3.6288169385690683E-2</v>
      </c>
      <c r="W24" s="11">
        <f>(B24/MAX($B$2:B24))-1</f>
        <v>-7.7417854928704233E-2</v>
      </c>
      <c r="X24" s="11">
        <f>(H24/MAX($H$2:H24))-1</f>
        <v>0</v>
      </c>
      <c r="Z24" s="9" t="d">
        <v>2020-10-31</v>
      </c>
      <c r="AA24" s="10">
        <v>108.86</v>
      </c>
      <c r="AB24" s="10">
        <v>0</v>
      </c>
      <c r="AC24" s="10">
        <f>VLOOKUP(Z24,'AMZN Data'!A:B,2)</f>
        <v>157.4365</v>
      </c>
      <c r="AD24" s="10">
        <v>0</v>
      </c>
    </row>
    <row r="25" spans="1:30" x14ac:dyDescent="0.2">
      <c r="A25" s="9" t="d">
        <v>2020-12-31</v>
      </c>
      <c r="B25" s="10">
        <f>VLOOKUP($A25,$Z$2:$AD$49,MATCH(Dashboard!A$1&amp;" Price",$Z$2:$AD$2,0),FALSE)</f>
        <v>132.69</v>
      </c>
      <c r="C25" s="10">
        <f>VLOOKUP($A25,$Z$2:$AD$49,MATCH(Dashboard!A$1&amp;" Dividend",$Z$2:$AD$2,0),FALSE)</f>
        <v>0</v>
      </c>
      <c r="D25" s="11">
        <f t="shared" si="2"/>
        <v>0.11457370852582949</v>
      </c>
      <c r="E25" s="11">
        <f t="shared" si="3"/>
        <v>1.1145737085258296</v>
      </c>
      <c r="F25" s="10" t="e">
        <f t="shared" si="0"/>
        <v>#N/A</v>
      </c>
      <c r="G25" s="10" t="e">
        <f t="shared" si="1"/>
        <v>#N/A</v>
      </c>
      <c r="H25" s="27">
        <f>VLOOKUP('work sheet'!A25,'S&amp;P 500'!A:E,5,FALSE)</f>
        <v>3756.07</v>
      </c>
      <c r="I25" s="11">
        <f t="shared" si="4"/>
        <v>3.7121406659432372E-2</v>
      </c>
      <c r="J25" s="10">
        <f t="shared" si="5"/>
        <v>348.86309748088485</v>
      </c>
      <c r="K25" s="10">
        <f t="shared" si="6"/>
        <v>138.90277726415445</v>
      </c>
      <c r="L25" s="22">
        <f t="shared" si="7"/>
        <v>1.0371214066594323</v>
      </c>
      <c r="P25" s="17">
        <f t="shared" si="12"/>
        <v>0.14412544411418107</v>
      </c>
      <c r="Q25" s="17">
        <f t="shared" si="8"/>
        <v>0.15971970405851968</v>
      </c>
      <c r="R25" s="23">
        <f t="shared" si="9"/>
        <v>2</v>
      </c>
      <c r="S25" s="24">
        <f t="shared" si="10"/>
        <v>4.3478260869565216E-2</v>
      </c>
      <c r="T25" s="24">
        <f t="shared" si="11"/>
        <v>2.9376994288671909E-2</v>
      </c>
      <c r="W25" s="11">
        <f>(B25/MAX($B$2:B25))-1</f>
        <v>0</v>
      </c>
      <c r="X25" s="11">
        <f>(H25/MAX($H$2:H25))-1</f>
        <v>0</v>
      </c>
      <c r="Z25" s="9" t="d">
        <v>2020-11-30</v>
      </c>
      <c r="AA25" s="10">
        <v>119.05</v>
      </c>
      <c r="AB25" s="10">
        <v>0.21</v>
      </c>
      <c r="AC25" s="10">
        <f>VLOOKUP(Z25,'AMZN Data'!A:B,2)</f>
        <v>158.40199999999999</v>
      </c>
      <c r="AD25" s="10">
        <v>0</v>
      </c>
    </row>
    <row r="26" spans="1:30" x14ac:dyDescent="0.2">
      <c r="A26" s="9" t="d">
        <v>2021-01-31</v>
      </c>
      <c r="B26" s="10">
        <f>VLOOKUP($A26,$Z$2:$AD$49,MATCH(Dashboard!A$1&amp;" Price",$Z$2:$AD$2,0),FALSE)</f>
        <v>131.96</v>
      </c>
      <c r="C26" s="10">
        <f>VLOOKUP($A26,$Z$2:$AD$49,MATCH(Dashboard!A$1&amp;" Dividend",$Z$2:$AD$2,0),FALSE)</f>
        <v>0</v>
      </c>
      <c r="D26" s="11">
        <f t="shared" si="2"/>
        <v>-5.5015449544049272E-3</v>
      </c>
      <c r="E26" s="11">
        <f t="shared" si="3"/>
        <v>0.99449845504559509</v>
      </c>
      <c r="F26" s="10" t="e">
        <f t="shared" si="0"/>
        <v>#N/A</v>
      </c>
      <c r="G26" s="10" t="e">
        <f t="shared" si="1"/>
        <v>#N/A</v>
      </c>
      <c r="H26" s="27">
        <f>AVERAGE(H28,H25)</f>
        <v>3864.48</v>
      </c>
      <c r="I26" s="11">
        <f t="shared" si="4"/>
        <v>2.886261438152107E-2</v>
      </c>
      <c r="J26" s="10">
        <f t="shared" si="5"/>
        <v>346.9438114671608</v>
      </c>
      <c r="K26" s="10">
        <f t="shared" si="6"/>
        <v>142.91187456085206</v>
      </c>
      <c r="L26" s="22">
        <f t="shared" si="7"/>
        <v>1.0288626143815212</v>
      </c>
      <c r="P26" s="17">
        <f t="shared" si="12"/>
        <v>0.15971970405851968</v>
      </c>
      <c r="Q26" s="17">
        <f t="shared" si="8"/>
        <v>0.17531396400285829</v>
      </c>
      <c r="R26" s="23">
        <f t="shared" si="9"/>
        <v>1</v>
      </c>
      <c r="S26" s="24">
        <f t="shared" si="10"/>
        <v>2.1739130434782608E-2</v>
      </c>
      <c r="T26" s="24">
        <f t="shared" si="11"/>
        <v>2.3080287936916966E-2</v>
      </c>
      <c r="W26" s="11">
        <f>(B26/MAX($B$2:B26))-1</f>
        <v>-5.5015449544049133E-3</v>
      </c>
      <c r="X26" s="11">
        <f>(H26/MAX($H$2:H26))-1</f>
        <v>0</v>
      </c>
      <c r="Z26" s="9" t="d">
        <v>2020-12-31</v>
      </c>
      <c r="AA26" s="10">
        <v>132.69</v>
      </c>
      <c r="AB26" s="10">
        <v>0</v>
      </c>
      <c r="AC26" s="10">
        <f>VLOOKUP(Z26,'AMZN Data'!A:B,2)</f>
        <v>162.84649999999999</v>
      </c>
      <c r="AD26" s="10">
        <v>0</v>
      </c>
    </row>
    <row r="27" spans="1:30" x14ac:dyDescent="0.2">
      <c r="A27" s="9" t="d">
        <v>2021-02-28</v>
      </c>
      <c r="B27" s="10">
        <f>VLOOKUP($A27,$Z$2:$AD$49,MATCH(Dashboard!A$1&amp;" Price",$Z$2:$AD$2,0),FALSE)</f>
        <v>121.26</v>
      </c>
      <c r="C27" s="10">
        <f>VLOOKUP($A27,$Z$2:$AD$49,MATCH(Dashboard!A$1&amp;" Dividend",$Z$2:$AD$2,0),FALSE)</f>
        <v>0.21</v>
      </c>
      <c r="D27" s="11">
        <f t="shared" si="2"/>
        <v>-7.949378599575635E-2</v>
      </c>
      <c r="E27" s="11">
        <f t="shared" si="3"/>
        <v>0.92050621400424371</v>
      </c>
      <c r="F27" s="10" t="e">
        <f t="shared" si="0"/>
        <v>#N/A</v>
      </c>
      <c r="G27" s="10" t="e">
        <f t="shared" si="1"/>
        <v>#N/A</v>
      </c>
      <c r="H27" s="27">
        <f>AVERAGE(H28,H26)</f>
        <v>3918.6849999999999</v>
      </c>
      <c r="I27" s="11">
        <f t="shared" si="4"/>
        <v>1.4026466691508283E-2</v>
      </c>
      <c r="J27" s="10">
        <f t="shared" si="5"/>
        <v>319.3639343658383</v>
      </c>
      <c r="K27" s="10">
        <f t="shared" si="6"/>
        <v>144.91642320920084</v>
      </c>
      <c r="L27" s="22">
        <f t="shared" si="7"/>
        <v>1.0140264666915082</v>
      </c>
      <c r="P27" s="17">
        <f t="shared" si="12"/>
        <v>0.17531396400285829</v>
      </c>
      <c r="Q27" s="17">
        <f t="shared" si="8"/>
        <v>0.19090822394719689</v>
      </c>
      <c r="R27" s="23">
        <f t="shared" si="9"/>
        <v>1</v>
      </c>
      <c r="S27" s="24">
        <f t="shared" si="10"/>
        <v>2.1739130434782608E-2</v>
      </c>
      <c r="T27" s="24">
        <f t="shared" si="11"/>
        <v>1.7598134299869339E-2</v>
      </c>
      <c r="W27" s="11">
        <f>(B27/MAX($B$2:B27))-1</f>
        <v>-8.6140628532670127E-2</v>
      </c>
      <c r="X27" s="11">
        <f>(H27/MAX($H$2:H27))-1</f>
        <v>0</v>
      </c>
      <c r="Z27" s="9" t="d">
        <v>2021-01-31</v>
      </c>
      <c r="AA27" s="10">
        <v>131.96</v>
      </c>
      <c r="AB27" s="10">
        <v>0</v>
      </c>
      <c r="AC27" s="10">
        <f>VLOOKUP(Z27,'AMZN Data'!A:B,2)</f>
        <v>162.84649999999999</v>
      </c>
      <c r="AD27" s="10">
        <v>0</v>
      </c>
    </row>
    <row r="28" spans="1:30" x14ac:dyDescent="0.2">
      <c r="A28" s="9" t="d">
        <v>2021-03-31</v>
      </c>
      <c r="B28" s="10">
        <f>VLOOKUP($A28,$Z$2:$AD$49,MATCH(Dashboard!A$1&amp;" Price",$Z$2:$AD$2,0),FALSE)</f>
        <v>122.15</v>
      </c>
      <c r="C28" s="10">
        <f>VLOOKUP($A28,$Z$2:$AD$49,MATCH(Dashboard!A$1&amp;" Dividend",$Z$2:$AD$2,0),FALSE)</f>
        <v>0</v>
      </c>
      <c r="D28" s="11">
        <f t="shared" si="2"/>
        <v>7.3396008576612284E-3</v>
      </c>
      <c r="E28" s="11">
        <f t="shared" si="3"/>
        <v>1.0073396008576612</v>
      </c>
      <c r="F28" s="10" t="e">
        <f t="shared" si="0"/>
        <v>#N/A</v>
      </c>
      <c r="G28" s="10" t="e">
        <f t="shared" si="1"/>
        <v>#N/A</v>
      </c>
      <c r="H28" s="27">
        <f>VLOOKUP('work sheet'!A28,'S&amp;P 500'!A:E,5,FALSE)</f>
        <v>3972.89</v>
      </c>
      <c r="I28" s="11">
        <f t="shared" si="4"/>
        <v>1.3832446343607595E-2</v>
      </c>
      <c r="J28" s="10">
        <f t="shared" si="5"/>
        <v>321.70793817241588</v>
      </c>
      <c r="K28" s="10">
        <f t="shared" si="6"/>
        <v>146.92097185754966</v>
      </c>
      <c r="L28" s="22">
        <f t="shared" si="7"/>
        <v>1.0138324463436077</v>
      </c>
      <c r="P28" s="17">
        <f t="shared" si="12"/>
        <v>0.19090822394719689</v>
      </c>
      <c r="Q28" s="17">
        <f t="shared" si="8"/>
        <v>0.2065024838915355</v>
      </c>
      <c r="R28" s="23">
        <f t="shared" si="9"/>
        <v>0</v>
      </c>
      <c r="S28" s="24">
        <f t="shared" si="10"/>
        <v>0</v>
      </c>
      <c r="T28" s="24">
        <f t="shared" si="11"/>
        <v>1.3022175614972875E-2</v>
      </c>
      <c r="W28" s="11">
        <f>(B28/MAX($B$2:B28))-1</f>
        <v>-7.9433265506066664E-2</v>
      </c>
      <c r="X28" s="11">
        <f>(H28/MAX($H$2:H28))-1</f>
        <v>0</v>
      </c>
      <c r="Z28" s="9" t="d">
        <v>2021-02-28</v>
      </c>
      <c r="AA28" s="10">
        <v>121.26</v>
      </c>
      <c r="AB28" s="10">
        <v>0.21</v>
      </c>
      <c r="AC28" s="10">
        <f>VLOOKUP(Z28,'AMZN Data'!A:B,2)</f>
        <v>162.84649999999999</v>
      </c>
      <c r="AD28" s="10">
        <v>0</v>
      </c>
    </row>
    <row r="29" spans="1:30" x14ac:dyDescent="0.2">
      <c r="A29" s="9" t="d">
        <v>2021-04-30</v>
      </c>
      <c r="B29" s="10">
        <f>VLOOKUP($A29,$Z$2:$AD$49,MATCH(Dashboard!A$1&amp;" Price",$Z$2:$AD$2,0),FALSE)</f>
        <v>131.46</v>
      </c>
      <c r="C29" s="10">
        <f>VLOOKUP($A29,$Z$2:$AD$49,MATCH(Dashboard!A$1&amp;" Dividend",$Z$2:$AD$2,0),FALSE)</f>
        <v>0</v>
      </c>
      <c r="D29" s="11">
        <f t="shared" si="2"/>
        <v>7.621776504297996E-2</v>
      </c>
      <c r="E29" s="11">
        <f t="shared" si="3"/>
        <v>1.0762177650429801</v>
      </c>
      <c r="F29" s="10" t="e">
        <f t="shared" si="0"/>
        <v>#N/A</v>
      </c>
      <c r="G29" s="10" t="e">
        <f t="shared" si="1"/>
        <v>#N/A</v>
      </c>
      <c r="H29" s="27">
        <f>VLOOKUP('work sheet'!A29,'S&amp;P 500'!A:E,5,FALSE)</f>
        <v>4181.17</v>
      </c>
      <c r="I29" s="11">
        <f t="shared" si="4"/>
        <v>5.2425312555847307E-2</v>
      </c>
      <c r="J29" s="10">
        <f t="shared" si="5"/>
        <v>346.22779821650261</v>
      </c>
      <c r="K29" s="10">
        <f t="shared" si="6"/>
        <v>154.62334972819056</v>
      </c>
      <c r="L29" s="22">
        <f t="shared" si="7"/>
        <v>1.0524253125558474</v>
      </c>
      <c r="P29" s="17">
        <f t="shared" si="12"/>
        <v>0.2065024838915355</v>
      </c>
      <c r="Q29" s="17">
        <f t="shared" si="8"/>
        <v>0.22209674383587411</v>
      </c>
      <c r="R29" s="23">
        <f t="shared" si="9"/>
        <v>0</v>
      </c>
      <c r="S29" s="24">
        <f t="shared" si="10"/>
        <v>0</v>
      </c>
      <c r="T29" s="24">
        <f t="shared" si="11"/>
        <v>9.3517298769398849E-3</v>
      </c>
      <c r="W29" s="11">
        <f>(B29/MAX($B$2:B29))-1</f>
        <v>-9.2697264300247717E-3</v>
      </c>
      <c r="X29" s="11">
        <f>(H29/MAX($H$2:H29))-1</f>
        <v>0</v>
      </c>
      <c r="Z29" s="9" t="d">
        <v>2021-03-31</v>
      </c>
      <c r="AA29" s="10">
        <v>122.15</v>
      </c>
      <c r="AB29" s="10">
        <v>0</v>
      </c>
      <c r="AC29" s="10">
        <f>VLOOKUP(Z29,'AMZN Data'!A:B,2)</f>
        <v>154.70400000000001</v>
      </c>
      <c r="AD29" s="10">
        <v>0</v>
      </c>
    </row>
    <row r="30" spans="1:30" x14ac:dyDescent="0.2">
      <c r="A30" s="9" t="d">
        <v>2021-05-31</v>
      </c>
      <c r="B30" s="10">
        <f>VLOOKUP($A30,$Z$2:$AD$49,MATCH(Dashboard!A$1&amp;" Price",$Z$2:$AD$2,0),FALSE)</f>
        <v>124.61</v>
      </c>
      <c r="C30" s="10">
        <f>VLOOKUP($A30,$Z$2:$AD$49,MATCH(Dashboard!A$1&amp;" Dividend",$Z$2:$AD$2,0),FALSE)</f>
        <v>0.22</v>
      </c>
      <c r="D30" s="11">
        <f t="shared" si="2"/>
        <v>-5.0433591967138362E-2</v>
      </c>
      <c r="E30" s="11">
        <f t="shared" si="3"/>
        <v>0.94956640803286163</v>
      </c>
      <c r="F30" s="10" t="e">
        <f t="shared" si="0"/>
        <v>#N/A</v>
      </c>
      <c r="G30" s="10" t="e">
        <f t="shared" si="1"/>
        <v>#N/A</v>
      </c>
      <c r="H30" s="27">
        <f>AVERAGE(H29,H31)</f>
        <v>4239.335</v>
      </c>
      <c r="I30" s="11">
        <f t="shared" si="4"/>
        <v>1.3911177971716041E-2</v>
      </c>
      <c r="J30" s="10">
        <f t="shared" si="5"/>
        <v>328.76628671357082</v>
      </c>
      <c r="K30" s="10">
        <f t="shared" si="6"/>
        <v>156.77434266484232</v>
      </c>
      <c r="L30" s="22">
        <f t="shared" si="7"/>
        <v>1.013911177971716</v>
      </c>
      <c r="P30" s="17">
        <f t="shared" si="12"/>
        <v>0.22209674383587411</v>
      </c>
      <c r="Q30" s="17">
        <f t="shared" si="8"/>
        <v>0.23769100378021271</v>
      </c>
      <c r="R30" s="23">
        <f t="shared" si="9"/>
        <v>1</v>
      </c>
      <c r="S30" s="24">
        <f t="shared" si="10"/>
        <v>2.1739130434782608E-2</v>
      </c>
      <c r="T30" s="24">
        <f t="shared" si="11"/>
        <v>6.517661681251119E-3</v>
      </c>
      <c r="W30" s="11">
        <f>(B30/MAX($B$2:B30))-1</f>
        <v>-6.0893812646017009E-2</v>
      </c>
      <c r="X30" s="11">
        <f>(H30/MAX($H$2:H30))-1</f>
        <v>0</v>
      </c>
      <c r="Z30" s="9" t="d">
        <v>2021-04-30</v>
      </c>
      <c r="AA30" s="10">
        <v>131.46</v>
      </c>
      <c r="AB30" s="10">
        <v>0</v>
      </c>
      <c r="AC30" s="10">
        <f>VLOOKUP(Z30,'AMZN Data'!A:B,2)</f>
        <v>173.37100000000001</v>
      </c>
      <c r="AD30" s="10">
        <v>0</v>
      </c>
    </row>
    <row r="31" spans="1:30" x14ac:dyDescent="0.2">
      <c r="A31" s="9" t="d">
        <v>2021-06-30</v>
      </c>
      <c r="B31" s="10">
        <f>VLOOKUP($A31,$Z$2:$AD$49,MATCH(Dashboard!A$1&amp;" Price",$Z$2:$AD$2,0),FALSE)</f>
        <v>136.96</v>
      </c>
      <c r="C31" s="10">
        <f>VLOOKUP($A31,$Z$2:$AD$49,MATCH(Dashboard!A$1&amp;" Dividend",$Z$2:$AD$2,0),FALSE)</f>
        <v>0</v>
      </c>
      <c r="D31" s="11">
        <f t="shared" si="2"/>
        <v>9.9109220768798717E-2</v>
      </c>
      <c r="E31" s="11">
        <f t="shared" si="3"/>
        <v>1.0991092207687987</v>
      </c>
      <c r="F31" s="10" t="e">
        <f t="shared" si="0"/>
        <v>#N/A</v>
      </c>
      <c r="G31" s="10" t="e">
        <f t="shared" si="1"/>
        <v>#N/A</v>
      </c>
      <c r="H31" s="27">
        <f>VLOOKUP('work sheet'!A31,'S&amp;P 500'!A:E,5,FALSE)</f>
        <v>4297.5</v>
      </c>
      <c r="I31" s="11">
        <f t="shared" si="4"/>
        <v>1.3720312265956798E-2</v>
      </c>
      <c r="J31" s="10">
        <f t="shared" si="5"/>
        <v>361.35005720480427</v>
      </c>
      <c r="K31" s="10">
        <f t="shared" si="6"/>
        <v>158.92533560149408</v>
      </c>
      <c r="L31" s="22">
        <f t="shared" si="7"/>
        <v>1.0137203122659568</v>
      </c>
      <c r="P31" s="17"/>
      <c r="Q31" s="17"/>
      <c r="R31" s="8">
        <f>SUM(R8:R30)</f>
        <v>46</v>
      </c>
      <c r="S31" s="24">
        <f t="shared" si="10"/>
        <v>1</v>
      </c>
      <c r="T31" s="24"/>
      <c r="W31" s="11">
        <f>(B31/MAX($B$2:B31))-1</f>
        <v>0</v>
      </c>
      <c r="X31" s="11">
        <f>(H31/MAX($H$2:H31))-1</f>
        <v>0</v>
      </c>
      <c r="Z31" s="9" t="d">
        <v>2021-05-31</v>
      </c>
      <c r="AA31" s="10">
        <v>124.61</v>
      </c>
      <c r="AB31" s="10">
        <v>0.22</v>
      </c>
      <c r="AC31" s="10">
        <f>VLOOKUP(Z31,'AMZN Data'!A:B,2)</f>
        <v>173.37100000000001</v>
      </c>
      <c r="AD31" s="10">
        <v>0</v>
      </c>
    </row>
    <row r="32" spans="1:30" x14ac:dyDescent="0.2">
      <c r="A32" s="9" t="d">
        <v>2021-07-31</v>
      </c>
      <c r="B32" s="10">
        <f>VLOOKUP($A32,$Z$2:$AD$49,MATCH(Dashboard!A$1&amp;" Price",$Z$2:$AD$2,0),FALSE)</f>
        <v>145.86000000000001</v>
      </c>
      <c r="C32" s="10">
        <f>VLOOKUP($A32,$Z$2:$AD$49,MATCH(Dashboard!A$1&amp;" Dividend",$Z$2:$AD$2,0),FALSE)</f>
        <v>0</v>
      </c>
      <c r="D32" s="11">
        <f t="shared" si="2"/>
        <v>6.4982476635514055E-2</v>
      </c>
      <c r="E32" s="11">
        <f t="shared" si="3"/>
        <v>1.064982476635514</v>
      </c>
      <c r="F32" s="10" t="e">
        <f t="shared" si="0"/>
        <v>#N/A</v>
      </c>
      <c r="G32" s="10" t="e">
        <f t="shared" si="1"/>
        <v>#N/A</v>
      </c>
      <c r="H32" s="27">
        <f>AVERAGE(H31,H33)</f>
        <v>4410.09</v>
      </c>
      <c r="I32" s="11">
        <f t="shared" si="4"/>
        <v>2.6198952879581187E-2</v>
      </c>
      <c r="J32" s="10">
        <f t="shared" si="5"/>
        <v>384.8314788543571</v>
      </c>
      <c r="K32" s="10">
        <f t="shared" si="6"/>
        <v>163.08901298028925</v>
      </c>
      <c r="L32" s="22">
        <f t="shared" si="7"/>
        <v>1.0261989528795812</v>
      </c>
      <c r="P32" s="17"/>
      <c r="Q32" s="17"/>
      <c r="V32" s="7" t="s">
        <v>46</v>
      </c>
      <c r="W32" s="11">
        <f>MIN(W2:W31)</f>
        <v>-0.1784110368001034</v>
      </c>
      <c r="X32" s="11">
        <f>MIN(X2:X31)</f>
        <v>-0.20001052377444462</v>
      </c>
      <c r="Z32" s="9" t="d">
        <v>2021-06-30</v>
      </c>
      <c r="AA32" s="10">
        <v>136.96</v>
      </c>
      <c r="AB32" s="10">
        <v>0</v>
      </c>
      <c r="AC32" s="10">
        <f>VLOOKUP(Z32,'AMZN Data'!A:B,2)</f>
        <v>172.00800000000001</v>
      </c>
      <c r="AD32" s="10">
        <v>0</v>
      </c>
    </row>
    <row r="33" spans="1:30" x14ac:dyDescent="0.2">
      <c r="A33" s="9" t="d">
        <v>2021-08-31</v>
      </c>
      <c r="B33" s="10">
        <f>VLOOKUP($A33,$Z$2:$AD$49,MATCH(Dashboard!A$1&amp;" Price",$Z$2:$AD$2,0),FALSE)</f>
        <v>151.83000000000001</v>
      </c>
      <c r="C33" s="10">
        <f>VLOOKUP($A33,$Z$2:$AD$49,MATCH(Dashboard!A$1&amp;" Dividend",$Z$2:$AD$2,0),FALSE)</f>
        <v>0.22</v>
      </c>
      <c r="D33" s="11">
        <f t="shared" si="2"/>
        <v>4.2437954202660062E-2</v>
      </c>
      <c r="E33" s="11">
        <f t="shared" si="3"/>
        <v>1.0424379542026601</v>
      </c>
      <c r="F33" s="10" t="e">
        <f t="shared" si="0"/>
        <v>#N/A</v>
      </c>
      <c r="G33" s="10" t="e">
        <f t="shared" si="1"/>
        <v>#N/A</v>
      </c>
      <c r="H33" s="27">
        <f>VLOOKUP('work sheet'!A33,'S&amp;P 500'!A:E,5,FALSE)</f>
        <v>4522.68</v>
      </c>
      <c r="I33" s="11">
        <f t="shared" si="4"/>
        <v>2.5530091222628143E-2</v>
      </c>
      <c r="J33" s="10">
        <f t="shared" si="5"/>
        <v>401.16293952972023</v>
      </c>
      <c r="K33" s="10">
        <f t="shared" si="6"/>
        <v>167.25269035908443</v>
      </c>
      <c r="L33" s="22">
        <f t="shared" si="7"/>
        <v>1.0255300912226282</v>
      </c>
      <c r="Z33" s="9" t="d">
        <v>2021-07-31</v>
      </c>
      <c r="AA33" s="10">
        <v>145.86000000000001</v>
      </c>
      <c r="AB33" s="10">
        <v>0</v>
      </c>
      <c r="AC33" s="10">
        <f>VLOOKUP(Z33,'AMZN Data'!A:B,2)</f>
        <v>172.00800000000001</v>
      </c>
      <c r="AD33" s="10">
        <v>0</v>
      </c>
    </row>
    <row r="34" spans="1:30" x14ac:dyDescent="0.2">
      <c r="A34" s="9" t="d">
        <v>2021-09-30</v>
      </c>
      <c r="B34" s="10">
        <f>VLOOKUP($A34,$Z$2:$AD$49,MATCH(Dashboard!A$1&amp;" Price",$Z$2:$AD$2,0),FALSE)</f>
        <v>141.5</v>
      </c>
      <c r="C34" s="10">
        <f>VLOOKUP($A34,$Z$2:$AD$49,MATCH(Dashboard!A$1&amp;" Dividend",$Z$2:$AD$2,0),FALSE)</f>
        <v>0</v>
      </c>
      <c r="D34" s="11">
        <f t="shared" si="2"/>
        <v>-6.8036619903839898E-2</v>
      </c>
      <c r="E34" s="11">
        <f t="shared" si="3"/>
        <v>0.93196338009616009</v>
      </c>
      <c r="F34" s="10" t="e">
        <f t="shared" si="0"/>
        <v>#N/A</v>
      </c>
      <c r="G34" s="10" t="e">
        <f t="shared" si="1"/>
        <v>#N/A</v>
      </c>
      <c r="H34" s="27">
        <f>VLOOKUP('work sheet'!A34,'S&amp;P 500'!A:E,5,FALSE)</f>
        <v>4307.54</v>
      </c>
      <c r="I34" s="11">
        <f t="shared" si="4"/>
        <v>-4.7569140421166278E-2</v>
      </c>
      <c r="J34" s="10">
        <f t="shared" si="5"/>
        <v>373.86916909342955</v>
      </c>
      <c r="K34" s="10">
        <f t="shared" si="6"/>
        <v>159.29662364557529</v>
      </c>
      <c r="L34" s="22">
        <f t="shared" si="7"/>
        <v>0.95243085957883378</v>
      </c>
      <c r="Z34" s="9" t="d">
        <v>2021-08-31</v>
      </c>
      <c r="AA34" s="10">
        <v>151.83000000000001</v>
      </c>
      <c r="AB34" s="10">
        <v>0.22</v>
      </c>
      <c r="AC34" s="10">
        <f>VLOOKUP(Z34,'AMZN Data'!A:B,2)</f>
        <v>173.5395</v>
      </c>
      <c r="AD34" s="10">
        <v>0</v>
      </c>
    </row>
    <row r="35" spans="1:30" x14ac:dyDescent="0.2">
      <c r="A35" s="9" t="d">
        <v>2021-10-31</v>
      </c>
      <c r="B35" s="10">
        <f>VLOOKUP($A35,$Z$2:$AD$49,MATCH(Dashboard!A$1&amp;" Price",$Z$2:$AD$2,0),FALSE)</f>
        <v>149.80000000000001</v>
      </c>
      <c r="C35" s="10">
        <f>VLOOKUP($A35,$Z$2:$AD$49,MATCH(Dashboard!A$1&amp;" Dividend",$Z$2:$AD$2,0),FALSE)</f>
        <v>0</v>
      </c>
      <c r="D35" s="11">
        <f t="shared" si="2"/>
        <v>5.8657243816254499E-2</v>
      </c>
      <c r="E35" s="11">
        <f t="shared" si="3"/>
        <v>1.0586572438162545</v>
      </c>
      <c r="F35" s="10" t="e">
        <f t="shared" si="0"/>
        <v>#N/A</v>
      </c>
      <c r="G35" s="10" t="e">
        <f t="shared" si="1"/>
        <v>#N/A</v>
      </c>
      <c r="H35" s="27">
        <f>AVERAGE(H34,H36)</f>
        <v>4437.2700000000004</v>
      </c>
      <c r="I35" s="11">
        <f t="shared" si="4"/>
        <v>3.0116957706719027E-2</v>
      </c>
      <c r="J35" s="10">
        <f t="shared" si="5"/>
        <v>395.7993041003233</v>
      </c>
      <c r="K35" s="10">
        <f t="shared" si="6"/>
        <v>164.09415332273224</v>
      </c>
      <c r="L35" s="22">
        <f t="shared" si="7"/>
        <v>1.0301169577067191</v>
      </c>
      <c r="Z35" s="9" t="d">
        <v>2021-09-30</v>
      </c>
      <c r="AA35" s="10">
        <v>141.5</v>
      </c>
      <c r="AB35" s="10">
        <v>0</v>
      </c>
      <c r="AC35" s="10">
        <f>VLOOKUP(Z35,'AMZN Data'!A:B,2)</f>
        <v>164.25200000000001</v>
      </c>
      <c r="AD35" s="10">
        <v>0</v>
      </c>
    </row>
    <row r="36" spans="1:30" x14ac:dyDescent="0.2">
      <c r="A36" s="9" t="d">
        <v>2021-11-30</v>
      </c>
      <c r="B36" s="10">
        <f>VLOOKUP($A36,$Z$2:$AD$49,MATCH(Dashboard!A$1&amp;" Price",$Z$2:$AD$2,0),FALSE)</f>
        <v>165.3</v>
      </c>
      <c r="C36" s="10">
        <f>VLOOKUP($A36,$Z$2:$AD$49,MATCH(Dashboard!A$1&amp;" Dividend",$Z$2:$AD$2,0),FALSE)</f>
        <v>0.22</v>
      </c>
      <c r="D36" s="11">
        <f t="shared" si="2"/>
        <v>0.1049399198931909</v>
      </c>
      <c r="E36" s="11">
        <f t="shared" si="3"/>
        <v>1.1049399198931908</v>
      </c>
      <c r="F36" s="10" t="e">
        <f t="shared" si="0"/>
        <v>#N/A</v>
      </c>
      <c r="G36" s="10" t="e">
        <f t="shared" si="1"/>
        <v>#N/A</v>
      </c>
      <c r="H36" s="27">
        <f>VLOOKUP('work sheet'!A36,'S&amp;P 500'!A:E,5,FALSE)</f>
        <v>4567</v>
      </c>
      <c r="I36" s="11">
        <f t="shared" si="4"/>
        <v>2.9236444931230138E-2</v>
      </c>
      <c r="J36" s="10">
        <f t="shared" si="5"/>
        <v>437.33445136639193</v>
      </c>
      <c r="K36" s="10">
        <f t="shared" si="6"/>
        <v>168.89168299988913</v>
      </c>
      <c r="L36" s="22">
        <f t="shared" si="7"/>
        <v>1.0292364449312301</v>
      </c>
      <c r="Z36" s="9" t="d">
        <v>2021-10-31</v>
      </c>
      <c r="AA36" s="10">
        <v>149.80000000000001</v>
      </c>
      <c r="AB36" s="10">
        <v>0</v>
      </c>
      <c r="AC36" s="10">
        <f>VLOOKUP(Z36,'AMZN Data'!A:B,2)</f>
        <v>164.25200000000001</v>
      </c>
      <c r="AD36" s="10">
        <v>0</v>
      </c>
    </row>
    <row r="37" spans="1:30" x14ac:dyDescent="0.2">
      <c r="A37" s="9" t="d">
        <v>2021-12-31</v>
      </c>
      <c r="B37" s="10">
        <f>VLOOKUP($A37,$Z$2:$AD$49,MATCH(Dashboard!A$1&amp;" Price",$Z$2:$AD$2,0),FALSE)</f>
        <v>177.57</v>
      </c>
      <c r="C37" s="10">
        <f>VLOOKUP($A37,$Z$2:$AD$49,MATCH(Dashboard!A$1&amp;" Dividend",$Z$2:$AD$2,0),FALSE)</f>
        <v>0</v>
      </c>
      <c r="D37" s="11">
        <f t="shared" si="2"/>
        <v>7.4228675136116043E-2</v>
      </c>
      <c r="E37" s="11">
        <f t="shared" si="3"/>
        <v>1.0742286751361161</v>
      </c>
      <c r="F37" s="10" t="e">
        <f t="shared" si="0"/>
        <v>#N/A</v>
      </c>
      <c r="G37" s="10">
        <f t="shared" si="1"/>
        <v>177.57</v>
      </c>
      <c r="H37" s="27">
        <f>VLOOKUP('work sheet'!A37,'S&amp;P 500'!A:E,5,FALSE)</f>
        <v>4766.18</v>
      </c>
      <c r="I37" s="11">
        <f t="shared" si="4"/>
        <v>4.3612874972629799E-2</v>
      </c>
      <c r="J37" s="10">
        <f t="shared" si="5"/>
        <v>469.79720828269939</v>
      </c>
      <c r="K37" s="10">
        <f t="shared" si="6"/>
        <v>176.25753485448033</v>
      </c>
      <c r="L37" s="22">
        <f t="shared" si="7"/>
        <v>1.0436128749726299</v>
      </c>
      <c r="Z37" s="9" t="d">
        <v>2021-11-30</v>
      </c>
      <c r="AA37" s="10">
        <v>165.3</v>
      </c>
      <c r="AB37" s="10">
        <v>0.22</v>
      </c>
      <c r="AC37" s="10">
        <f>VLOOKUP(Z37,'AMZN Data'!A:B,2)</f>
        <v>175.3535</v>
      </c>
      <c r="AD37" s="10">
        <v>0</v>
      </c>
    </row>
    <row r="38" spans="1:30" x14ac:dyDescent="0.2">
      <c r="A38" s="9" t="d">
        <v>2022-01-31</v>
      </c>
      <c r="B38" s="10">
        <f>VLOOKUP($A38,$Z$2:$AD$49,MATCH(Dashboard!A$1&amp;" Price",$Z$2:$AD$2,0),FALSE)</f>
        <v>174.78</v>
      </c>
      <c r="C38" s="10">
        <f>VLOOKUP($A38,$Z$2:$AD$49,MATCH(Dashboard!A$1&amp;" Dividend",$Z$2:$AD$2,0),FALSE)</f>
        <v>0</v>
      </c>
      <c r="D38" s="11">
        <f t="shared" si="2"/>
        <v>-1.571211353269129E-2</v>
      </c>
      <c r="E38" s="11">
        <f t="shared" si="3"/>
        <v>0.98428788646730869</v>
      </c>
      <c r="F38" s="10" t="e">
        <f t="shared" si="0"/>
        <v>#N/A</v>
      </c>
      <c r="G38" s="10" t="e">
        <f t="shared" si="1"/>
        <v>#N/A</v>
      </c>
      <c r="H38" s="27">
        <f>VLOOKUP('work sheet'!A38,'S&amp;P 500'!A:E,5,FALSE)</f>
        <v>4515.55</v>
      </c>
      <c r="I38" s="11">
        <f t="shared" si="4"/>
        <v>-5.2585089106999758E-2</v>
      </c>
      <c r="J38" s="10">
        <f t="shared" si="5"/>
        <v>462.41570120882017</v>
      </c>
      <c r="K38" s="10">
        <f t="shared" si="6"/>
        <v>166.98901667837737</v>
      </c>
      <c r="L38" s="22">
        <f t="shared" si="7"/>
        <v>0.94741491089300023</v>
      </c>
      <c r="Z38" s="9" t="d">
        <v>2021-12-31</v>
      </c>
      <c r="AA38" s="10">
        <v>177.57</v>
      </c>
      <c r="AB38" s="10">
        <v>0</v>
      </c>
      <c r="AC38" s="10">
        <f>VLOOKUP(Z38,'AMZN Data'!A:B,2)</f>
        <v>166.71700000000001</v>
      </c>
      <c r="AD38" s="10">
        <v>0</v>
      </c>
    </row>
    <row r="39" spans="1:30" x14ac:dyDescent="0.2">
      <c r="A39" s="9" t="d">
        <v>2022-02-28</v>
      </c>
      <c r="B39" s="10">
        <f>VLOOKUP($A39,$Z$2:$AD$49,MATCH(Dashboard!A$1&amp;" Price",$Z$2:$AD$2,0),FALSE)</f>
        <v>165.12</v>
      </c>
      <c r="C39" s="10">
        <f>VLOOKUP($A39,$Z$2:$AD$49,MATCH(Dashboard!A$1&amp;" Dividend",$Z$2:$AD$2,0),FALSE)</f>
        <v>0.22</v>
      </c>
      <c r="D39" s="11">
        <f t="shared" si="2"/>
        <v>-5.4010756379448438E-2</v>
      </c>
      <c r="E39" s="11">
        <f t="shared" si="3"/>
        <v>0.94598924362055159</v>
      </c>
      <c r="F39" s="10" t="e">
        <f t="shared" si="0"/>
        <v>#N/A</v>
      </c>
      <c r="G39" s="10" t="e">
        <f t="shared" si="1"/>
        <v>#N/A</v>
      </c>
      <c r="H39" s="27">
        <f>VLOOKUP('work sheet'!A39,'S&amp;P 500'!A:E,5,FALSE)</f>
        <v>4373.9399999999996</v>
      </c>
      <c r="I39" s="11">
        <f t="shared" si="4"/>
        <v>-3.136052086678269E-2</v>
      </c>
      <c r="J39" s="10">
        <f t="shared" si="5"/>
        <v>437.44027942479875</v>
      </c>
      <c r="K39" s="10">
        <f t="shared" si="6"/>
        <v>161.75215413631159</v>
      </c>
      <c r="L39" s="22">
        <f t="shared" si="7"/>
        <v>0.96863947913321735</v>
      </c>
      <c r="Z39" s="9" t="d">
        <v>2022-01-31</v>
      </c>
      <c r="AA39" s="10">
        <v>174.78</v>
      </c>
      <c r="AB39" s="10">
        <v>0</v>
      </c>
      <c r="AC39" s="10">
        <f>VLOOKUP(Z39,'AMZN Data'!A:B,2)</f>
        <v>149.5735</v>
      </c>
      <c r="AD39" s="10">
        <v>0</v>
      </c>
    </row>
    <row r="40" spans="1:30" x14ac:dyDescent="0.2">
      <c r="A40" s="9" t="d">
        <v>2022-03-31</v>
      </c>
      <c r="B40" s="10">
        <f>VLOOKUP($A40,$Z$2:$AD$49,MATCH(Dashboard!A$1&amp;" Price",$Z$2:$AD$2,0),FALSE)</f>
        <v>174.61</v>
      </c>
      <c r="C40" s="10">
        <f>VLOOKUP($A40,$Z$2:$AD$49,MATCH(Dashboard!A$1&amp;" Dividend",$Z$2:$AD$2,0),FALSE)</f>
        <v>0</v>
      </c>
      <c r="D40" s="11">
        <f t="shared" si="2"/>
        <v>5.7473352713178348E-2</v>
      </c>
      <c r="E40" s="11">
        <f t="shared" si="3"/>
        <v>1.0574733527131783</v>
      </c>
      <c r="F40" s="10" t="e">
        <f t="shared" si="0"/>
        <v>#N/A</v>
      </c>
      <c r="G40" s="10" t="e">
        <f t="shared" si="1"/>
        <v>#N/A</v>
      </c>
      <c r="H40" s="27">
        <f>VLOOKUP('work sheet'!A40,'S&amp;P 500'!A:E,5,FALSE)</f>
        <v>4530.41</v>
      </c>
      <c r="I40" s="11">
        <f t="shared" si="4"/>
        <v>3.5773238773279988E-2</v>
      </c>
      <c r="J40" s="10">
        <f t="shared" si="5"/>
        <v>462.5814388951315</v>
      </c>
      <c r="K40" s="10">
        <f t="shared" si="6"/>
        <v>167.53855256832227</v>
      </c>
      <c r="L40" s="22">
        <f t="shared" si="7"/>
        <v>1.0357732387732801</v>
      </c>
      <c r="Z40" s="9" t="d">
        <v>2022-02-28</v>
      </c>
      <c r="AA40" s="10">
        <v>165.12</v>
      </c>
      <c r="AB40" s="10">
        <v>0.22</v>
      </c>
      <c r="AC40" s="10">
        <f>VLOOKUP(Z40,'AMZN Data'!A:B,2)</f>
        <v>153.56299999999999</v>
      </c>
      <c r="AD40" s="10">
        <v>0</v>
      </c>
    </row>
    <row r="41" spans="1:30" x14ac:dyDescent="0.2">
      <c r="A41" s="9" t="d">
        <v>2022-04-30</v>
      </c>
      <c r="B41" s="10">
        <f>VLOOKUP($A41,$Z$2:$AD$49,MATCH(Dashboard!A$1&amp;" Price",$Z$2:$AD$2,0),FALSE)</f>
        <v>157.65</v>
      </c>
      <c r="C41" s="10">
        <f>VLOOKUP($A41,$Z$2:$AD$49,MATCH(Dashboard!A$1&amp;" Dividend",$Z$2:$AD$2,0),FALSE)</f>
        <v>0</v>
      </c>
      <c r="D41" s="11">
        <f t="shared" si="2"/>
        <v>-9.7130748525284957E-2</v>
      </c>
      <c r="E41" s="11">
        <f t="shared" si="3"/>
        <v>0.90286925147471508</v>
      </c>
      <c r="F41" s="10" t="e">
        <f t="shared" si="0"/>
        <v>#N/A</v>
      </c>
      <c r="G41" s="10" t="e">
        <f t="shared" si="1"/>
        <v>#N/A</v>
      </c>
      <c r="H41" s="27">
        <f>AVERAGE(H40,H42)</f>
        <v>4331.28</v>
      </c>
      <c r="I41" s="11">
        <f t="shared" si="4"/>
        <v>-4.3954079211373828E-2</v>
      </c>
      <c r="J41" s="10">
        <f t="shared" si="5"/>
        <v>417.65055748134404</v>
      </c>
      <c r="K41" s="10">
        <f t="shared" si="6"/>
        <v>160.17454975777531</v>
      </c>
      <c r="L41" s="22">
        <f t="shared" si="7"/>
        <v>0.95604592078862616</v>
      </c>
      <c r="Z41" s="9" t="d">
        <v>2022-03-31</v>
      </c>
      <c r="AA41" s="10">
        <v>174.61</v>
      </c>
      <c r="AB41" s="10">
        <v>0</v>
      </c>
      <c r="AC41" s="10">
        <f>VLOOKUP(Z41,'AMZN Data'!A:B,2)</f>
        <v>162.9975</v>
      </c>
      <c r="AD41" s="10">
        <v>0</v>
      </c>
    </row>
    <row r="42" spans="1:30" x14ac:dyDescent="0.2">
      <c r="A42" s="9" t="d">
        <v>2022-05-31</v>
      </c>
      <c r="B42" s="10">
        <f>VLOOKUP($A42,$Z$2:$AD$49,MATCH(Dashboard!A$1&amp;" Price",$Z$2:$AD$2,0),FALSE)</f>
        <v>148.84</v>
      </c>
      <c r="C42" s="10">
        <f>VLOOKUP($A42,$Z$2:$AD$49,MATCH(Dashboard!A$1&amp;" Dividend",$Z$2:$AD$2,0),FALSE)</f>
        <v>0.23</v>
      </c>
      <c r="D42" s="11">
        <f t="shared" si="2"/>
        <v>-5.4424357754519585E-2</v>
      </c>
      <c r="E42" s="11">
        <f t="shared" si="3"/>
        <v>0.94557564224548041</v>
      </c>
      <c r="F42" s="10" t="e">
        <f t="shared" si="0"/>
        <v>#N/A</v>
      </c>
      <c r="G42" s="10" t="e">
        <f t="shared" si="1"/>
        <v>#N/A</v>
      </c>
      <c r="H42" s="27">
        <f>VLOOKUP('work sheet'!A42,'S&amp;P 500'!A:E,5,FALSE)</f>
        <v>4132.1499999999996</v>
      </c>
      <c r="I42" s="11">
        <f t="shared" si="4"/>
        <v>-4.5974861934578261E-2</v>
      </c>
      <c r="J42" s="10">
        <f t="shared" si="5"/>
        <v>394.92019412460485</v>
      </c>
      <c r="K42" s="10">
        <f t="shared" si="6"/>
        <v>152.81054694722835</v>
      </c>
      <c r="L42" s="22">
        <f t="shared" si="7"/>
        <v>0.95402513806542177</v>
      </c>
      <c r="Z42" s="9" t="d">
        <v>2022-04-30</v>
      </c>
      <c r="AA42" s="10">
        <v>157.65</v>
      </c>
      <c r="AB42" s="10">
        <v>0</v>
      </c>
      <c r="AC42" s="10">
        <f>VLOOKUP(Z42,'AMZN Data'!A:B,2)</f>
        <v>162.9975</v>
      </c>
      <c r="AD42" s="10">
        <v>0</v>
      </c>
    </row>
    <row r="43" spans="1:30" x14ac:dyDescent="0.2">
      <c r="A43" s="9" t="d">
        <v>2022-06-30</v>
      </c>
      <c r="B43" s="10">
        <f>VLOOKUP($A43,$Z$2:$AD$49,MATCH(Dashboard!A$1&amp;" Price",$Z$2:$AD$2,0),FALSE)</f>
        <v>136.72</v>
      </c>
      <c r="C43" s="10">
        <f>VLOOKUP($A43,$Z$2:$AD$49,MATCH(Dashboard!A$1&amp;" Dividend",$Z$2:$AD$2,0),FALSE)</f>
        <v>0</v>
      </c>
      <c r="D43" s="11">
        <f t="shared" si="2"/>
        <v>-8.1429723192690165E-2</v>
      </c>
      <c r="E43" s="11">
        <f t="shared" si="3"/>
        <v>0.91857027680730985</v>
      </c>
      <c r="F43" s="10" t="e">
        <f t="shared" si="0"/>
        <v>#N/A</v>
      </c>
      <c r="G43" s="10" t="e">
        <f t="shared" si="1"/>
        <v>#N/A</v>
      </c>
      <c r="H43" s="27">
        <f>VLOOKUP('work sheet'!A43,'S&amp;P 500'!A:E,5,FALSE)</f>
        <v>3785.38</v>
      </c>
      <c r="I43" s="11">
        <f t="shared" si="4"/>
        <v>-8.391999322386641E-2</v>
      </c>
      <c r="J43" s="10">
        <f t="shared" si="5"/>
        <v>362.7619520338348</v>
      </c>
      <c r="K43" s="10">
        <f t="shared" si="6"/>
        <v>139.98668688288163</v>
      </c>
      <c r="L43" s="22">
        <f t="shared" si="7"/>
        <v>0.91608000677613355</v>
      </c>
      <c r="Z43" s="9" t="d">
        <v>2022-05-31</v>
      </c>
      <c r="AA43" s="10">
        <v>148.84</v>
      </c>
      <c r="AB43" s="10">
        <v>0.23</v>
      </c>
      <c r="AC43" s="10">
        <f>VLOOKUP(Z43,'AMZN Data'!A:B,2)</f>
        <v>120.20950000000001</v>
      </c>
      <c r="AD43" s="10">
        <v>0</v>
      </c>
    </row>
    <row r="44" spans="1:30" x14ac:dyDescent="0.2">
      <c r="A44" s="9" t="d">
        <v>2022-07-31</v>
      </c>
      <c r="B44" s="10">
        <f>VLOOKUP($A44,$Z$2:$AD$49,MATCH(Dashboard!A$1&amp;" Price",$Z$2:$AD$2,0),FALSE)</f>
        <v>162.51</v>
      </c>
      <c r="C44" s="10">
        <f>VLOOKUP($A44,$Z$2:$AD$49,MATCH(Dashboard!A$1&amp;" Dividend",$Z$2:$AD$2,0),FALSE)</f>
        <v>0</v>
      </c>
      <c r="D44" s="11">
        <f t="shared" si="2"/>
        <v>0.18863370392042125</v>
      </c>
      <c r="E44" s="11">
        <f t="shared" si="3"/>
        <v>1.1886337039204213</v>
      </c>
      <c r="F44" s="10" t="e">
        <f t="shared" si="0"/>
        <v>#N/A</v>
      </c>
      <c r="G44" s="10" t="e">
        <f t="shared" si="1"/>
        <v>#N/A</v>
      </c>
      <c r="H44" s="27">
        <f>AVERAGE(H43,H45)</f>
        <v>3870.19</v>
      </c>
      <c r="I44" s="11">
        <f t="shared" si="4"/>
        <v>2.2404619879642186E-2</v>
      </c>
      <c r="J44" s="10">
        <f t="shared" si="5"/>
        <v>431.19108268737926</v>
      </c>
      <c r="K44" s="10">
        <f t="shared" si="6"/>
        <v>143.12303539070308</v>
      </c>
      <c r="L44" s="22">
        <f t="shared" si="7"/>
        <v>1.0224046198796422</v>
      </c>
      <c r="Z44" s="9" t="d">
        <v>2022-06-30</v>
      </c>
      <c r="AA44" s="10">
        <v>136.72</v>
      </c>
      <c r="AB44" s="10">
        <v>0</v>
      </c>
      <c r="AC44" s="10">
        <f>VLOOKUP(Z44,'AMZN Data'!A:B,2)</f>
        <v>106.21</v>
      </c>
      <c r="AD44" s="10">
        <v>0</v>
      </c>
    </row>
    <row r="45" spans="1:30" x14ac:dyDescent="0.2">
      <c r="A45" s="9" t="d">
        <v>2022-08-31</v>
      </c>
      <c r="B45" s="10">
        <f>VLOOKUP($A45,$Z$2:$AD$49,MATCH(Dashboard!A$1&amp;" Price",$Z$2:$AD$2,0),FALSE)</f>
        <v>157.22</v>
      </c>
      <c r="C45" s="10">
        <f>VLOOKUP($A45,$Z$2:$AD$49,MATCH(Dashboard!A$1&amp;" Dividend",$Z$2:$AD$2,0),FALSE)</f>
        <v>0.23</v>
      </c>
      <c r="D45" s="11">
        <f t="shared" si="2"/>
        <v>-3.1136545443357349E-2</v>
      </c>
      <c r="E45" s="11">
        <f t="shared" si="3"/>
        <v>0.96886345455664269</v>
      </c>
      <c r="F45" s="10" t="e">
        <f t="shared" si="0"/>
        <v>#N/A</v>
      </c>
      <c r="G45" s="10" t="e">
        <f t="shared" si="1"/>
        <v>#N/A</v>
      </c>
      <c r="H45" s="27">
        <f>VLOOKUP('work sheet'!A45,'S&amp;P 500'!A:E,5,FALSE)</f>
        <v>3955</v>
      </c>
      <c r="I45" s="11">
        <f t="shared" si="4"/>
        <v>2.1913652818078683E-2</v>
      </c>
      <c r="J45" s="10">
        <f t="shared" si="5"/>
        <v>417.76528194651326</v>
      </c>
      <c r="K45" s="10">
        <f t="shared" si="6"/>
        <v>146.25938389852456</v>
      </c>
      <c r="L45" s="22">
        <f t="shared" si="7"/>
        <v>1.0219136528180788</v>
      </c>
      <c r="Z45" s="9" t="d">
        <v>2022-07-31</v>
      </c>
      <c r="AA45" s="10">
        <v>162.51</v>
      </c>
      <c r="AB45" s="10">
        <v>0</v>
      </c>
      <c r="AC45" s="10">
        <f>VLOOKUP(Z45,'AMZN Data'!A:B,2)</f>
        <v>106.21</v>
      </c>
      <c r="AD45" s="10">
        <v>0</v>
      </c>
    </row>
    <row r="46" spans="1:30" x14ac:dyDescent="0.2">
      <c r="A46" s="9" t="d">
        <v>2022-09-30</v>
      </c>
      <c r="B46" s="10">
        <f>VLOOKUP($A46,$Z$2:$AD$49,MATCH(Dashboard!A$1&amp;" Price",$Z$2:$AD$2,0),FALSE)</f>
        <v>138.19999999999999</v>
      </c>
      <c r="C46" s="10">
        <f>VLOOKUP($A46,$Z$2:$AD$49,MATCH(Dashboard!A$1&amp;" Dividend",$Z$2:$AD$2,0),FALSE)</f>
        <v>0</v>
      </c>
      <c r="D46" s="11">
        <f t="shared" si="2"/>
        <v>-0.12097697493957518</v>
      </c>
      <c r="E46" s="11">
        <f t="shared" si="3"/>
        <v>0.87902302506042485</v>
      </c>
      <c r="F46" s="10" t="e">
        <f t="shared" si="0"/>
        <v>#N/A</v>
      </c>
      <c r="G46" s="10" t="e">
        <f t="shared" si="1"/>
        <v>#N/A</v>
      </c>
      <c r="H46" s="27">
        <f>VLOOKUP('work sheet'!A46,'S&amp;P 500'!A:E,5,FALSE)</f>
        <v>3585.62</v>
      </c>
      <c r="I46" s="11">
        <f t="shared" si="4"/>
        <v>-9.3395701643489287E-2</v>
      </c>
      <c r="J46" s="10">
        <f t="shared" si="5"/>
        <v>367.2253019018454</v>
      </c>
      <c r="K46" s="10">
        <f t="shared" si="6"/>
        <v>132.59938611737741</v>
      </c>
      <c r="L46" s="22">
        <f t="shared" si="7"/>
        <v>0.90660429835651068</v>
      </c>
      <c r="Z46" s="9" t="d">
        <v>2022-08-31</v>
      </c>
      <c r="AA46" s="10">
        <v>157.22</v>
      </c>
      <c r="AB46" s="10">
        <v>0.23</v>
      </c>
      <c r="AC46" s="10">
        <f>VLOOKUP(Z46,'AMZN Data'!A:B,2)</f>
        <v>126.77</v>
      </c>
      <c r="AD46" s="10">
        <v>0</v>
      </c>
    </row>
    <row r="47" spans="1:30" x14ac:dyDescent="0.2">
      <c r="A47" s="9" t="d">
        <v>2022-10-31</v>
      </c>
      <c r="B47" s="10">
        <f>VLOOKUP($A47,$Z$2:$AD$49,MATCH(Dashboard!A$1&amp;" Price",$Z$2:$AD$2,0),FALSE)</f>
        <v>153.34</v>
      </c>
      <c r="C47" s="10">
        <f>VLOOKUP($A47,$Z$2:$AD$49,MATCH(Dashboard!A$1&amp;" Dividend",$Z$2:$AD$2,0),FALSE)</f>
        <v>0</v>
      </c>
      <c r="D47" s="11">
        <f t="shared" si="2"/>
        <v>0.10955137481910286</v>
      </c>
      <c r="E47" s="11">
        <f t="shared" si="3"/>
        <v>1.1095513748191028</v>
      </c>
      <c r="F47" s="10" t="e">
        <f t="shared" si="0"/>
        <v>#N/A</v>
      </c>
      <c r="G47" s="10" t="e">
        <f t="shared" si="1"/>
        <v>#N/A</v>
      </c>
      <c r="H47" s="27">
        <f>VLOOKUP('work sheet'!A47,'S&amp;P 500'!A:E,5,FALSE)</f>
        <v>3871.98</v>
      </c>
      <c r="I47" s="11">
        <f t="shared" si="4"/>
        <v>7.9863454576893297E-2</v>
      </c>
      <c r="J47" s="10">
        <f t="shared" si="5"/>
        <v>407.45533859355265</v>
      </c>
      <c r="K47" s="10">
        <f t="shared" si="6"/>
        <v>143.1892311674865</v>
      </c>
      <c r="L47" s="22">
        <f t="shared" si="7"/>
        <v>1.0798634545768933</v>
      </c>
      <c r="Z47" s="9" t="d">
        <v>2022-09-30</v>
      </c>
      <c r="AA47" s="10">
        <v>138.19999999999999</v>
      </c>
      <c r="AB47" s="10">
        <v>0</v>
      </c>
      <c r="AC47" s="10">
        <f>VLOOKUP(Z47,'AMZN Data'!A:B,2)</f>
        <v>113</v>
      </c>
      <c r="AD47" s="10">
        <v>0</v>
      </c>
    </row>
    <row r="48" spans="1:30" x14ac:dyDescent="0.2">
      <c r="A48" s="9" t="d">
        <v>2022-11-30</v>
      </c>
      <c r="B48" s="10">
        <f>VLOOKUP($A48,$Z$2:$AD$49,MATCH(Dashboard!A$1&amp;" Price",$Z$2:$AD$2,0),FALSE)</f>
        <v>148.03</v>
      </c>
      <c r="C48" s="10">
        <f>VLOOKUP($A48,$Z$2:$AD$49,MATCH(Dashboard!A$1&amp;" Dividend",$Z$2:$AD$2,0),FALSE)</f>
        <v>0.23</v>
      </c>
      <c r="D48" s="11">
        <f t="shared" si="2"/>
        <v>-3.3128994391548275E-2</v>
      </c>
      <c r="E48" s="11">
        <f t="shared" si="3"/>
        <v>0.96687100560845174</v>
      </c>
      <c r="F48" s="10" t="e">
        <f t="shared" si="0"/>
        <v>#N/A</v>
      </c>
      <c r="G48" s="10" t="e">
        <f t="shared" si="1"/>
        <v>#N/A</v>
      </c>
      <c r="H48" s="27">
        <f>VLOOKUP('work sheet'!A48,'S&amp;P 500'!A:E,5,FALSE)</f>
        <v>4080.11</v>
      </c>
      <c r="I48" s="11">
        <f t="shared" si="4"/>
        <v>5.375286029369989E-2</v>
      </c>
      <c r="J48" s="10">
        <f t="shared" si="5"/>
        <v>393.95675296648045</v>
      </c>
      <c r="K48" s="10">
        <f t="shared" si="6"/>
        <v>150.88606190599469</v>
      </c>
      <c r="L48" s="22">
        <f t="shared" si="7"/>
        <v>1.0537528602936999</v>
      </c>
      <c r="Z48" s="9" t="d">
        <v>2022-10-31</v>
      </c>
      <c r="AA48" s="10">
        <v>153.34</v>
      </c>
      <c r="AB48" s="10">
        <v>0</v>
      </c>
      <c r="AC48" s="10">
        <f>VLOOKUP(Z48,'AMZN Data'!A:B,2)</f>
        <v>102.44</v>
      </c>
      <c r="AD48" s="10">
        <v>0</v>
      </c>
    </row>
    <row r="49" spans="1:30" x14ac:dyDescent="0.2">
      <c r="Z49" s="9" t="d">
        <v>2022-11-30</v>
      </c>
      <c r="AA49" s="10">
        <v>148.03</v>
      </c>
      <c r="AB49" s="10">
        <v>0.23</v>
      </c>
      <c r="AC49" s="10">
        <f>VLOOKUP(Z49,'AMZN Data'!A:B,2)</f>
        <v>96.54</v>
      </c>
      <c r="AD49" s="10">
        <v>0</v>
      </c>
    </row>
    <row r="63" spans="1:30" x14ac:dyDescent="0.2">
      <c r="A63" s="8"/>
    </row>
    <row r="64" spans="1:30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  <row r="102" spans="1:1" x14ac:dyDescent="0.2">
      <c r="A102" s="8"/>
    </row>
    <row r="103" spans="1:1" x14ac:dyDescent="0.2">
      <c r="A103" s="8"/>
    </row>
    <row r="104" spans="1:1" x14ac:dyDescent="0.2">
      <c r="A104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09" spans="1:1" x14ac:dyDescent="0.2">
      <c r="A109" s="8"/>
    </row>
    <row r="110" spans="1:1" x14ac:dyDescent="0.2">
      <c r="A110" s="8"/>
    </row>
    <row r="111" spans="1:1" x14ac:dyDescent="0.2">
      <c r="A111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  <row r="115" spans="1:1" x14ac:dyDescent="0.2">
      <c r="A115" s="8"/>
    </row>
    <row r="116" spans="1:1" x14ac:dyDescent="0.2">
      <c r="A116" s="8"/>
    </row>
    <row r="117" spans="1:1" x14ac:dyDescent="0.2">
      <c r="A117" s="8"/>
    </row>
    <row r="118" spans="1:1" x14ac:dyDescent="0.2">
      <c r="A118" s="8"/>
    </row>
    <row r="119" spans="1:1" x14ac:dyDescent="0.2">
      <c r="A119" s="8"/>
    </row>
    <row r="120" spans="1:1" x14ac:dyDescent="0.2">
      <c r="A120" s="8"/>
    </row>
    <row r="121" spans="1:1" x14ac:dyDescent="0.2">
      <c r="A121" s="8"/>
    </row>
    <row r="122" spans="1:1" x14ac:dyDescent="0.2">
      <c r="A122" s="8"/>
    </row>
    <row r="123" spans="1:1" x14ac:dyDescent="0.2">
      <c r="A123" s="8"/>
    </row>
    <row r="124" spans="1:1" x14ac:dyDescent="0.2">
      <c r="A124" s="8"/>
    </row>
    <row r="125" spans="1:1" x14ac:dyDescent="0.2">
      <c r="A125" s="8"/>
    </row>
    <row r="126" spans="1:1" x14ac:dyDescent="0.2">
      <c r="A126" s="8"/>
    </row>
    <row r="127" spans="1:1" x14ac:dyDescent="0.2">
      <c r="A127" s="8"/>
    </row>
    <row r="128" spans="1:1" x14ac:dyDescent="0.2">
      <c r="A128" s="8"/>
    </row>
    <row r="129" spans="1:1" x14ac:dyDescent="0.2">
      <c r="A129" s="8"/>
    </row>
    <row r="130" spans="1:1" x14ac:dyDescent="0.2">
      <c r="A130" s="8"/>
    </row>
    <row r="131" spans="1:1" x14ac:dyDescent="0.2">
      <c r="A131" s="8"/>
    </row>
    <row r="132" spans="1:1" x14ac:dyDescent="0.2">
      <c r="A132" s="8"/>
    </row>
    <row r="133" spans="1:1" x14ac:dyDescent="0.2">
      <c r="A133" s="8"/>
    </row>
    <row r="134" spans="1:1" x14ac:dyDescent="0.2">
      <c r="A134" s="8"/>
    </row>
    <row r="135" spans="1:1" x14ac:dyDescent="0.2">
      <c r="A135" s="8"/>
    </row>
    <row r="136" spans="1:1" x14ac:dyDescent="0.2">
      <c r="A136" s="8"/>
    </row>
    <row r="137" spans="1:1" x14ac:dyDescent="0.2">
      <c r="A137" s="8"/>
    </row>
    <row r="138" spans="1:1" x14ac:dyDescent="0.2">
      <c r="A138" s="8"/>
    </row>
    <row r="139" spans="1:1" x14ac:dyDescent="0.2">
      <c r="A139" s="8"/>
    </row>
    <row r="140" spans="1:1" x14ac:dyDescent="0.2">
      <c r="A140" s="8"/>
    </row>
    <row r="141" spans="1:1" x14ac:dyDescent="0.2">
      <c r="A141" s="8"/>
    </row>
    <row r="142" spans="1:1" x14ac:dyDescent="0.2">
      <c r="A142" s="8"/>
    </row>
    <row r="143" spans="1:1" x14ac:dyDescent="0.2">
      <c r="A143" s="8"/>
    </row>
    <row r="144" spans="1:1" x14ac:dyDescent="0.2">
      <c r="A144" s="8"/>
    </row>
    <row r="145" spans="1:1" x14ac:dyDescent="0.2">
      <c r="A145" s="8"/>
    </row>
    <row r="146" spans="1:1" x14ac:dyDescent="0.2">
      <c r="A146" s="8"/>
    </row>
    <row r="147" spans="1:1" x14ac:dyDescent="0.2">
      <c r="A147" s="8"/>
    </row>
    <row r="148" spans="1:1" x14ac:dyDescent="0.2">
      <c r="A148" s="8"/>
    </row>
    <row r="149" spans="1:1" x14ac:dyDescent="0.2">
      <c r="A149" s="8"/>
    </row>
    <row r="150" spans="1:1" x14ac:dyDescent="0.2">
      <c r="A150" s="8"/>
    </row>
    <row r="151" spans="1:1" x14ac:dyDescent="0.2">
      <c r="A151" s="8"/>
    </row>
    <row r="152" spans="1:1" x14ac:dyDescent="0.2">
      <c r="A152" s="8"/>
    </row>
    <row r="153" spans="1:1" x14ac:dyDescent="0.2">
      <c r="A153" s="8"/>
    </row>
    <row r="154" spans="1:1" x14ac:dyDescent="0.2">
      <c r="A154" s="8"/>
    </row>
    <row r="155" spans="1:1" x14ac:dyDescent="0.2">
      <c r="A155" s="8"/>
    </row>
    <row r="156" spans="1:1" x14ac:dyDescent="0.2">
      <c r="A156" s="8"/>
    </row>
    <row r="157" spans="1:1" x14ac:dyDescent="0.2">
      <c r="A157" s="8"/>
    </row>
    <row r="158" spans="1:1" x14ac:dyDescent="0.2">
      <c r="A158" s="8"/>
    </row>
    <row r="159" spans="1:1" x14ac:dyDescent="0.2">
      <c r="A159" s="8"/>
    </row>
    <row r="160" spans="1:1" x14ac:dyDescent="0.2">
      <c r="A160" s="8"/>
    </row>
    <row r="161" spans="1:1" x14ac:dyDescent="0.2">
      <c r="A161" s="8"/>
    </row>
    <row r="162" spans="1:1" x14ac:dyDescent="0.2">
      <c r="A162" s="8"/>
    </row>
    <row r="163" spans="1:1" x14ac:dyDescent="0.2">
      <c r="A163" s="8"/>
    </row>
    <row r="164" spans="1:1" x14ac:dyDescent="0.2">
      <c r="A164" s="8"/>
    </row>
    <row r="165" spans="1:1" x14ac:dyDescent="0.2">
      <c r="A165" s="8"/>
    </row>
    <row r="166" spans="1:1" x14ac:dyDescent="0.2">
      <c r="A166" s="8"/>
    </row>
    <row r="167" spans="1:1" x14ac:dyDescent="0.2">
      <c r="A167" s="8"/>
    </row>
    <row r="168" spans="1:1" x14ac:dyDescent="0.2">
      <c r="A168" s="8"/>
    </row>
    <row r="169" spans="1:1" x14ac:dyDescent="0.2">
      <c r="A169" s="8"/>
    </row>
    <row r="170" spans="1:1" x14ac:dyDescent="0.2">
      <c r="A170" s="8"/>
    </row>
    <row r="171" spans="1:1" x14ac:dyDescent="0.2">
      <c r="A171" s="8"/>
    </row>
    <row r="172" spans="1:1" x14ac:dyDescent="0.2">
      <c r="A172" s="8"/>
    </row>
    <row r="173" spans="1:1" x14ac:dyDescent="0.2">
      <c r="A173" s="8"/>
    </row>
    <row r="174" spans="1:1" x14ac:dyDescent="0.2">
      <c r="A174" s="8"/>
    </row>
    <row r="175" spans="1:1" x14ac:dyDescent="0.2">
      <c r="A175" s="8"/>
    </row>
    <row r="176" spans="1:1" x14ac:dyDescent="0.2">
      <c r="A176" s="8"/>
    </row>
    <row r="177" spans="1:1" x14ac:dyDescent="0.2">
      <c r="A177" s="8"/>
    </row>
    <row r="178" spans="1:1" x14ac:dyDescent="0.2">
      <c r="A178" s="8"/>
    </row>
    <row r="179" spans="1:1" x14ac:dyDescent="0.2">
      <c r="A179" s="8"/>
    </row>
    <row r="180" spans="1:1" x14ac:dyDescent="0.2">
      <c r="A180" s="8"/>
    </row>
    <row r="181" spans="1:1" x14ac:dyDescent="0.2">
      <c r="A181" s="8"/>
    </row>
    <row r="182" spans="1:1" x14ac:dyDescent="0.2">
      <c r="A182" s="8"/>
    </row>
    <row r="183" spans="1:1" x14ac:dyDescent="0.2">
      <c r="A183" s="8"/>
    </row>
    <row r="184" spans="1:1" x14ac:dyDescent="0.2">
      <c r="A184" s="8"/>
    </row>
    <row r="185" spans="1:1" x14ac:dyDescent="0.2">
      <c r="A185" s="8"/>
    </row>
    <row r="186" spans="1:1" x14ac:dyDescent="0.2">
      <c r="A186" s="8"/>
    </row>
    <row r="187" spans="1:1" x14ac:dyDescent="0.2">
      <c r="A187" s="8"/>
    </row>
    <row r="188" spans="1:1" x14ac:dyDescent="0.2">
      <c r="A188" s="8"/>
    </row>
    <row r="189" spans="1:1" x14ac:dyDescent="0.2">
      <c r="A189" s="8"/>
    </row>
    <row r="190" spans="1:1" x14ac:dyDescent="0.2">
      <c r="A190" s="8"/>
    </row>
    <row r="191" spans="1:1" x14ac:dyDescent="0.2">
      <c r="A191" s="8"/>
    </row>
    <row r="192" spans="1:1" x14ac:dyDescent="0.2">
      <c r="A192" s="8"/>
    </row>
    <row r="193" spans="1:1" x14ac:dyDescent="0.2">
      <c r="A193" s="8"/>
    </row>
    <row r="194" spans="1:1" x14ac:dyDescent="0.2">
      <c r="A194" s="8"/>
    </row>
    <row r="195" spans="1:1" x14ac:dyDescent="0.2">
      <c r="A195" s="8"/>
    </row>
    <row r="196" spans="1:1" x14ac:dyDescent="0.2">
      <c r="A196" s="8"/>
    </row>
    <row r="197" spans="1:1" x14ac:dyDescent="0.2">
      <c r="A197" s="8"/>
    </row>
    <row r="198" spans="1:1" x14ac:dyDescent="0.2">
      <c r="A198" s="8"/>
    </row>
    <row r="199" spans="1:1" x14ac:dyDescent="0.2">
      <c r="A199" s="8"/>
    </row>
    <row r="200" spans="1:1" x14ac:dyDescent="0.2">
      <c r="A200" s="8"/>
    </row>
    <row r="201" spans="1:1" x14ac:dyDescent="0.2">
      <c r="A201" s="8"/>
    </row>
    <row r="202" spans="1:1" x14ac:dyDescent="0.2">
      <c r="A202" s="8"/>
    </row>
    <row r="203" spans="1:1" x14ac:dyDescent="0.2">
      <c r="A203" s="8"/>
    </row>
    <row r="204" spans="1:1" x14ac:dyDescent="0.2">
      <c r="A204" s="8"/>
    </row>
    <row r="205" spans="1:1" x14ac:dyDescent="0.2">
      <c r="A205" s="8"/>
    </row>
    <row r="206" spans="1:1" x14ac:dyDescent="0.2">
      <c r="A206" s="8"/>
    </row>
    <row r="207" spans="1:1" x14ac:dyDescent="0.2">
      <c r="A207" s="8"/>
    </row>
    <row r="208" spans="1:1" x14ac:dyDescent="0.2">
      <c r="A208" s="8"/>
    </row>
    <row r="209" spans="1:1" x14ac:dyDescent="0.2">
      <c r="A209" s="8"/>
    </row>
    <row r="210" spans="1:1" x14ac:dyDescent="0.2">
      <c r="A210" s="8"/>
    </row>
    <row r="211" spans="1:1" x14ac:dyDescent="0.2">
      <c r="A211" s="8"/>
    </row>
    <row r="212" spans="1:1" x14ac:dyDescent="0.2">
      <c r="A212" s="8"/>
    </row>
    <row r="213" spans="1:1" x14ac:dyDescent="0.2">
      <c r="A213" s="8"/>
    </row>
    <row r="214" spans="1:1" x14ac:dyDescent="0.2">
      <c r="A214" s="8"/>
    </row>
    <row r="215" spans="1:1" x14ac:dyDescent="0.2">
      <c r="A215" s="8"/>
    </row>
    <row r="216" spans="1:1" x14ac:dyDescent="0.2">
      <c r="A216" s="8"/>
    </row>
    <row r="217" spans="1:1" x14ac:dyDescent="0.2">
      <c r="A217" s="8"/>
    </row>
    <row r="218" spans="1:1" x14ac:dyDescent="0.2">
      <c r="A218" s="8"/>
    </row>
    <row r="219" spans="1:1" x14ac:dyDescent="0.2">
      <c r="A219" s="8"/>
    </row>
    <row r="220" spans="1:1" x14ac:dyDescent="0.2">
      <c r="A220" s="8"/>
    </row>
    <row r="221" spans="1:1" x14ac:dyDescent="0.2">
      <c r="A221" s="8"/>
    </row>
    <row r="222" spans="1:1" x14ac:dyDescent="0.2">
      <c r="A222" s="8"/>
    </row>
    <row r="223" spans="1:1" x14ac:dyDescent="0.2">
      <c r="A223" s="8"/>
    </row>
    <row r="224" spans="1:1" x14ac:dyDescent="0.2">
      <c r="A224" s="8"/>
    </row>
    <row r="225" spans="1:1" x14ac:dyDescent="0.2">
      <c r="A225" s="8"/>
    </row>
    <row r="226" spans="1:1" x14ac:dyDescent="0.2">
      <c r="A226" s="8"/>
    </row>
    <row r="227" spans="1:1" x14ac:dyDescent="0.2">
      <c r="A227" s="8"/>
    </row>
    <row r="228" spans="1:1" x14ac:dyDescent="0.2">
      <c r="A228" s="8"/>
    </row>
    <row r="229" spans="1:1" x14ac:dyDescent="0.2">
      <c r="A229" s="8"/>
    </row>
    <row r="230" spans="1:1" x14ac:dyDescent="0.2">
      <c r="A230" s="8"/>
    </row>
    <row r="231" spans="1:1" x14ac:dyDescent="0.2">
      <c r="A231" s="8"/>
    </row>
    <row r="232" spans="1:1" x14ac:dyDescent="0.2">
      <c r="A232" s="8"/>
    </row>
    <row r="233" spans="1:1" x14ac:dyDescent="0.2">
      <c r="A233" s="8"/>
    </row>
    <row r="234" spans="1:1" x14ac:dyDescent="0.2">
      <c r="A234" s="8"/>
    </row>
    <row r="235" spans="1:1" x14ac:dyDescent="0.2">
      <c r="A235" s="8"/>
    </row>
    <row r="236" spans="1:1" x14ac:dyDescent="0.2">
      <c r="A236" s="8"/>
    </row>
    <row r="237" spans="1:1" x14ac:dyDescent="0.2">
      <c r="A237" s="8"/>
    </row>
    <row r="238" spans="1:1" x14ac:dyDescent="0.2">
      <c r="A238" s="8"/>
    </row>
    <row r="239" spans="1:1" x14ac:dyDescent="0.2">
      <c r="A239" s="8"/>
    </row>
    <row r="240" spans="1:1" x14ac:dyDescent="0.2">
      <c r="A240" s="8"/>
    </row>
    <row r="241" spans="1:1" x14ac:dyDescent="0.2">
      <c r="A241" s="8"/>
    </row>
    <row r="242" spans="1:1" x14ac:dyDescent="0.2">
      <c r="A242" s="8"/>
    </row>
    <row r="243" spans="1:1" x14ac:dyDescent="0.2">
      <c r="A243" s="8"/>
    </row>
    <row r="244" spans="1:1" x14ac:dyDescent="0.2">
      <c r="A244" s="8"/>
    </row>
    <row r="245" spans="1:1" x14ac:dyDescent="0.2">
      <c r="A245" s="8"/>
    </row>
    <row r="246" spans="1:1" x14ac:dyDescent="0.2">
      <c r="A246" s="8"/>
    </row>
    <row r="247" spans="1:1" x14ac:dyDescent="0.2">
      <c r="A247" s="8"/>
    </row>
    <row r="248" spans="1:1" x14ac:dyDescent="0.2">
      <c r="A248" s="8"/>
    </row>
    <row r="249" spans="1:1" x14ac:dyDescent="0.2">
      <c r="A249" s="8"/>
    </row>
    <row r="250" spans="1:1" x14ac:dyDescent="0.2">
      <c r="A250" s="8"/>
    </row>
    <row r="251" spans="1:1" x14ac:dyDescent="0.2">
      <c r="A251" s="8"/>
    </row>
    <row r="252" spans="1:1" x14ac:dyDescent="0.2">
      <c r="A252" s="8"/>
    </row>
    <row r="253" spans="1:1" x14ac:dyDescent="0.2">
      <c r="A253" s="8"/>
    </row>
    <row r="254" spans="1:1" x14ac:dyDescent="0.2">
      <c r="A254" s="8"/>
    </row>
    <row r="255" spans="1:1" x14ac:dyDescent="0.2">
      <c r="A255" s="8"/>
    </row>
    <row r="256" spans="1:1" x14ac:dyDescent="0.2">
      <c r="A256" s="8"/>
    </row>
    <row r="257" spans="1:1" x14ac:dyDescent="0.2">
      <c r="A257" s="8"/>
    </row>
    <row r="258" spans="1:1" x14ac:dyDescent="0.2">
      <c r="A258" s="8"/>
    </row>
    <row r="259" spans="1:1" x14ac:dyDescent="0.2">
      <c r="A259" s="8"/>
    </row>
    <row r="260" spans="1:1" x14ac:dyDescent="0.2">
      <c r="A260" s="8"/>
    </row>
    <row r="261" spans="1:1" x14ac:dyDescent="0.2">
      <c r="A261" s="8"/>
    </row>
    <row r="262" spans="1:1" x14ac:dyDescent="0.2">
      <c r="A262" s="8"/>
    </row>
    <row r="263" spans="1:1" x14ac:dyDescent="0.2">
      <c r="A263" s="8"/>
    </row>
    <row r="264" spans="1:1" x14ac:dyDescent="0.2">
      <c r="A264" s="8"/>
    </row>
    <row r="265" spans="1:1" x14ac:dyDescent="0.2">
      <c r="A265" s="8"/>
    </row>
    <row r="266" spans="1:1" x14ac:dyDescent="0.2">
      <c r="A266" s="8"/>
    </row>
    <row r="267" spans="1:1" x14ac:dyDescent="0.2">
      <c r="A267" s="8"/>
    </row>
    <row r="268" spans="1:1" x14ac:dyDescent="0.2">
      <c r="A268" s="8"/>
    </row>
    <row r="269" spans="1:1" x14ac:dyDescent="0.2">
      <c r="A269" s="8"/>
    </row>
    <row r="270" spans="1:1" x14ac:dyDescent="0.2">
      <c r="A270" s="8"/>
    </row>
    <row r="271" spans="1:1" x14ac:dyDescent="0.2">
      <c r="A271" s="8"/>
    </row>
    <row r="272" spans="1:1" x14ac:dyDescent="0.2">
      <c r="A272" s="8"/>
    </row>
    <row r="273" spans="1:1" x14ac:dyDescent="0.2">
      <c r="A273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0" spans="1:1" x14ac:dyDescent="0.2">
      <c r="A280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5" spans="1:1" x14ac:dyDescent="0.2">
      <c r="A285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8"/>
    </row>
    <row r="292" spans="1:1" x14ac:dyDescent="0.2">
      <c r="A292" s="8"/>
    </row>
    <row r="293" spans="1:1" x14ac:dyDescent="0.2">
      <c r="A293" s="8"/>
    </row>
    <row r="294" spans="1:1" x14ac:dyDescent="0.2">
      <c r="A294" s="8"/>
    </row>
    <row r="295" spans="1:1" x14ac:dyDescent="0.2">
      <c r="A295" s="8"/>
    </row>
    <row r="296" spans="1:1" x14ac:dyDescent="0.2">
      <c r="A296" s="8"/>
    </row>
    <row r="297" spans="1:1" x14ac:dyDescent="0.2">
      <c r="A297" s="8"/>
    </row>
    <row r="298" spans="1:1" x14ac:dyDescent="0.2">
      <c r="A298" s="8"/>
    </row>
    <row r="299" spans="1:1" x14ac:dyDescent="0.2">
      <c r="A299" s="8"/>
    </row>
    <row r="300" spans="1:1" x14ac:dyDescent="0.2">
      <c r="A300" s="8"/>
    </row>
    <row r="301" spans="1:1" x14ac:dyDescent="0.2">
      <c r="A301" s="8"/>
    </row>
    <row r="302" spans="1:1" x14ac:dyDescent="0.2">
      <c r="A302" s="8"/>
    </row>
    <row r="303" spans="1:1" x14ac:dyDescent="0.2">
      <c r="A303" s="8"/>
    </row>
    <row r="304" spans="1:1" x14ac:dyDescent="0.2">
      <c r="A304" s="8"/>
    </row>
    <row r="305" spans="1:1" x14ac:dyDescent="0.2">
      <c r="A305" s="8"/>
    </row>
    <row r="306" spans="1:1" x14ac:dyDescent="0.2">
      <c r="A306" s="8"/>
    </row>
    <row r="307" spans="1:1" x14ac:dyDescent="0.2">
      <c r="A307" s="8"/>
    </row>
    <row r="308" spans="1:1" x14ac:dyDescent="0.2">
      <c r="A308" s="8"/>
    </row>
    <row r="309" spans="1:1" x14ac:dyDescent="0.2">
      <c r="A309" s="8"/>
    </row>
    <row r="310" spans="1:1" x14ac:dyDescent="0.2">
      <c r="A310" s="8"/>
    </row>
    <row r="311" spans="1:1" x14ac:dyDescent="0.2">
      <c r="A311" s="8"/>
    </row>
    <row r="312" spans="1:1" x14ac:dyDescent="0.2">
      <c r="A312" s="8"/>
    </row>
    <row r="313" spans="1:1" x14ac:dyDescent="0.2">
      <c r="A313" s="8"/>
    </row>
    <row r="314" spans="1:1" x14ac:dyDescent="0.2">
      <c r="A314" s="8"/>
    </row>
    <row r="315" spans="1:1" x14ac:dyDescent="0.2">
      <c r="A315" s="8"/>
    </row>
    <row r="316" spans="1:1" x14ac:dyDescent="0.2">
      <c r="A316" s="8"/>
    </row>
    <row r="317" spans="1:1" x14ac:dyDescent="0.2">
      <c r="A317" s="8"/>
    </row>
    <row r="318" spans="1:1" x14ac:dyDescent="0.2">
      <c r="A318" s="8"/>
    </row>
    <row r="319" spans="1:1" x14ac:dyDescent="0.2">
      <c r="A319" s="8"/>
    </row>
    <row r="320" spans="1:1" x14ac:dyDescent="0.2">
      <c r="A320" s="8"/>
    </row>
    <row r="321" spans="1:1" x14ac:dyDescent="0.2">
      <c r="A321" s="8"/>
    </row>
    <row r="322" spans="1:1" x14ac:dyDescent="0.2">
      <c r="A322" s="8"/>
    </row>
    <row r="323" spans="1:1" x14ac:dyDescent="0.2">
      <c r="A323" s="8"/>
    </row>
    <row r="324" spans="1:1" x14ac:dyDescent="0.2">
      <c r="A324" s="8"/>
    </row>
    <row r="325" spans="1:1" x14ac:dyDescent="0.2">
      <c r="A325" s="8"/>
    </row>
    <row r="326" spans="1:1" x14ac:dyDescent="0.2">
      <c r="A326" s="8"/>
    </row>
    <row r="327" spans="1:1" x14ac:dyDescent="0.2">
      <c r="A327" s="8"/>
    </row>
    <row r="328" spans="1:1" x14ac:dyDescent="0.2">
      <c r="A328" s="8"/>
    </row>
    <row r="329" spans="1:1" x14ac:dyDescent="0.2">
      <c r="A329" s="8"/>
    </row>
    <row r="330" spans="1:1" x14ac:dyDescent="0.2">
      <c r="A330" s="8"/>
    </row>
    <row r="331" spans="1:1" x14ac:dyDescent="0.2">
      <c r="A331" s="8"/>
    </row>
    <row r="332" spans="1:1" x14ac:dyDescent="0.2">
      <c r="A332" s="8"/>
    </row>
    <row r="333" spans="1:1" x14ac:dyDescent="0.2">
      <c r="A333" s="8"/>
    </row>
    <row r="334" spans="1:1" x14ac:dyDescent="0.2">
      <c r="A334" s="8"/>
    </row>
    <row r="335" spans="1:1" x14ac:dyDescent="0.2">
      <c r="A335" s="8"/>
    </row>
    <row r="336" spans="1:1" x14ac:dyDescent="0.2">
      <c r="A336" s="8"/>
    </row>
    <row r="337" spans="1:1" x14ac:dyDescent="0.2">
      <c r="A337" s="8"/>
    </row>
    <row r="338" spans="1:1" x14ac:dyDescent="0.2">
      <c r="A338" s="8"/>
    </row>
    <row r="339" spans="1:1" x14ac:dyDescent="0.2">
      <c r="A339" s="8"/>
    </row>
    <row r="340" spans="1:1" x14ac:dyDescent="0.2">
      <c r="A340" s="8"/>
    </row>
    <row r="341" spans="1:1" x14ac:dyDescent="0.2">
      <c r="A341" s="8"/>
    </row>
    <row r="342" spans="1:1" x14ac:dyDescent="0.2">
      <c r="A342" s="8"/>
    </row>
    <row r="343" spans="1:1" x14ac:dyDescent="0.2">
      <c r="A343" s="8"/>
    </row>
    <row r="344" spans="1:1" x14ac:dyDescent="0.2">
      <c r="A344" s="8"/>
    </row>
    <row r="345" spans="1:1" x14ac:dyDescent="0.2">
      <c r="A345" s="8"/>
    </row>
    <row r="346" spans="1:1" x14ac:dyDescent="0.2">
      <c r="A346" s="8"/>
    </row>
    <row r="347" spans="1:1" x14ac:dyDescent="0.2">
      <c r="A347" s="8"/>
    </row>
    <row r="348" spans="1:1" x14ac:dyDescent="0.2">
      <c r="A348" s="8"/>
    </row>
    <row r="349" spans="1:1" x14ac:dyDescent="0.2">
      <c r="A349" s="8"/>
    </row>
    <row r="350" spans="1:1" x14ac:dyDescent="0.2">
      <c r="A350" s="8"/>
    </row>
    <row r="351" spans="1:1" x14ac:dyDescent="0.2">
      <c r="A351" s="8"/>
    </row>
    <row r="352" spans="1:1" x14ac:dyDescent="0.2">
      <c r="A352" s="8"/>
    </row>
    <row r="353" spans="1:1" x14ac:dyDescent="0.2">
      <c r="A353" s="8"/>
    </row>
    <row r="354" spans="1:1" x14ac:dyDescent="0.2">
      <c r="A354" s="8"/>
    </row>
    <row r="355" spans="1:1" x14ac:dyDescent="0.2">
      <c r="A355" s="8"/>
    </row>
    <row r="356" spans="1:1" x14ac:dyDescent="0.2">
      <c r="A356" s="8"/>
    </row>
    <row r="357" spans="1:1" x14ac:dyDescent="0.2">
      <c r="A357" s="8"/>
    </row>
    <row r="358" spans="1:1" x14ac:dyDescent="0.2">
      <c r="A358" s="8"/>
    </row>
    <row r="359" spans="1:1" x14ac:dyDescent="0.2">
      <c r="A359" s="8"/>
    </row>
    <row r="360" spans="1:1" x14ac:dyDescent="0.2">
      <c r="A360" s="8"/>
    </row>
    <row r="361" spans="1:1" x14ac:dyDescent="0.2">
      <c r="A361" s="8"/>
    </row>
    <row r="362" spans="1:1" x14ac:dyDescent="0.2">
      <c r="A362" s="8"/>
    </row>
    <row r="363" spans="1:1" x14ac:dyDescent="0.2">
      <c r="A363" s="8"/>
    </row>
    <row r="364" spans="1:1" x14ac:dyDescent="0.2">
      <c r="A364" s="8"/>
    </row>
    <row r="365" spans="1:1" x14ac:dyDescent="0.2">
      <c r="A365" s="8"/>
    </row>
    <row r="366" spans="1:1" x14ac:dyDescent="0.2">
      <c r="A366" s="8"/>
    </row>
    <row r="367" spans="1:1" x14ac:dyDescent="0.2">
      <c r="A367" s="8"/>
    </row>
    <row r="368" spans="1:1" x14ac:dyDescent="0.2">
      <c r="A368" s="8"/>
    </row>
    <row r="369" spans="1:1" x14ac:dyDescent="0.2">
      <c r="A369" s="8"/>
    </row>
    <row r="370" spans="1:1" x14ac:dyDescent="0.2">
      <c r="A370" s="8"/>
    </row>
    <row r="371" spans="1:1" x14ac:dyDescent="0.2">
      <c r="A371" s="8"/>
    </row>
    <row r="372" spans="1:1" x14ac:dyDescent="0.2">
      <c r="A372" s="8"/>
    </row>
    <row r="373" spans="1:1" x14ac:dyDescent="0.2">
      <c r="A373" s="8"/>
    </row>
    <row r="374" spans="1:1" x14ac:dyDescent="0.2">
      <c r="A374" s="8"/>
    </row>
    <row r="375" spans="1:1" x14ac:dyDescent="0.2">
      <c r="A375" s="8"/>
    </row>
    <row r="376" spans="1:1" x14ac:dyDescent="0.2">
      <c r="A376" s="8"/>
    </row>
    <row r="377" spans="1:1" x14ac:dyDescent="0.2">
      <c r="A377" s="8"/>
    </row>
    <row r="378" spans="1:1" x14ac:dyDescent="0.2">
      <c r="A378" s="8"/>
    </row>
    <row r="379" spans="1:1" x14ac:dyDescent="0.2">
      <c r="A379" s="8"/>
    </row>
    <row r="380" spans="1:1" x14ac:dyDescent="0.2">
      <c r="A380" s="8"/>
    </row>
    <row r="381" spans="1:1" x14ac:dyDescent="0.2">
      <c r="A381" s="8"/>
    </row>
    <row r="382" spans="1:1" x14ac:dyDescent="0.2">
      <c r="A382" s="8"/>
    </row>
    <row r="383" spans="1:1" x14ac:dyDescent="0.2">
      <c r="A383" s="8"/>
    </row>
    <row r="384" spans="1:1" x14ac:dyDescent="0.2">
      <c r="A384" s="8"/>
    </row>
    <row r="385" spans="1:1" x14ac:dyDescent="0.2">
      <c r="A385" s="8"/>
    </row>
    <row r="386" spans="1:1" x14ac:dyDescent="0.2">
      <c r="A386" s="8"/>
    </row>
    <row r="387" spans="1:1" x14ac:dyDescent="0.2">
      <c r="A387" s="8"/>
    </row>
    <row r="388" spans="1:1" x14ac:dyDescent="0.2">
      <c r="A388" s="8"/>
    </row>
    <row r="389" spans="1:1" x14ac:dyDescent="0.2">
      <c r="A389" s="8"/>
    </row>
    <row r="390" spans="1:1" x14ac:dyDescent="0.2">
      <c r="A390" s="8"/>
    </row>
    <row r="391" spans="1:1" x14ac:dyDescent="0.2">
      <c r="A391" s="8"/>
    </row>
    <row r="392" spans="1:1" x14ac:dyDescent="0.2">
      <c r="A392" s="8"/>
    </row>
    <row r="393" spans="1:1" x14ac:dyDescent="0.2">
      <c r="A393" s="8"/>
    </row>
    <row r="394" spans="1:1" x14ac:dyDescent="0.2">
      <c r="A394" s="8"/>
    </row>
    <row r="395" spans="1:1" x14ac:dyDescent="0.2">
      <c r="A395" s="8"/>
    </row>
    <row r="396" spans="1:1" x14ac:dyDescent="0.2">
      <c r="A396" s="8"/>
    </row>
    <row r="397" spans="1:1" x14ac:dyDescent="0.2">
      <c r="A397" s="8"/>
    </row>
    <row r="398" spans="1:1" x14ac:dyDescent="0.2">
      <c r="A398" s="8"/>
    </row>
    <row r="399" spans="1:1" x14ac:dyDescent="0.2">
      <c r="A399" s="8"/>
    </row>
    <row r="400" spans="1:1" x14ac:dyDescent="0.2">
      <c r="A400" s="8"/>
    </row>
    <row r="401" spans="1:1" x14ac:dyDescent="0.2">
      <c r="A401" s="8"/>
    </row>
    <row r="402" spans="1:1" x14ac:dyDescent="0.2">
      <c r="A402" s="8"/>
    </row>
    <row r="403" spans="1:1" x14ac:dyDescent="0.2">
      <c r="A403" s="8"/>
    </row>
    <row r="404" spans="1:1" x14ac:dyDescent="0.2">
      <c r="A404" s="8"/>
    </row>
    <row r="405" spans="1:1" x14ac:dyDescent="0.2">
      <c r="A405" s="8"/>
    </row>
    <row r="406" spans="1:1" x14ac:dyDescent="0.2">
      <c r="A406" s="8"/>
    </row>
    <row r="407" spans="1:1" x14ac:dyDescent="0.2">
      <c r="A407" s="8"/>
    </row>
    <row r="408" spans="1:1" x14ac:dyDescent="0.2">
      <c r="A408" s="8"/>
    </row>
    <row r="409" spans="1:1" x14ac:dyDescent="0.2">
      <c r="A409" s="8"/>
    </row>
    <row r="410" spans="1:1" x14ac:dyDescent="0.2">
      <c r="A410" s="8"/>
    </row>
    <row r="411" spans="1:1" x14ac:dyDescent="0.2">
      <c r="A411" s="8"/>
    </row>
    <row r="412" spans="1:1" x14ac:dyDescent="0.2">
      <c r="A412" s="8"/>
    </row>
    <row r="413" spans="1:1" x14ac:dyDescent="0.2">
      <c r="A413" s="8"/>
    </row>
    <row r="414" spans="1:1" x14ac:dyDescent="0.2">
      <c r="A414" s="8"/>
    </row>
    <row r="415" spans="1:1" x14ac:dyDescent="0.2">
      <c r="A415" s="8"/>
    </row>
    <row r="416" spans="1:1" x14ac:dyDescent="0.2">
      <c r="A416" s="8"/>
    </row>
    <row r="417" spans="1:1" x14ac:dyDescent="0.2">
      <c r="A417" s="8"/>
    </row>
    <row r="418" spans="1:1" x14ac:dyDescent="0.2">
      <c r="A418" s="8"/>
    </row>
    <row r="419" spans="1:1" x14ac:dyDescent="0.2">
      <c r="A419" s="8"/>
    </row>
    <row r="420" spans="1:1" x14ac:dyDescent="0.2">
      <c r="A420" s="8"/>
    </row>
    <row r="421" spans="1:1" x14ac:dyDescent="0.2">
      <c r="A421" s="8"/>
    </row>
    <row r="422" spans="1:1" x14ac:dyDescent="0.2">
      <c r="A422" s="8"/>
    </row>
    <row r="423" spans="1:1" x14ac:dyDescent="0.2">
      <c r="A423" s="8"/>
    </row>
    <row r="424" spans="1:1" x14ac:dyDescent="0.2">
      <c r="A424" s="8"/>
    </row>
    <row r="425" spans="1:1" x14ac:dyDescent="0.2">
      <c r="A425" s="8"/>
    </row>
    <row r="426" spans="1:1" x14ac:dyDescent="0.2">
      <c r="A426" s="8"/>
    </row>
    <row r="427" spans="1:1" x14ac:dyDescent="0.2">
      <c r="A427" s="8"/>
    </row>
    <row r="428" spans="1:1" x14ac:dyDescent="0.2">
      <c r="A428" s="8"/>
    </row>
    <row r="429" spans="1:1" x14ac:dyDescent="0.2">
      <c r="A429" s="8"/>
    </row>
    <row r="430" spans="1:1" x14ac:dyDescent="0.2">
      <c r="A430" s="8"/>
    </row>
    <row r="431" spans="1:1" x14ac:dyDescent="0.2">
      <c r="A431" s="8"/>
    </row>
    <row r="432" spans="1:1" x14ac:dyDescent="0.2">
      <c r="A432" s="8"/>
    </row>
    <row r="433" spans="1:1" x14ac:dyDescent="0.2">
      <c r="A433" s="8"/>
    </row>
    <row r="434" spans="1:1" x14ac:dyDescent="0.2">
      <c r="A434" s="8"/>
    </row>
    <row r="435" spans="1:1" x14ac:dyDescent="0.2">
      <c r="A435" s="8"/>
    </row>
    <row r="436" spans="1:1" x14ac:dyDescent="0.2">
      <c r="A436" s="8"/>
    </row>
    <row r="437" spans="1:1" x14ac:dyDescent="0.2">
      <c r="A437" s="8"/>
    </row>
    <row r="438" spans="1:1" x14ac:dyDescent="0.2">
      <c r="A438" s="8"/>
    </row>
    <row r="439" spans="1:1" x14ac:dyDescent="0.2">
      <c r="A439" s="8"/>
    </row>
    <row r="440" spans="1:1" x14ac:dyDescent="0.2">
      <c r="A440" s="8"/>
    </row>
    <row r="441" spans="1:1" x14ac:dyDescent="0.2">
      <c r="A441" s="8"/>
    </row>
    <row r="442" spans="1:1" x14ac:dyDescent="0.2">
      <c r="A442" s="8"/>
    </row>
    <row r="443" spans="1:1" x14ac:dyDescent="0.2">
      <c r="A443" s="8"/>
    </row>
    <row r="444" spans="1:1" x14ac:dyDescent="0.2">
      <c r="A444" s="8"/>
    </row>
    <row r="445" spans="1:1" x14ac:dyDescent="0.2">
      <c r="A445" s="8"/>
    </row>
    <row r="446" spans="1:1" x14ac:dyDescent="0.2">
      <c r="A446" s="8"/>
    </row>
    <row r="447" spans="1:1" x14ac:dyDescent="0.2">
      <c r="A447" s="8"/>
    </row>
    <row r="448" spans="1:1" x14ac:dyDescent="0.2">
      <c r="A448" s="8"/>
    </row>
    <row r="449" spans="1:1" x14ac:dyDescent="0.2">
      <c r="A449" s="8"/>
    </row>
    <row r="450" spans="1:1" x14ac:dyDescent="0.2">
      <c r="A450" s="8"/>
    </row>
    <row r="451" spans="1:1" x14ac:dyDescent="0.2">
      <c r="A451" s="8"/>
    </row>
    <row r="452" spans="1:1" x14ac:dyDescent="0.2">
      <c r="A452" s="8"/>
    </row>
    <row r="453" spans="1:1" x14ac:dyDescent="0.2">
      <c r="A453" s="8"/>
    </row>
    <row r="454" spans="1:1" x14ac:dyDescent="0.2">
      <c r="A454" s="8"/>
    </row>
    <row r="455" spans="1:1" x14ac:dyDescent="0.2">
      <c r="A455" s="8"/>
    </row>
    <row r="456" spans="1:1" x14ac:dyDescent="0.2">
      <c r="A456" s="8"/>
    </row>
    <row r="457" spans="1:1" x14ac:dyDescent="0.2">
      <c r="A457" s="8"/>
    </row>
    <row r="458" spans="1:1" x14ac:dyDescent="0.2">
      <c r="A458" s="8"/>
    </row>
    <row r="459" spans="1:1" x14ac:dyDescent="0.2">
      <c r="A459" s="8"/>
    </row>
    <row r="460" spans="1:1" x14ac:dyDescent="0.2">
      <c r="A460" s="8"/>
    </row>
    <row r="461" spans="1:1" x14ac:dyDescent="0.2">
      <c r="A461" s="8"/>
    </row>
    <row r="462" spans="1:1" x14ac:dyDescent="0.2">
      <c r="A462" s="8"/>
    </row>
    <row r="463" spans="1:1" x14ac:dyDescent="0.2">
      <c r="A463" s="8"/>
    </row>
    <row r="464" spans="1:1" x14ac:dyDescent="0.2">
      <c r="A464" s="8"/>
    </row>
    <row r="465" spans="1:1" x14ac:dyDescent="0.2">
      <c r="A465" s="8"/>
    </row>
    <row r="466" spans="1:1" x14ac:dyDescent="0.2">
      <c r="A466" s="8"/>
    </row>
    <row r="467" spans="1:1" x14ac:dyDescent="0.2">
      <c r="A467" s="8"/>
    </row>
    <row r="468" spans="1:1" x14ac:dyDescent="0.2">
      <c r="A468" s="8"/>
    </row>
    <row r="469" spans="1:1" x14ac:dyDescent="0.2">
      <c r="A469" s="8"/>
    </row>
    <row r="470" spans="1:1" x14ac:dyDescent="0.2">
      <c r="A470" s="8"/>
    </row>
    <row r="471" spans="1:1" x14ac:dyDescent="0.2">
      <c r="A471" s="8"/>
    </row>
    <row r="472" spans="1:1" x14ac:dyDescent="0.2">
      <c r="A472" s="8"/>
    </row>
    <row r="473" spans="1:1" x14ac:dyDescent="0.2">
      <c r="A473" s="8"/>
    </row>
    <row r="474" spans="1:1" x14ac:dyDescent="0.2">
      <c r="A474" s="8"/>
    </row>
    <row r="475" spans="1:1" x14ac:dyDescent="0.2">
      <c r="A475" s="8"/>
    </row>
    <row r="476" spans="1:1" x14ac:dyDescent="0.2">
      <c r="A476" s="8"/>
    </row>
    <row r="477" spans="1:1" x14ac:dyDescent="0.2">
      <c r="A477" s="8"/>
    </row>
    <row r="478" spans="1:1" x14ac:dyDescent="0.2">
      <c r="A478" s="8"/>
    </row>
    <row r="479" spans="1:1" x14ac:dyDescent="0.2">
      <c r="A479" s="8"/>
    </row>
    <row r="480" spans="1:1" x14ac:dyDescent="0.2">
      <c r="A480" s="8"/>
    </row>
    <row r="481" spans="1:1" x14ac:dyDescent="0.2">
      <c r="A481" s="8"/>
    </row>
    <row r="482" spans="1:1" x14ac:dyDescent="0.2">
      <c r="A482" s="8"/>
    </row>
    <row r="483" spans="1:1" x14ac:dyDescent="0.2">
      <c r="A483" s="8"/>
    </row>
    <row r="484" spans="1:1" x14ac:dyDescent="0.2">
      <c r="A484" s="8"/>
    </row>
    <row r="485" spans="1:1" x14ac:dyDescent="0.2">
      <c r="A485" s="8"/>
    </row>
    <row r="486" spans="1:1" x14ac:dyDescent="0.2">
      <c r="A486" s="8"/>
    </row>
    <row r="487" spans="1:1" x14ac:dyDescent="0.2">
      <c r="A487" s="8"/>
    </row>
    <row r="488" spans="1:1" x14ac:dyDescent="0.2">
      <c r="A488" s="8"/>
    </row>
    <row r="489" spans="1:1" x14ac:dyDescent="0.2">
      <c r="A489" s="8"/>
    </row>
    <row r="490" spans="1:1" x14ac:dyDescent="0.2">
      <c r="A490" s="8"/>
    </row>
    <row r="491" spans="1:1" x14ac:dyDescent="0.2">
      <c r="A491" s="8"/>
    </row>
    <row r="492" spans="1:1" x14ac:dyDescent="0.2">
      <c r="A492" s="8"/>
    </row>
    <row r="493" spans="1:1" x14ac:dyDescent="0.2">
      <c r="A493" s="8"/>
    </row>
    <row r="494" spans="1:1" x14ac:dyDescent="0.2">
      <c r="A494" s="8"/>
    </row>
    <row r="495" spans="1:1" x14ac:dyDescent="0.2">
      <c r="A495" s="8"/>
    </row>
    <row r="496" spans="1:1" x14ac:dyDescent="0.2">
      <c r="A496" s="8"/>
    </row>
    <row r="497" spans="1:1" x14ac:dyDescent="0.2">
      <c r="A497" s="8"/>
    </row>
    <row r="498" spans="1:1" x14ac:dyDescent="0.2">
      <c r="A498" s="8"/>
    </row>
    <row r="499" spans="1:1" x14ac:dyDescent="0.2">
      <c r="A499" s="8"/>
    </row>
    <row r="500" spans="1:1" x14ac:dyDescent="0.2">
      <c r="A500" s="8"/>
    </row>
    <row r="501" spans="1:1" x14ac:dyDescent="0.2">
      <c r="A501" s="8"/>
    </row>
    <row r="502" spans="1:1" x14ac:dyDescent="0.2">
      <c r="A502" s="8"/>
    </row>
    <row r="503" spans="1:1" x14ac:dyDescent="0.2">
      <c r="A503" s="8"/>
    </row>
    <row r="504" spans="1:1" x14ac:dyDescent="0.2">
      <c r="A504" s="8"/>
    </row>
    <row r="505" spans="1:1" x14ac:dyDescent="0.2">
      <c r="A505" s="8"/>
    </row>
    <row r="506" spans="1:1" x14ac:dyDescent="0.2">
      <c r="A506" s="8"/>
    </row>
    <row r="507" spans="1:1" x14ac:dyDescent="0.2">
      <c r="A507" s="8"/>
    </row>
    <row r="508" spans="1:1" x14ac:dyDescent="0.2">
      <c r="A508" s="8"/>
    </row>
    <row r="509" spans="1:1" x14ac:dyDescent="0.2">
      <c r="A509" s="8"/>
    </row>
    <row r="510" spans="1:1" x14ac:dyDescent="0.2">
      <c r="A510" s="8"/>
    </row>
    <row r="511" spans="1:1" x14ac:dyDescent="0.2">
      <c r="A511" s="8"/>
    </row>
    <row r="512" spans="1:1" x14ac:dyDescent="0.2">
      <c r="A512" s="8"/>
    </row>
    <row r="513" spans="1:1" x14ac:dyDescent="0.2">
      <c r="A513" s="8"/>
    </row>
    <row r="514" spans="1:1" x14ac:dyDescent="0.2">
      <c r="A514" s="8"/>
    </row>
    <row r="515" spans="1:1" x14ac:dyDescent="0.2">
      <c r="A515" s="8"/>
    </row>
    <row r="516" spans="1:1" x14ac:dyDescent="0.2">
      <c r="A516" s="8"/>
    </row>
    <row r="517" spans="1:1" x14ac:dyDescent="0.2">
      <c r="A517" s="8"/>
    </row>
    <row r="518" spans="1:1" x14ac:dyDescent="0.2">
      <c r="A518" s="8"/>
    </row>
    <row r="519" spans="1:1" x14ac:dyDescent="0.2">
      <c r="A519" s="8"/>
    </row>
    <row r="520" spans="1:1" x14ac:dyDescent="0.2">
      <c r="A520" s="8"/>
    </row>
    <row r="521" spans="1:1" x14ac:dyDescent="0.2">
      <c r="A521" s="8"/>
    </row>
    <row r="522" spans="1:1" x14ac:dyDescent="0.2">
      <c r="A522" s="8"/>
    </row>
    <row r="523" spans="1:1" x14ac:dyDescent="0.2">
      <c r="A523" s="8"/>
    </row>
    <row r="524" spans="1:1" x14ac:dyDescent="0.2">
      <c r="A524" s="8"/>
    </row>
    <row r="525" spans="1:1" x14ac:dyDescent="0.2">
      <c r="A525" s="8"/>
    </row>
    <row r="526" spans="1:1" x14ac:dyDescent="0.2">
      <c r="A526" s="8"/>
    </row>
    <row r="527" spans="1:1" x14ac:dyDescent="0.2">
      <c r="A527" s="8"/>
    </row>
    <row r="528" spans="1:1" x14ac:dyDescent="0.2">
      <c r="A528" s="8"/>
    </row>
    <row r="529" spans="1:1" x14ac:dyDescent="0.2">
      <c r="A529" s="8"/>
    </row>
    <row r="530" spans="1:1" x14ac:dyDescent="0.2">
      <c r="A530" s="8"/>
    </row>
    <row r="531" spans="1:1" x14ac:dyDescent="0.2">
      <c r="A531" s="8"/>
    </row>
    <row r="532" spans="1:1" x14ac:dyDescent="0.2">
      <c r="A532" s="8"/>
    </row>
    <row r="533" spans="1:1" x14ac:dyDescent="0.2">
      <c r="A533" s="8"/>
    </row>
    <row r="534" spans="1:1" x14ac:dyDescent="0.2">
      <c r="A534" s="8"/>
    </row>
    <row r="535" spans="1:1" x14ac:dyDescent="0.2">
      <c r="A535" s="8"/>
    </row>
    <row r="536" spans="1:1" x14ac:dyDescent="0.2">
      <c r="A536" s="8"/>
    </row>
    <row r="537" spans="1:1" x14ac:dyDescent="0.2">
      <c r="A537" s="8"/>
    </row>
    <row r="538" spans="1:1" x14ac:dyDescent="0.2">
      <c r="A538" s="8"/>
    </row>
    <row r="539" spans="1:1" x14ac:dyDescent="0.2">
      <c r="A539" s="8"/>
    </row>
    <row r="540" spans="1:1" x14ac:dyDescent="0.2">
      <c r="A540" s="8"/>
    </row>
    <row r="541" spans="1:1" x14ac:dyDescent="0.2">
      <c r="A541" s="8"/>
    </row>
    <row r="542" spans="1:1" x14ac:dyDescent="0.2">
      <c r="A542" s="8"/>
    </row>
    <row r="543" spans="1:1" x14ac:dyDescent="0.2">
      <c r="A543" s="8"/>
    </row>
    <row r="544" spans="1:1" x14ac:dyDescent="0.2">
      <c r="A544" s="8"/>
    </row>
    <row r="545" spans="1:1" x14ac:dyDescent="0.2">
      <c r="A545" s="8"/>
    </row>
    <row r="546" spans="1:1" x14ac:dyDescent="0.2">
      <c r="A546" s="8"/>
    </row>
    <row r="547" spans="1:1" x14ac:dyDescent="0.2">
      <c r="A547" s="8"/>
    </row>
    <row r="548" spans="1:1" x14ac:dyDescent="0.2">
      <c r="A548" s="8"/>
    </row>
    <row r="549" spans="1:1" x14ac:dyDescent="0.2">
      <c r="A549" s="8"/>
    </row>
    <row r="550" spans="1:1" x14ac:dyDescent="0.2">
      <c r="A550" s="8"/>
    </row>
    <row r="551" spans="1:1" x14ac:dyDescent="0.2">
      <c r="A551" s="8"/>
    </row>
    <row r="552" spans="1:1" x14ac:dyDescent="0.2">
      <c r="A552" s="8"/>
    </row>
    <row r="553" spans="1:1" x14ac:dyDescent="0.2">
      <c r="A553" s="8"/>
    </row>
    <row r="554" spans="1:1" x14ac:dyDescent="0.2">
      <c r="A554" s="8"/>
    </row>
    <row r="555" spans="1:1" x14ac:dyDescent="0.2">
      <c r="A555" s="8"/>
    </row>
    <row r="556" spans="1:1" x14ac:dyDescent="0.2">
      <c r="A556" s="8"/>
    </row>
    <row r="557" spans="1:1" x14ac:dyDescent="0.2">
      <c r="A557" s="8"/>
    </row>
    <row r="558" spans="1:1" x14ac:dyDescent="0.2">
      <c r="A558" s="8"/>
    </row>
    <row r="559" spans="1:1" x14ac:dyDescent="0.2">
      <c r="A559" s="8"/>
    </row>
    <row r="560" spans="1:1" x14ac:dyDescent="0.2">
      <c r="A560" s="8"/>
    </row>
    <row r="561" spans="1:1" x14ac:dyDescent="0.2">
      <c r="A561" s="8"/>
    </row>
    <row r="562" spans="1:1" x14ac:dyDescent="0.2">
      <c r="A562" s="8"/>
    </row>
    <row r="563" spans="1:1" x14ac:dyDescent="0.2">
      <c r="A563" s="8"/>
    </row>
    <row r="564" spans="1:1" x14ac:dyDescent="0.2">
      <c r="A564" s="8"/>
    </row>
    <row r="565" spans="1:1" x14ac:dyDescent="0.2">
      <c r="A565" s="8"/>
    </row>
    <row r="566" spans="1:1" x14ac:dyDescent="0.2">
      <c r="A566" s="8"/>
    </row>
    <row r="567" spans="1:1" x14ac:dyDescent="0.2">
      <c r="A567" s="8"/>
    </row>
    <row r="568" spans="1:1" x14ac:dyDescent="0.2">
      <c r="A568" s="8"/>
    </row>
    <row r="569" spans="1:1" x14ac:dyDescent="0.2">
      <c r="A569" s="8"/>
    </row>
    <row r="570" spans="1:1" x14ac:dyDescent="0.2">
      <c r="A570" s="8"/>
    </row>
    <row r="571" spans="1:1" x14ac:dyDescent="0.2">
      <c r="A571" s="8"/>
    </row>
    <row r="572" spans="1:1" x14ac:dyDescent="0.2">
      <c r="A572" s="8"/>
    </row>
    <row r="573" spans="1:1" x14ac:dyDescent="0.2">
      <c r="A573" s="8"/>
    </row>
    <row r="574" spans="1:1" x14ac:dyDescent="0.2">
      <c r="A574" s="8"/>
    </row>
    <row r="575" spans="1:1" x14ac:dyDescent="0.2">
      <c r="A575" s="8"/>
    </row>
    <row r="576" spans="1:1" x14ac:dyDescent="0.2">
      <c r="A576" s="8"/>
    </row>
    <row r="577" spans="1:1" x14ac:dyDescent="0.2">
      <c r="A577" s="8"/>
    </row>
    <row r="578" spans="1:1" x14ac:dyDescent="0.2">
      <c r="A578" s="8"/>
    </row>
    <row r="579" spans="1:1" x14ac:dyDescent="0.2">
      <c r="A579" s="8"/>
    </row>
    <row r="580" spans="1:1" x14ac:dyDescent="0.2">
      <c r="A580" s="8"/>
    </row>
    <row r="581" spans="1:1" x14ac:dyDescent="0.2">
      <c r="A581" s="8"/>
    </row>
    <row r="582" spans="1:1" x14ac:dyDescent="0.2">
      <c r="A582" s="8"/>
    </row>
    <row r="583" spans="1:1" x14ac:dyDescent="0.2">
      <c r="A583" s="8"/>
    </row>
    <row r="584" spans="1:1" x14ac:dyDescent="0.2">
      <c r="A584" s="8"/>
    </row>
    <row r="585" spans="1:1" x14ac:dyDescent="0.2">
      <c r="A585" s="8"/>
    </row>
    <row r="586" spans="1:1" x14ac:dyDescent="0.2">
      <c r="A586" s="8"/>
    </row>
    <row r="587" spans="1:1" x14ac:dyDescent="0.2">
      <c r="A587" s="8"/>
    </row>
    <row r="588" spans="1:1" x14ac:dyDescent="0.2">
      <c r="A588" s="8"/>
    </row>
    <row r="589" spans="1:1" x14ac:dyDescent="0.2">
      <c r="A589" s="8"/>
    </row>
    <row r="590" spans="1:1" x14ac:dyDescent="0.2">
      <c r="A590" s="8"/>
    </row>
    <row r="591" spans="1:1" x14ac:dyDescent="0.2">
      <c r="A591" s="8"/>
    </row>
    <row r="592" spans="1:1" x14ac:dyDescent="0.2">
      <c r="A592" s="8"/>
    </row>
    <row r="593" spans="1:1" x14ac:dyDescent="0.2">
      <c r="A593" s="8"/>
    </row>
    <row r="594" spans="1:1" x14ac:dyDescent="0.2">
      <c r="A594" s="8"/>
    </row>
    <row r="595" spans="1:1" x14ac:dyDescent="0.2">
      <c r="A595" s="8"/>
    </row>
    <row r="596" spans="1:1" x14ac:dyDescent="0.2">
      <c r="A596" s="8"/>
    </row>
    <row r="597" spans="1:1" x14ac:dyDescent="0.2">
      <c r="A597" s="8"/>
    </row>
    <row r="598" spans="1:1" x14ac:dyDescent="0.2">
      <c r="A598" s="8"/>
    </row>
    <row r="599" spans="1:1" x14ac:dyDescent="0.2">
      <c r="A599" s="8"/>
    </row>
    <row r="600" spans="1:1" x14ac:dyDescent="0.2">
      <c r="A600" s="8"/>
    </row>
    <row r="601" spans="1:1" x14ac:dyDescent="0.2">
      <c r="A601" s="8"/>
    </row>
    <row r="602" spans="1:1" x14ac:dyDescent="0.2">
      <c r="A602" s="8"/>
    </row>
    <row r="603" spans="1:1" x14ac:dyDescent="0.2">
      <c r="A603" s="8"/>
    </row>
    <row r="604" spans="1:1" x14ac:dyDescent="0.2">
      <c r="A604" s="8"/>
    </row>
    <row r="605" spans="1:1" x14ac:dyDescent="0.2">
      <c r="A605" s="8"/>
    </row>
    <row r="606" spans="1:1" x14ac:dyDescent="0.2">
      <c r="A606" s="8"/>
    </row>
    <row r="607" spans="1:1" x14ac:dyDescent="0.2">
      <c r="A607" s="8"/>
    </row>
    <row r="608" spans="1:1" x14ac:dyDescent="0.2">
      <c r="A608" s="8"/>
    </row>
    <row r="609" spans="1:1" x14ac:dyDescent="0.2">
      <c r="A609" s="8"/>
    </row>
    <row r="610" spans="1:1" x14ac:dyDescent="0.2">
      <c r="A610" s="8"/>
    </row>
    <row r="611" spans="1:1" x14ac:dyDescent="0.2">
      <c r="A611" s="8"/>
    </row>
    <row r="612" spans="1:1" x14ac:dyDescent="0.2">
      <c r="A612" s="8"/>
    </row>
    <row r="613" spans="1:1" x14ac:dyDescent="0.2">
      <c r="A613" s="8"/>
    </row>
    <row r="614" spans="1:1" x14ac:dyDescent="0.2">
      <c r="A614" s="8"/>
    </row>
    <row r="615" spans="1:1" x14ac:dyDescent="0.2">
      <c r="A615" s="8"/>
    </row>
    <row r="616" spans="1:1" x14ac:dyDescent="0.2">
      <c r="A616" s="8"/>
    </row>
    <row r="617" spans="1:1" x14ac:dyDescent="0.2">
      <c r="A617" s="8"/>
    </row>
    <row r="618" spans="1:1" x14ac:dyDescent="0.2">
      <c r="A618" s="8"/>
    </row>
    <row r="619" spans="1:1" x14ac:dyDescent="0.2">
      <c r="A619" s="8"/>
    </row>
    <row r="620" spans="1:1" x14ac:dyDescent="0.2">
      <c r="A620" s="8"/>
    </row>
    <row r="621" spans="1:1" x14ac:dyDescent="0.2">
      <c r="A621" s="8"/>
    </row>
    <row r="622" spans="1:1" x14ac:dyDescent="0.2">
      <c r="A622" s="8"/>
    </row>
    <row r="623" spans="1:1" x14ac:dyDescent="0.2">
      <c r="A623" s="8"/>
    </row>
    <row r="624" spans="1:1" x14ac:dyDescent="0.2">
      <c r="A624" s="8"/>
    </row>
    <row r="625" spans="1:1" x14ac:dyDescent="0.2">
      <c r="A625" s="8"/>
    </row>
    <row r="626" spans="1:1" x14ac:dyDescent="0.2">
      <c r="A626" s="8"/>
    </row>
    <row r="627" spans="1:1" x14ac:dyDescent="0.2">
      <c r="A627" s="8"/>
    </row>
    <row r="628" spans="1:1" x14ac:dyDescent="0.2">
      <c r="A628" s="8"/>
    </row>
    <row r="629" spans="1:1" x14ac:dyDescent="0.2">
      <c r="A629" s="8"/>
    </row>
    <row r="630" spans="1:1" x14ac:dyDescent="0.2">
      <c r="A630" s="8"/>
    </row>
    <row r="631" spans="1:1" x14ac:dyDescent="0.2">
      <c r="A631" s="8"/>
    </row>
    <row r="632" spans="1:1" x14ac:dyDescent="0.2">
      <c r="A632" s="8"/>
    </row>
    <row r="633" spans="1:1" x14ac:dyDescent="0.2">
      <c r="A633" s="8"/>
    </row>
    <row r="634" spans="1:1" x14ac:dyDescent="0.2">
      <c r="A634" s="8"/>
    </row>
    <row r="635" spans="1:1" x14ac:dyDescent="0.2">
      <c r="A635" s="8"/>
    </row>
    <row r="636" spans="1:1" x14ac:dyDescent="0.2">
      <c r="A636" s="8"/>
    </row>
    <row r="637" spans="1:1" x14ac:dyDescent="0.2">
      <c r="A637" s="8"/>
    </row>
    <row r="638" spans="1:1" x14ac:dyDescent="0.2">
      <c r="A638" s="8"/>
    </row>
    <row r="639" spans="1:1" x14ac:dyDescent="0.2">
      <c r="A639" s="8"/>
    </row>
    <row r="640" spans="1:1" x14ac:dyDescent="0.2">
      <c r="A640" s="8"/>
    </row>
    <row r="641" spans="1:1" x14ac:dyDescent="0.2">
      <c r="A641" s="8"/>
    </row>
    <row r="642" spans="1:1" x14ac:dyDescent="0.2">
      <c r="A642" s="8"/>
    </row>
    <row r="643" spans="1:1" x14ac:dyDescent="0.2">
      <c r="A643" s="8"/>
    </row>
    <row r="644" spans="1:1" x14ac:dyDescent="0.2">
      <c r="A644" s="8"/>
    </row>
    <row r="645" spans="1:1" x14ac:dyDescent="0.2">
      <c r="A645" s="8"/>
    </row>
    <row r="646" spans="1:1" x14ac:dyDescent="0.2">
      <c r="A646" s="8"/>
    </row>
    <row r="647" spans="1:1" x14ac:dyDescent="0.2">
      <c r="A647" s="8"/>
    </row>
    <row r="648" spans="1:1" x14ac:dyDescent="0.2">
      <c r="A648" s="8"/>
    </row>
    <row r="649" spans="1:1" x14ac:dyDescent="0.2">
      <c r="A649" s="8"/>
    </row>
    <row r="650" spans="1:1" x14ac:dyDescent="0.2">
      <c r="A650" s="8"/>
    </row>
    <row r="651" spans="1:1" x14ac:dyDescent="0.2">
      <c r="A651" s="8"/>
    </row>
    <row r="652" spans="1:1" x14ac:dyDescent="0.2">
      <c r="A652" s="8"/>
    </row>
    <row r="653" spans="1:1" x14ac:dyDescent="0.2">
      <c r="A653" s="8"/>
    </row>
    <row r="654" spans="1:1" x14ac:dyDescent="0.2">
      <c r="A654" s="8"/>
    </row>
    <row r="655" spans="1:1" x14ac:dyDescent="0.2">
      <c r="A655" s="8"/>
    </row>
    <row r="656" spans="1:1" x14ac:dyDescent="0.2">
      <c r="A656" s="8"/>
    </row>
    <row r="657" spans="1:1" x14ac:dyDescent="0.2">
      <c r="A657" s="8"/>
    </row>
    <row r="658" spans="1:1" x14ac:dyDescent="0.2">
      <c r="A658" s="8"/>
    </row>
    <row r="659" spans="1:1" x14ac:dyDescent="0.2">
      <c r="A659" s="8"/>
    </row>
    <row r="660" spans="1:1" x14ac:dyDescent="0.2">
      <c r="A660" s="8"/>
    </row>
    <row r="661" spans="1:1" x14ac:dyDescent="0.2">
      <c r="A661" s="8"/>
    </row>
    <row r="662" spans="1:1" x14ac:dyDescent="0.2">
      <c r="A662" s="8"/>
    </row>
    <row r="663" spans="1:1" x14ac:dyDescent="0.2">
      <c r="A663" s="8"/>
    </row>
    <row r="664" spans="1:1" x14ac:dyDescent="0.2">
      <c r="A664" s="8"/>
    </row>
    <row r="665" spans="1:1" x14ac:dyDescent="0.2">
      <c r="A665" s="8"/>
    </row>
    <row r="666" spans="1:1" x14ac:dyDescent="0.2">
      <c r="A666" s="8"/>
    </row>
    <row r="667" spans="1:1" x14ac:dyDescent="0.2">
      <c r="A667" s="8"/>
    </row>
    <row r="668" spans="1:1" x14ac:dyDescent="0.2">
      <c r="A668" s="8"/>
    </row>
    <row r="669" spans="1:1" x14ac:dyDescent="0.2">
      <c r="A669" s="8"/>
    </row>
    <row r="670" spans="1:1" x14ac:dyDescent="0.2">
      <c r="A670" s="8"/>
    </row>
    <row r="671" spans="1:1" x14ac:dyDescent="0.2">
      <c r="A671" s="8"/>
    </row>
    <row r="672" spans="1:1" x14ac:dyDescent="0.2">
      <c r="A672" s="8"/>
    </row>
    <row r="673" spans="1:1" x14ac:dyDescent="0.2">
      <c r="A673" s="8"/>
    </row>
    <row r="674" spans="1:1" x14ac:dyDescent="0.2">
      <c r="A674" s="8"/>
    </row>
    <row r="675" spans="1:1" x14ac:dyDescent="0.2">
      <c r="A675" s="8"/>
    </row>
    <row r="676" spans="1:1" x14ac:dyDescent="0.2">
      <c r="A676" s="8"/>
    </row>
    <row r="677" spans="1:1" x14ac:dyDescent="0.2">
      <c r="A677" s="8"/>
    </row>
    <row r="678" spans="1:1" x14ac:dyDescent="0.2">
      <c r="A678" s="8"/>
    </row>
    <row r="679" spans="1:1" x14ac:dyDescent="0.2">
      <c r="A679" s="8"/>
    </row>
    <row r="680" spans="1:1" x14ac:dyDescent="0.2">
      <c r="A680" s="8"/>
    </row>
    <row r="681" spans="1:1" x14ac:dyDescent="0.2">
      <c r="A681" s="8"/>
    </row>
    <row r="682" spans="1:1" x14ac:dyDescent="0.2">
      <c r="A682" s="8"/>
    </row>
    <row r="683" spans="1:1" x14ac:dyDescent="0.2">
      <c r="A683" s="8"/>
    </row>
    <row r="684" spans="1:1" x14ac:dyDescent="0.2">
      <c r="A684" s="8"/>
    </row>
    <row r="685" spans="1:1" x14ac:dyDescent="0.2">
      <c r="A685" s="8"/>
    </row>
    <row r="686" spans="1:1" x14ac:dyDescent="0.2">
      <c r="A686" s="8"/>
    </row>
    <row r="687" spans="1:1" x14ac:dyDescent="0.2">
      <c r="A687" s="8"/>
    </row>
    <row r="688" spans="1:1" x14ac:dyDescent="0.2">
      <c r="A688" s="8"/>
    </row>
    <row r="689" spans="1:1" x14ac:dyDescent="0.2">
      <c r="A689" s="8"/>
    </row>
    <row r="690" spans="1:1" x14ac:dyDescent="0.2">
      <c r="A690" s="8"/>
    </row>
    <row r="691" spans="1:1" x14ac:dyDescent="0.2">
      <c r="A691" s="8"/>
    </row>
    <row r="692" spans="1:1" x14ac:dyDescent="0.2">
      <c r="A692" s="8"/>
    </row>
    <row r="693" spans="1:1" x14ac:dyDescent="0.2">
      <c r="A693" s="8"/>
    </row>
    <row r="694" spans="1:1" x14ac:dyDescent="0.2">
      <c r="A694" s="8"/>
    </row>
    <row r="695" spans="1:1" x14ac:dyDescent="0.2">
      <c r="A695" s="8"/>
    </row>
    <row r="696" spans="1:1" x14ac:dyDescent="0.2">
      <c r="A696" s="8"/>
    </row>
    <row r="697" spans="1:1" x14ac:dyDescent="0.2">
      <c r="A697" s="8"/>
    </row>
    <row r="698" spans="1:1" x14ac:dyDescent="0.2">
      <c r="A698" s="8"/>
    </row>
    <row r="699" spans="1:1" x14ac:dyDescent="0.2">
      <c r="A699" s="8"/>
    </row>
    <row r="700" spans="1:1" x14ac:dyDescent="0.2">
      <c r="A700" s="8"/>
    </row>
    <row r="701" spans="1:1" x14ac:dyDescent="0.2">
      <c r="A701" s="8"/>
    </row>
    <row r="702" spans="1:1" x14ac:dyDescent="0.2">
      <c r="A702" s="8"/>
    </row>
    <row r="703" spans="1:1" x14ac:dyDescent="0.2">
      <c r="A703" s="8"/>
    </row>
    <row r="704" spans="1:1" x14ac:dyDescent="0.2">
      <c r="A704" s="8"/>
    </row>
    <row r="705" spans="1:1" x14ac:dyDescent="0.2">
      <c r="A705" s="8"/>
    </row>
    <row r="706" spans="1:1" x14ac:dyDescent="0.2">
      <c r="A706" s="8"/>
    </row>
    <row r="707" spans="1:1" x14ac:dyDescent="0.2">
      <c r="A707" s="8"/>
    </row>
    <row r="708" spans="1:1" x14ac:dyDescent="0.2">
      <c r="A708" s="8"/>
    </row>
    <row r="709" spans="1:1" x14ac:dyDescent="0.2">
      <c r="A709" s="8"/>
    </row>
    <row r="710" spans="1:1" x14ac:dyDescent="0.2">
      <c r="A710" s="8"/>
    </row>
    <row r="711" spans="1:1" x14ac:dyDescent="0.2">
      <c r="A711" s="8"/>
    </row>
    <row r="712" spans="1:1" x14ac:dyDescent="0.2">
      <c r="A712" s="8"/>
    </row>
    <row r="713" spans="1:1" x14ac:dyDescent="0.2">
      <c r="A713" s="8"/>
    </row>
    <row r="714" spans="1:1" x14ac:dyDescent="0.2">
      <c r="A714" s="8"/>
    </row>
    <row r="715" spans="1:1" x14ac:dyDescent="0.2">
      <c r="A715" s="8"/>
    </row>
    <row r="716" spans="1:1" x14ac:dyDescent="0.2">
      <c r="A716" s="8"/>
    </row>
    <row r="717" spans="1:1" x14ac:dyDescent="0.2">
      <c r="A717" s="8"/>
    </row>
    <row r="718" spans="1:1" x14ac:dyDescent="0.2">
      <c r="A718" s="8"/>
    </row>
    <row r="719" spans="1:1" x14ac:dyDescent="0.2">
      <c r="A719" s="8"/>
    </row>
    <row r="720" spans="1:1" x14ac:dyDescent="0.2">
      <c r="A720" s="8"/>
    </row>
    <row r="721" spans="1:1" x14ac:dyDescent="0.2">
      <c r="A721" s="8"/>
    </row>
    <row r="722" spans="1:1" x14ac:dyDescent="0.2">
      <c r="A722" s="8"/>
    </row>
    <row r="723" spans="1:1" x14ac:dyDescent="0.2">
      <c r="A723" s="8"/>
    </row>
    <row r="724" spans="1:1" x14ac:dyDescent="0.2">
      <c r="A724" s="8"/>
    </row>
    <row r="725" spans="1:1" x14ac:dyDescent="0.2">
      <c r="A725" s="8"/>
    </row>
    <row r="726" spans="1:1" x14ac:dyDescent="0.2">
      <c r="A726" s="8"/>
    </row>
    <row r="727" spans="1:1" x14ac:dyDescent="0.2">
      <c r="A727" s="8"/>
    </row>
    <row r="728" spans="1:1" x14ac:dyDescent="0.2">
      <c r="A728" s="8"/>
    </row>
    <row r="729" spans="1:1" x14ac:dyDescent="0.2">
      <c r="A729" s="8"/>
    </row>
    <row r="730" spans="1:1" x14ac:dyDescent="0.2">
      <c r="A730" s="8"/>
    </row>
    <row r="731" spans="1:1" x14ac:dyDescent="0.2">
      <c r="A731" s="8"/>
    </row>
    <row r="732" spans="1:1" x14ac:dyDescent="0.2">
      <c r="A732" s="8"/>
    </row>
    <row r="733" spans="1:1" x14ac:dyDescent="0.2">
      <c r="A733" s="8"/>
    </row>
    <row r="734" spans="1:1" x14ac:dyDescent="0.2">
      <c r="A734" s="8"/>
    </row>
    <row r="735" spans="1:1" x14ac:dyDescent="0.2">
      <c r="A735" s="8"/>
    </row>
    <row r="736" spans="1:1" x14ac:dyDescent="0.2">
      <c r="A736" s="8"/>
    </row>
    <row r="737" spans="1:1" x14ac:dyDescent="0.2">
      <c r="A737" s="8"/>
    </row>
    <row r="738" spans="1:1" x14ac:dyDescent="0.2">
      <c r="A738" s="8"/>
    </row>
    <row r="739" spans="1:1" x14ac:dyDescent="0.2">
      <c r="A739" s="8"/>
    </row>
    <row r="740" spans="1:1" x14ac:dyDescent="0.2">
      <c r="A740" s="8"/>
    </row>
    <row r="741" spans="1:1" x14ac:dyDescent="0.2">
      <c r="A741" s="8"/>
    </row>
    <row r="742" spans="1:1" x14ac:dyDescent="0.2">
      <c r="A742" s="8"/>
    </row>
    <row r="743" spans="1:1" x14ac:dyDescent="0.2">
      <c r="A743" s="8"/>
    </row>
    <row r="744" spans="1:1" x14ac:dyDescent="0.2">
      <c r="A744" s="8"/>
    </row>
    <row r="745" spans="1:1" x14ac:dyDescent="0.2">
      <c r="A745" s="8"/>
    </row>
    <row r="746" spans="1:1" x14ac:dyDescent="0.2">
      <c r="A746" s="8"/>
    </row>
    <row r="747" spans="1:1" x14ac:dyDescent="0.2">
      <c r="A747" s="8"/>
    </row>
    <row r="748" spans="1:1" x14ac:dyDescent="0.2">
      <c r="A748" s="8"/>
    </row>
    <row r="749" spans="1:1" x14ac:dyDescent="0.2">
      <c r="A749" s="8"/>
    </row>
    <row r="750" spans="1:1" x14ac:dyDescent="0.2">
      <c r="A750" s="8"/>
    </row>
    <row r="751" spans="1:1" x14ac:dyDescent="0.2">
      <c r="A751" s="8"/>
    </row>
    <row r="752" spans="1:1" x14ac:dyDescent="0.2">
      <c r="A752" s="8"/>
    </row>
    <row r="753" spans="1:1" x14ac:dyDescent="0.2">
      <c r="A753" s="8"/>
    </row>
    <row r="754" spans="1:1" x14ac:dyDescent="0.2">
      <c r="A754" s="8"/>
    </row>
    <row r="755" spans="1:1" x14ac:dyDescent="0.2">
      <c r="A755" s="8"/>
    </row>
    <row r="756" spans="1:1" x14ac:dyDescent="0.2">
      <c r="A756" s="8"/>
    </row>
    <row r="757" spans="1:1" x14ac:dyDescent="0.2">
      <c r="A757" s="8"/>
    </row>
    <row r="758" spans="1:1" x14ac:dyDescent="0.2">
      <c r="A758" s="8"/>
    </row>
    <row r="759" spans="1:1" x14ac:dyDescent="0.2">
      <c r="A759" s="8"/>
    </row>
    <row r="760" spans="1:1" x14ac:dyDescent="0.2">
      <c r="A760" s="8"/>
    </row>
    <row r="761" spans="1:1" x14ac:dyDescent="0.2">
      <c r="A761" s="8"/>
    </row>
    <row r="762" spans="1:1" x14ac:dyDescent="0.2">
      <c r="A762" s="8"/>
    </row>
    <row r="763" spans="1:1" x14ac:dyDescent="0.2">
      <c r="A763" s="8"/>
    </row>
    <row r="764" spans="1:1" x14ac:dyDescent="0.2">
      <c r="A764" s="8"/>
    </row>
    <row r="765" spans="1:1" x14ac:dyDescent="0.2">
      <c r="A765" s="8"/>
    </row>
    <row r="766" spans="1:1" x14ac:dyDescent="0.2">
      <c r="A766" s="8"/>
    </row>
    <row r="767" spans="1:1" x14ac:dyDescent="0.2">
      <c r="A767" s="8"/>
    </row>
    <row r="768" spans="1:1" x14ac:dyDescent="0.2">
      <c r="A768" s="8"/>
    </row>
    <row r="769" spans="1:1" x14ac:dyDescent="0.2">
      <c r="A769" s="8"/>
    </row>
    <row r="770" spans="1:1" x14ac:dyDescent="0.2">
      <c r="A770" s="8"/>
    </row>
    <row r="771" spans="1:1" x14ac:dyDescent="0.2">
      <c r="A771" s="8"/>
    </row>
    <row r="772" spans="1:1" x14ac:dyDescent="0.2">
      <c r="A772" s="8"/>
    </row>
    <row r="773" spans="1:1" x14ac:dyDescent="0.2">
      <c r="A773" s="8"/>
    </row>
    <row r="774" spans="1:1" x14ac:dyDescent="0.2">
      <c r="A774" s="8"/>
    </row>
    <row r="775" spans="1:1" x14ac:dyDescent="0.2">
      <c r="A775" s="8"/>
    </row>
    <row r="776" spans="1:1" x14ac:dyDescent="0.2">
      <c r="A776" s="8"/>
    </row>
    <row r="777" spans="1:1" x14ac:dyDescent="0.2">
      <c r="A777" s="8"/>
    </row>
    <row r="778" spans="1:1" x14ac:dyDescent="0.2">
      <c r="A778" s="8"/>
    </row>
    <row r="779" spans="1:1" x14ac:dyDescent="0.2">
      <c r="A779" s="8"/>
    </row>
    <row r="780" spans="1:1" x14ac:dyDescent="0.2">
      <c r="A780" s="8"/>
    </row>
    <row r="781" spans="1:1" x14ac:dyDescent="0.2">
      <c r="A781" s="8"/>
    </row>
    <row r="782" spans="1:1" x14ac:dyDescent="0.2">
      <c r="A782" s="8"/>
    </row>
    <row r="783" spans="1:1" x14ac:dyDescent="0.2">
      <c r="A783" s="8"/>
    </row>
    <row r="784" spans="1:1" x14ac:dyDescent="0.2">
      <c r="A784" s="8"/>
    </row>
    <row r="785" spans="1:1" x14ac:dyDescent="0.2">
      <c r="A785" s="8"/>
    </row>
    <row r="786" spans="1:1" x14ac:dyDescent="0.2">
      <c r="A786" s="8"/>
    </row>
    <row r="787" spans="1:1" x14ac:dyDescent="0.2">
      <c r="A787" s="8"/>
    </row>
    <row r="788" spans="1:1" x14ac:dyDescent="0.2">
      <c r="A788" s="8"/>
    </row>
    <row r="789" spans="1:1" x14ac:dyDescent="0.2">
      <c r="A789" s="8"/>
    </row>
    <row r="790" spans="1:1" x14ac:dyDescent="0.2">
      <c r="A790" s="8"/>
    </row>
    <row r="791" spans="1:1" x14ac:dyDescent="0.2">
      <c r="A791" s="8"/>
    </row>
    <row r="792" spans="1:1" x14ac:dyDescent="0.2">
      <c r="A792" s="8"/>
    </row>
    <row r="793" spans="1:1" x14ac:dyDescent="0.2">
      <c r="A793" s="8"/>
    </row>
    <row r="794" spans="1:1" x14ac:dyDescent="0.2">
      <c r="A794" s="8"/>
    </row>
    <row r="795" spans="1:1" x14ac:dyDescent="0.2">
      <c r="A795" s="8"/>
    </row>
    <row r="796" spans="1:1" x14ac:dyDescent="0.2">
      <c r="A796" s="8"/>
    </row>
    <row r="797" spans="1:1" x14ac:dyDescent="0.2">
      <c r="A797" s="8"/>
    </row>
    <row r="798" spans="1:1" x14ac:dyDescent="0.2">
      <c r="A798" s="8"/>
    </row>
    <row r="799" spans="1:1" x14ac:dyDescent="0.2">
      <c r="A799" s="8"/>
    </row>
    <row r="800" spans="1:1" x14ac:dyDescent="0.2">
      <c r="A800" s="8"/>
    </row>
    <row r="801" spans="1:1" x14ac:dyDescent="0.2">
      <c r="A801" s="8"/>
    </row>
    <row r="802" spans="1:1" x14ac:dyDescent="0.2">
      <c r="A802" s="8"/>
    </row>
    <row r="803" spans="1:1" x14ac:dyDescent="0.2">
      <c r="A803" s="8"/>
    </row>
    <row r="804" spans="1:1" x14ac:dyDescent="0.2">
      <c r="A804" s="8"/>
    </row>
    <row r="805" spans="1:1" x14ac:dyDescent="0.2">
      <c r="A805" s="8"/>
    </row>
    <row r="806" spans="1:1" x14ac:dyDescent="0.2">
      <c r="A806" s="8"/>
    </row>
    <row r="807" spans="1:1" x14ac:dyDescent="0.2">
      <c r="A807" s="8"/>
    </row>
    <row r="808" spans="1:1" x14ac:dyDescent="0.2">
      <c r="A808" s="8"/>
    </row>
    <row r="809" spans="1:1" x14ac:dyDescent="0.2">
      <c r="A809" s="8"/>
    </row>
    <row r="810" spans="1:1" x14ac:dyDescent="0.2">
      <c r="A810" s="8"/>
    </row>
    <row r="811" spans="1:1" x14ac:dyDescent="0.2">
      <c r="A811" s="8"/>
    </row>
    <row r="812" spans="1:1" x14ac:dyDescent="0.2">
      <c r="A812" s="8"/>
    </row>
    <row r="813" spans="1:1" x14ac:dyDescent="0.2">
      <c r="A813" s="8"/>
    </row>
    <row r="814" spans="1:1" x14ac:dyDescent="0.2">
      <c r="A814" s="8"/>
    </row>
    <row r="815" spans="1:1" x14ac:dyDescent="0.2">
      <c r="A815" s="8"/>
    </row>
    <row r="816" spans="1:1" x14ac:dyDescent="0.2">
      <c r="A816" s="8"/>
    </row>
    <row r="817" spans="1:1" x14ac:dyDescent="0.2">
      <c r="A817" s="8"/>
    </row>
    <row r="818" spans="1:1" x14ac:dyDescent="0.2">
      <c r="A818" s="8"/>
    </row>
    <row r="819" spans="1:1" x14ac:dyDescent="0.2">
      <c r="A819" s="8"/>
    </row>
    <row r="820" spans="1:1" x14ac:dyDescent="0.2">
      <c r="A820" s="8"/>
    </row>
    <row r="821" spans="1:1" x14ac:dyDescent="0.2">
      <c r="A821" s="8"/>
    </row>
    <row r="822" spans="1:1" x14ac:dyDescent="0.2">
      <c r="A822" s="8"/>
    </row>
    <row r="823" spans="1:1" x14ac:dyDescent="0.2">
      <c r="A823" s="8"/>
    </row>
    <row r="824" spans="1:1" x14ac:dyDescent="0.2">
      <c r="A824" s="8"/>
    </row>
    <row r="825" spans="1:1" x14ac:dyDescent="0.2">
      <c r="A825" s="8"/>
    </row>
    <row r="826" spans="1:1" x14ac:dyDescent="0.2">
      <c r="A826" s="8"/>
    </row>
    <row r="827" spans="1:1" x14ac:dyDescent="0.2">
      <c r="A827" s="8"/>
    </row>
    <row r="828" spans="1:1" x14ac:dyDescent="0.2">
      <c r="A828" s="8"/>
    </row>
    <row r="829" spans="1:1" x14ac:dyDescent="0.2">
      <c r="A829" s="8"/>
    </row>
    <row r="830" spans="1:1" x14ac:dyDescent="0.2">
      <c r="A830" s="8"/>
    </row>
    <row r="831" spans="1:1" x14ac:dyDescent="0.2">
      <c r="A831" s="8"/>
    </row>
    <row r="832" spans="1:1" x14ac:dyDescent="0.2">
      <c r="A832" s="8"/>
    </row>
    <row r="833" spans="1:1" x14ac:dyDescent="0.2">
      <c r="A833" s="8"/>
    </row>
    <row r="834" spans="1:1" x14ac:dyDescent="0.2">
      <c r="A834" s="8"/>
    </row>
    <row r="835" spans="1:1" x14ac:dyDescent="0.2">
      <c r="A835" s="8"/>
    </row>
    <row r="836" spans="1:1" x14ac:dyDescent="0.2">
      <c r="A836" s="8"/>
    </row>
    <row r="837" spans="1:1" x14ac:dyDescent="0.2">
      <c r="A837" s="8"/>
    </row>
    <row r="838" spans="1:1" x14ac:dyDescent="0.2">
      <c r="A838" s="8"/>
    </row>
    <row r="839" spans="1:1" x14ac:dyDescent="0.2">
      <c r="A839" s="8"/>
    </row>
    <row r="840" spans="1:1" x14ac:dyDescent="0.2">
      <c r="A840" s="8"/>
    </row>
    <row r="841" spans="1:1" x14ac:dyDescent="0.2">
      <c r="A841" s="8"/>
    </row>
    <row r="842" spans="1:1" x14ac:dyDescent="0.2">
      <c r="A842" s="8"/>
    </row>
    <row r="843" spans="1:1" x14ac:dyDescent="0.2">
      <c r="A843" s="8"/>
    </row>
    <row r="844" spans="1:1" x14ac:dyDescent="0.2">
      <c r="A844" s="8"/>
    </row>
    <row r="845" spans="1:1" x14ac:dyDescent="0.2">
      <c r="A845" s="8"/>
    </row>
    <row r="846" spans="1:1" x14ac:dyDescent="0.2">
      <c r="A846" s="8"/>
    </row>
    <row r="847" spans="1:1" x14ac:dyDescent="0.2">
      <c r="A847" s="8"/>
    </row>
    <row r="848" spans="1:1" x14ac:dyDescent="0.2">
      <c r="A848" s="8"/>
    </row>
    <row r="849" spans="1:1" x14ac:dyDescent="0.2">
      <c r="A849" s="8"/>
    </row>
    <row r="850" spans="1:1" x14ac:dyDescent="0.2">
      <c r="A850" s="8"/>
    </row>
    <row r="851" spans="1:1" x14ac:dyDescent="0.2">
      <c r="A851" s="8"/>
    </row>
    <row r="852" spans="1:1" x14ac:dyDescent="0.2">
      <c r="A852" s="8"/>
    </row>
    <row r="853" spans="1:1" x14ac:dyDescent="0.2">
      <c r="A853" s="8"/>
    </row>
    <row r="854" spans="1:1" x14ac:dyDescent="0.2">
      <c r="A854" s="8"/>
    </row>
    <row r="855" spans="1:1" x14ac:dyDescent="0.2">
      <c r="A855" s="8"/>
    </row>
    <row r="856" spans="1:1" x14ac:dyDescent="0.2">
      <c r="A856" s="8"/>
    </row>
    <row r="857" spans="1:1" x14ac:dyDescent="0.2">
      <c r="A857" s="8"/>
    </row>
    <row r="858" spans="1:1" x14ac:dyDescent="0.2">
      <c r="A858" s="8"/>
    </row>
    <row r="859" spans="1:1" x14ac:dyDescent="0.2">
      <c r="A859" s="8"/>
    </row>
    <row r="860" spans="1:1" x14ac:dyDescent="0.2">
      <c r="A860" s="8"/>
    </row>
    <row r="861" spans="1:1" x14ac:dyDescent="0.2">
      <c r="A861" s="8"/>
    </row>
    <row r="862" spans="1:1" x14ac:dyDescent="0.2">
      <c r="A862" s="8"/>
    </row>
    <row r="863" spans="1:1" x14ac:dyDescent="0.2">
      <c r="A863" s="8"/>
    </row>
    <row r="864" spans="1:1" x14ac:dyDescent="0.2">
      <c r="A864" s="8"/>
    </row>
    <row r="865" spans="1:1" x14ac:dyDescent="0.2">
      <c r="A865" s="8"/>
    </row>
    <row r="866" spans="1:1" x14ac:dyDescent="0.2">
      <c r="A866" s="8"/>
    </row>
    <row r="867" spans="1:1" x14ac:dyDescent="0.2">
      <c r="A867" s="8"/>
    </row>
    <row r="868" spans="1:1" x14ac:dyDescent="0.2">
      <c r="A868" s="8"/>
    </row>
    <row r="869" spans="1:1" x14ac:dyDescent="0.2">
      <c r="A869" s="8"/>
    </row>
    <row r="870" spans="1:1" x14ac:dyDescent="0.2">
      <c r="A870" s="8"/>
    </row>
    <row r="871" spans="1:1" x14ac:dyDescent="0.2">
      <c r="A871" s="8"/>
    </row>
    <row r="872" spans="1:1" x14ac:dyDescent="0.2">
      <c r="A872" s="8"/>
    </row>
    <row r="873" spans="1:1" x14ac:dyDescent="0.2">
      <c r="A873" s="8"/>
    </row>
    <row r="874" spans="1:1" x14ac:dyDescent="0.2">
      <c r="A874" s="8"/>
    </row>
    <row r="875" spans="1:1" x14ac:dyDescent="0.2">
      <c r="A875" s="8"/>
    </row>
    <row r="876" spans="1:1" x14ac:dyDescent="0.2">
      <c r="A876" s="8"/>
    </row>
    <row r="877" spans="1:1" x14ac:dyDescent="0.2">
      <c r="A877" s="8"/>
    </row>
    <row r="878" spans="1:1" x14ac:dyDescent="0.2">
      <c r="A878" s="8"/>
    </row>
    <row r="879" spans="1:1" x14ac:dyDescent="0.2">
      <c r="A879" s="8"/>
    </row>
    <row r="880" spans="1:1" x14ac:dyDescent="0.2">
      <c r="A880" s="8"/>
    </row>
    <row r="881" spans="1:1" x14ac:dyDescent="0.2">
      <c r="A881" s="8"/>
    </row>
    <row r="882" spans="1:1" x14ac:dyDescent="0.2">
      <c r="A882" s="8"/>
    </row>
    <row r="883" spans="1:1" x14ac:dyDescent="0.2">
      <c r="A883" s="8"/>
    </row>
    <row r="884" spans="1:1" x14ac:dyDescent="0.2">
      <c r="A884" s="8"/>
    </row>
    <row r="885" spans="1:1" x14ac:dyDescent="0.2">
      <c r="A885" s="8"/>
    </row>
    <row r="886" spans="1:1" x14ac:dyDescent="0.2">
      <c r="A886" s="8"/>
    </row>
    <row r="887" spans="1:1" x14ac:dyDescent="0.2">
      <c r="A887" s="8"/>
    </row>
    <row r="888" spans="1:1" x14ac:dyDescent="0.2">
      <c r="A888" s="8"/>
    </row>
    <row r="889" spans="1:1" x14ac:dyDescent="0.2">
      <c r="A889" s="8"/>
    </row>
    <row r="890" spans="1:1" x14ac:dyDescent="0.2">
      <c r="A890" s="8"/>
    </row>
    <row r="891" spans="1:1" x14ac:dyDescent="0.2">
      <c r="A891" s="8"/>
    </row>
    <row r="892" spans="1:1" x14ac:dyDescent="0.2">
      <c r="A892" s="8"/>
    </row>
    <row r="893" spans="1:1" x14ac:dyDescent="0.2">
      <c r="A893" s="8"/>
    </row>
    <row r="894" spans="1:1" x14ac:dyDescent="0.2">
      <c r="A894" s="8"/>
    </row>
    <row r="895" spans="1:1" x14ac:dyDescent="0.2">
      <c r="A895" s="8"/>
    </row>
    <row r="896" spans="1:1" x14ac:dyDescent="0.2">
      <c r="A896" s="8"/>
    </row>
    <row r="897" spans="1:1" x14ac:dyDescent="0.2">
      <c r="A897" s="8"/>
    </row>
    <row r="898" spans="1:1" x14ac:dyDescent="0.2">
      <c r="A898" s="8"/>
    </row>
    <row r="899" spans="1:1" x14ac:dyDescent="0.2">
      <c r="A899" s="8"/>
    </row>
    <row r="900" spans="1:1" x14ac:dyDescent="0.2">
      <c r="A900" s="8"/>
    </row>
    <row r="901" spans="1:1" x14ac:dyDescent="0.2">
      <c r="A901" s="8"/>
    </row>
    <row r="902" spans="1:1" x14ac:dyDescent="0.2">
      <c r="A902" s="8"/>
    </row>
    <row r="903" spans="1:1" x14ac:dyDescent="0.2">
      <c r="A903" s="8"/>
    </row>
    <row r="904" spans="1:1" x14ac:dyDescent="0.2">
      <c r="A904" s="8"/>
    </row>
    <row r="905" spans="1:1" x14ac:dyDescent="0.2">
      <c r="A905" s="8"/>
    </row>
    <row r="906" spans="1:1" x14ac:dyDescent="0.2">
      <c r="A906" s="8"/>
    </row>
    <row r="907" spans="1:1" x14ac:dyDescent="0.2">
      <c r="A907" s="8"/>
    </row>
    <row r="908" spans="1:1" x14ac:dyDescent="0.2">
      <c r="A908" s="8"/>
    </row>
    <row r="909" spans="1:1" x14ac:dyDescent="0.2">
      <c r="A909" s="8"/>
    </row>
    <row r="910" spans="1:1" x14ac:dyDescent="0.2">
      <c r="A910" s="8"/>
    </row>
    <row r="911" spans="1:1" x14ac:dyDescent="0.2">
      <c r="A911" s="8"/>
    </row>
    <row r="912" spans="1:1" x14ac:dyDescent="0.2">
      <c r="A912" s="8"/>
    </row>
    <row r="913" spans="1:1" x14ac:dyDescent="0.2">
      <c r="A913" s="8"/>
    </row>
    <row r="914" spans="1:1" x14ac:dyDescent="0.2">
      <c r="A914" s="8"/>
    </row>
    <row r="915" spans="1:1" x14ac:dyDescent="0.2">
      <c r="A915" s="8"/>
    </row>
    <row r="916" spans="1:1" x14ac:dyDescent="0.2">
      <c r="A916" s="8"/>
    </row>
    <row r="917" spans="1:1" x14ac:dyDescent="0.2">
      <c r="A917" s="8"/>
    </row>
    <row r="918" spans="1:1" x14ac:dyDescent="0.2">
      <c r="A918" s="8"/>
    </row>
    <row r="919" spans="1:1" x14ac:dyDescent="0.2">
      <c r="A919" s="8"/>
    </row>
    <row r="920" spans="1:1" x14ac:dyDescent="0.2">
      <c r="A920" s="8"/>
    </row>
    <row r="921" spans="1:1" x14ac:dyDescent="0.2">
      <c r="A921" s="8"/>
    </row>
    <row r="922" spans="1:1" x14ac:dyDescent="0.2">
      <c r="A922" s="8"/>
    </row>
    <row r="923" spans="1:1" x14ac:dyDescent="0.2">
      <c r="A923" s="8"/>
    </row>
    <row r="924" spans="1:1" x14ac:dyDescent="0.2">
      <c r="A924" s="8"/>
    </row>
    <row r="925" spans="1:1" x14ac:dyDescent="0.2">
      <c r="A925" s="8"/>
    </row>
    <row r="926" spans="1:1" x14ac:dyDescent="0.2">
      <c r="A926" s="8"/>
    </row>
    <row r="927" spans="1:1" x14ac:dyDescent="0.2">
      <c r="A927" s="8"/>
    </row>
    <row r="928" spans="1:1" x14ac:dyDescent="0.2">
      <c r="A928" s="8"/>
    </row>
    <row r="929" spans="1:1" x14ac:dyDescent="0.2">
      <c r="A929" s="8"/>
    </row>
    <row r="930" spans="1:1" x14ac:dyDescent="0.2">
      <c r="A930" s="8"/>
    </row>
    <row r="931" spans="1:1" x14ac:dyDescent="0.2">
      <c r="A931" s="8"/>
    </row>
    <row r="932" spans="1:1" x14ac:dyDescent="0.2">
      <c r="A932" s="8"/>
    </row>
    <row r="933" spans="1:1" x14ac:dyDescent="0.2">
      <c r="A933" s="8"/>
    </row>
    <row r="934" spans="1:1" x14ac:dyDescent="0.2">
      <c r="A934" s="8"/>
    </row>
    <row r="935" spans="1:1" x14ac:dyDescent="0.2">
      <c r="A935" s="8"/>
    </row>
    <row r="936" spans="1:1" x14ac:dyDescent="0.2">
      <c r="A936" s="8"/>
    </row>
    <row r="937" spans="1:1" x14ac:dyDescent="0.2">
      <c r="A937" s="8"/>
    </row>
    <row r="938" spans="1:1" x14ac:dyDescent="0.2">
      <c r="A938" s="8"/>
    </row>
    <row r="939" spans="1:1" x14ac:dyDescent="0.2">
      <c r="A939" s="8"/>
    </row>
    <row r="940" spans="1:1" x14ac:dyDescent="0.2">
      <c r="A940" s="8"/>
    </row>
    <row r="941" spans="1:1" x14ac:dyDescent="0.2">
      <c r="A941" s="8"/>
    </row>
    <row r="942" spans="1:1" x14ac:dyDescent="0.2">
      <c r="A942" s="8"/>
    </row>
    <row r="943" spans="1:1" x14ac:dyDescent="0.2">
      <c r="A943" s="8"/>
    </row>
    <row r="944" spans="1:1" x14ac:dyDescent="0.2">
      <c r="A944" s="8"/>
    </row>
    <row r="945" spans="1:1" x14ac:dyDescent="0.2">
      <c r="A945" s="8"/>
    </row>
    <row r="946" spans="1:1" x14ac:dyDescent="0.2">
      <c r="A946" s="8"/>
    </row>
    <row r="947" spans="1:1" x14ac:dyDescent="0.2">
      <c r="A947" s="8"/>
    </row>
    <row r="948" spans="1:1" x14ac:dyDescent="0.2">
      <c r="A948" s="8"/>
    </row>
    <row r="949" spans="1:1" x14ac:dyDescent="0.2">
      <c r="A949" s="8"/>
    </row>
    <row r="950" spans="1:1" x14ac:dyDescent="0.2">
      <c r="A950" s="8"/>
    </row>
    <row r="951" spans="1:1" x14ac:dyDescent="0.2">
      <c r="A951" s="8"/>
    </row>
    <row r="952" spans="1:1" x14ac:dyDescent="0.2">
      <c r="A952" s="8"/>
    </row>
    <row r="953" spans="1:1" x14ac:dyDescent="0.2">
      <c r="A953" s="8"/>
    </row>
    <row r="954" spans="1:1" x14ac:dyDescent="0.2">
      <c r="A954" s="8"/>
    </row>
    <row r="955" spans="1:1" x14ac:dyDescent="0.2">
      <c r="A955" s="8"/>
    </row>
    <row r="956" spans="1:1" x14ac:dyDescent="0.2">
      <c r="A956" s="8"/>
    </row>
    <row r="957" spans="1:1" x14ac:dyDescent="0.2">
      <c r="A957" s="8"/>
    </row>
    <row r="958" spans="1:1" x14ac:dyDescent="0.2">
      <c r="A958" s="8"/>
    </row>
    <row r="959" spans="1:1" x14ac:dyDescent="0.2">
      <c r="A959" s="8"/>
    </row>
    <row r="960" spans="1:1" x14ac:dyDescent="0.2">
      <c r="A960" s="8"/>
    </row>
    <row r="961" spans="1:1" x14ac:dyDescent="0.2">
      <c r="A961" s="8"/>
    </row>
    <row r="962" spans="1:1" x14ac:dyDescent="0.2">
      <c r="A962" s="8"/>
    </row>
    <row r="963" spans="1:1" x14ac:dyDescent="0.2">
      <c r="A963" s="8"/>
    </row>
    <row r="964" spans="1:1" x14ac:dyDescent="0.2">
      <c r="A964" s="8"/>
    </row>
    <row r="965" spans="1:1" x14ac:dyDescent="0.2">
      <c r="A965" s="8"/>
    </row>
    <row r="966" spans="1:1" x14ac:dyDescent="0.2">
      <c r="A966" s="8"/>
    </row>
    <row r="967" spans="1:1" x14ac:dyDescent="0.2">
      <c r="A967" s="8"/>
    </row>
    <row r="968" spans="1:1" x14ac:dyDescent="0.2">
      <c r="A968" s="8"/>
    </row>
    <row r="969" spans="1:1" x14ac:dyDescent="0.2">
      <c r="A969" s="8"/>
    </row>
    <row r="970" spans="1:1" x14ac:dyDescent="0.2">
      <c r="A970" s="8"/>
    </row>
    <row r="971" spans="1:1" x14ac:dyDescent="0.2">
      <c r="A971" s="8"/>
    </row>
    <row r="972" spans="1:1" x14ac:dyDescent="0.2">
      <c r="A972" s="8"/>
    </row>
    <row r="973" spans="1:1" x14ac:dyDescent="0.2">
      <c r="A973" s="8"/>
    </row>
    <row r="974" spans="1:1" x14ac:dyDescent="0.2">
      <c r="A974" s="8"/>
    </row>
    <row r="975" spans="1:1" x14ac:dyDescent="0.2">
      <c r="A975" s="8"/>
    </row>
    <row r="976" spans="1:1" x14ac:dyDescent="0.2">
      <c r="A976" s="8"/>
    </row>
    <row r="977" spans="1:1" x14ac:dyDescent="0.2">
      <c r="A977" s="8"/>
    </row>
    <row r="978" spans="1:1" x14ac:dyDescent="0.2">
      <c r="A978" s="8"/>
    </row>
    <row r="979" spans="1:1" x14ac:dyDescent="0.2">
      <c r="A979" s="8"/>
    </row>
    <row r="980" spans="1:1" x14ac:dyDescent="0.2">
      <c r="A980" s="8"/>
    </row>
    <row r="981" spans="1:1" x14ac:dyDescent="0.2">
      <c r="A981" s="8"/>
    </row>
    <row r="982" spans="1:1" x14ac:dyDescent="0.2">
      <c r="A982" s="8"/>
    </row>
    <row r="983" spans="1:1" x14ac:dyDescent="0.2">
      <c r="A983" s="8"/>
    </row>
    <row r="984" spans="1:1" x14ac:dyDescent="0.2">
      <c r="A984" s="8"/>
    </row>
    <row r="985" spans="1:1" x14ac:dyDescent="0.2">
      <c r="A985" s="8"/>
    </row>
    <row r="986" spans="1:1" x14ac:dyDescent="0.2">
      <c r="A986" s="8"/>
    </row>
    <row r="987" spans="1:1" x14ac:dyDescent="0.2">
      <c r="A987" s="8"/>
    </row>
    <row r="988" spans="1:1" x14ac:dyDescent="0.2">
      <c r="A988" s="8"/>
    </row>
    <row r="989" spans="1:1" x14ac:dyDescent="0.2">
      <c r="A989" s="8"/>
    </row>
    <row r="990" spans="1:1" x14ac:dyDescent="0.2">
      <c r="A990" s="8"/>
    </row>
    <row r="991" spans="1:1" x14ac:dyDescent="0.2">
      <c r="A991" s="8"/>
    </row>
    <row r="992" spans="1:1" x14ac:dyDescent="0.2">
      <c r="A992" s="8"/>
    </row>
    <row r="993" spans="1:1" x14ac:dyDescent="0.2">
      <c r="A993" s="8"/>
    </row>
    <row r="994" spans="1:1" x14ac:dyDescent="0.2">
      <c r="A994" s="8"/>
    </row>
    <row r="995" spans="1:1" x14ac:dyDescent="0.2">
      <c r="A995" s="8"/>
    </row>
    <row r="996" spans="1:1" x14ac:dyDescent="0.2">
      <c r="A996" s="8"/>
    </row>
    <row r="997" spans="1:1" x14ac:dyDescent="0.2">
      <c r="A997" s="8"/>
    </row>
    <row r="998" spans="1:1" x14ac:dyDescent="0.2">
      <c r="A998" s="8"/>
    </row>
    <row r="999" spans="1:1" x14ac:dyDescent="0.2">
      <c r="A999" s="8"/>
    </row>
    <row r="1000" spans="1:1" x14ac:dyDescent="0.2">
      <c r="A1000" s="8"/>
    </row>
    <row r="1001" spans="1:1" x14ac:dyDescent="0.2">
      <c r="A1001" s="8"/>
    </row>
    <row r="1002" spans="1:1" x14ac:dyDescent="0.2">
      <c r="A1002" s="8"/>
    </row>
    <row r="1003" spans="1:1" x14ac:dyDescent="0.2">
      <c r="A1003" s="8"/>
    </row>
    <row r="1004" spans="1:1" x14ac:dyDescent="0.2">
      <c r="A1004" s="8"/>
    </row>
    <row r="1005" spans="1:1" x14ac:dyDescent="0.2">
      <c r="A1005" s="8"/>
    </row>
    <row r="1006" spans="1:1" x14ac:dyDescent="0.2">
      <c r="A1006" s="8"/>
    </row>
    <row r="1007" spans="1:1" x14ac:dyDescent="0.2">
      <c r="A1007" s="8"/>
    </row>
    <row r="1008" spans="1:1" x14ac:dyDescent="0.2">
      <c r="A1008" s="8"/>
    </row>
    <row r="1009" spans="1:1" x14ac:dyDescent="0.2">
      <c r="A1009" s="8"/>
    </row>
    <row r="1010" spans="1:1" x14ac:dyDescent="0.2">
      <c r="A1010" s="8"/>
    </row>
    <row r="1011" spans="1:1" x14ac:dyDescent="0.2">
      <c r="A1011" s="8"/>
    </row>
    <row r="1012" spans="1:1" x14ac:dyDescent="0.2">
      <c r="A1012" s="8"/>
    </row>
    <row r="1013" spans="1:1" x14ac:dyDescent="0.2">
      <c r="A1013" s="8"/>
    </row>
    <row r="1014" spans="1:1" x14ac:dyDescent="0.2">
      <c r="A1014" s="8"/>
    </row>
    <row r="1015" spans="1:1" x14ac:dyDescent="0.2">
      <c r="A1015" s="8"/>
    </row>
    <row r="1016" spans="1:1" x14ac:dyDescent="0.2">
      <c r="A1016" s="8"/>
    </row>
    <row r="1017" spans="1:1" x14ac:dyDescent="0.2">
      <c r="A1017" s="8"/>
    </row>
    <row r="1018" spans="1:1" x14ac:dyDescent="0.2">
      <c r="A1018" s="8"/>
    </row>
    <row r="1019" spans="1:1" x14ac:dyDescent="0.2">
      <c r="A1019" s="8"/>
    </row>
    <row r="1020" spans="1:1" x14ac:dyDescent="0.2">
      <c r="A1020" s="8"/>
    </row>
    <row r="1021" spans="1:1" x14ac:dyDescent="0.2">
      <c r="A1021" s="8"/>
    </row>
    <row r="1022" spans="1:1" x14ac:dyDescent="0.2">
      <c r="A1022" s="8"/>
    </row>
    <row r="1023" spans="1:1" x14ac:dyDescent="0.2">
      <c r="A1023" s="8"/>
    </row>
    <row r="1024" spans="1:1" x14ac:dyDescent="0.2">
      <c r="A1024" s="8"/>
    </row>
    <row r="1025" spans="1:1" x14ac:dyDescent="0.2">
      <c r="A1025" s="8"/>
    </row>
    <row r="1026" spans="1:1" x14ac:dyDescent="0.2">
      <c r="A1026" s="8"/>
    </row>
    <row r="1027" spans="1:1" x14ac:dyDescent="0.2">
      <c r="A1027" s="8"/>
    </row>
    <row r="1028" spans="1:1" x14ac:dyDescent="0.2">
      <c r="A1028" s="8"/>
    </row>
    <row r="1029" spans="1:1" x14ac:dyDescent="0.2">
      <c r="A1029" s="8"/>
    </row>
    <row r="1030" spans="1:1" x14ac:dyDescent="0.2">
      <c r="A1030" s="8"/>
    </row>
    <row r="1031" spans="1:1" x14ac:dyDescent="0.2">
      <c r="A1031" s="8"/>
    </row>
    <row r="1032" spans="1:1" x14ac:dyDescent="0.2">
      <c r="A1032" s="8"/>
    </row>
    <row r="1033" spans="1:1" x14ac:dyDescent="0.2">
      <c r="A1033" s="8"/>
    </row>
    <row r="1034" spans="1:1" x14ac:dyDescent="0.2">
      <c r="A1034" s="8"/>
    </row>
    <row r="1035" spans="1:1" x14ac:dyDescent="0.2">
      <c r="A1035" s="8"/>
    </row>
    <row r="1036" spans="1:1" x14ac:dyDescent="0.2">
      <c r="A1036" s="8"/>
    </row>
    <row r="1037" spans="1:1" x14ac:dyDescent="0.2">
      <c r="A1037" s="8"/>
    </row>
    <row r="1038" spans="1:1" x14ac:dyDescent="0.2">
      <c r="A1038" s="8"/>
    </row>
    <row r="1039" spans="1:1" x14ac:dyDescent="0.2">
      <c r="A1039" s="8"/>
    </row>
    <row r="1040" spans="1:1" x14ac:dyDescent="0.2">
      <c r="A1040" s="8"/>
    </row>
    <row r="1041" spans="1:1" x14ac:dyDescent="0.2">
      <c r="A1041" s="8"/>
    </row>
    <row r="1042" spans="1:1" x14ac:dyDescent="0.2">
      <c r="A1042" s="8"/>
    </row>
    <row r="1043" spans="1:1" x14ac:dyDescent="0.2">
      <c r="A1043" s="8"/>
    </row>
    <row r="1044" spans="1:1" x14ac:dyDescent="0.2">
      <c r="A1044" s="8"/>
    </row>
    <row r="1045" spans="1:1" x14ac:dyDescent="0.2">
      <c r="A1045" s="8"/>
    </row>
    <row r="1046" spans="1:1" x14ac:dyDescent="0.2">
      <c r="A1046" s="8"/>
    </row>
    <row r="1047" spans="1:1" x14ac:dyDescent="0.2">
      <c r="A1047" s="8"/>
    </row>
    <row r="1048" spans="1:1" x14ac:dyDescent="0.2">
      <c r="A1048" s="8"/>
    </row>
    <row r="1049" spans="1:1" x14ac:dyDescent="0.2">
      <c r="A1049" s="8"/>
    </row>
    <row r="1050" spans="1:1" x14ac:dyDescent="0.2">
      <c r="A1050" s="8"/>
    </row>
    <row r="1051" spans="1:1" x14ac:dyDescent="0.2">
      <c r="A1051" s="8"/>
    </row>
    <row r="1052" spans="1:1" x14ac:dyDescent="0.2">
      <c r="A1052" s="8"/>
    </row>
    <row r="1053" spans="1:1" x14ac:dyDescent="0.2">
      <c r="A1053" s="8"/>
    </row>
    <row r="1054" spans="1:1" x14ac:dyDescent="0.2">
      <c r="A1054" s="8"/>
    </row>
    <row r="1055" spans="1:1" x14ac:dyDescent="0.2">
      <c r="A1055" s="8"/>
    </row>
    <row r="1056" spans="1:1" x14ac:dyDescent="0.2">
      <c r="A1056" s="8"/>
    </row>
    <row r="1057" spans="1:1" x14ac:dyDescent="0.2">
      <c r="A1057" s="8"/>
    </row>
    <row r="1058" spans="1:1" x14ac:dyDescent="0.2">
      <c r="A1058" s="8"/>
    </row>
    <row r="1059" spans="1:1" x14ac:dyDescent="0.2">
      <c r="A1059" s="8"/>
    </row>
    <row r="1060" spans="1:1" x14ac:dyDescent="0.2">
      <c r="A1060" s="8"/>
    </row>
    <row r="1061" spans="1:1" x14ac:dyDescent="0.2">
      <c r="A1061" s="8"/>
    </row>
    <row r="1062" spans="1:1" x14ac:dyDescent="0.2">
      <c r="A1062" s="8"/>
    </row>
    <row r="1063" spans="1:1" x14ac:dyDescent="0.2">
      <c r="A1063" s="8"/>
    </row>
    <row r="1064" spans="1:1" x14ac:dyDescent="0.2">
      <c r="A1064" s="8"/>
    </row>
    <row r="1065" spans="1:1" x14ac:dyDescent="0.2">
      <c r="A1065" s="8"/>
    </row>
    <row r="1066" spans="1:1" x14ac:dyDescent="0.2">
      <c r="A1066" s="8"/>
    </row>
    <row r="1067" spans="1:1" x14ac:dyDescent="0.2">
      <c r="A1067" s="8"/>
    </row>
    <row r="1068" spans="1:1" x14ac:dyDescent="0.2">
      <c r="A1068" s="8"/>
    </row>
    <row r="1069" spans="1:1" x14ac:dyDescent="0.2">
      <c r="A1069" s="8"/>
    </row>
    <row r="1070" spans="1:1" x14ac:dyDescent="0.2">
      <c r="A1070" s="8"/>
    </row>
    <row r="1071" spans="1:1" x14ac:dyDescent="0.2">
      <c r="A1071" s="8"/>
    </row>
    <row r="1072" spans="1:1" x14ac:dyDescent="0.2">
      <c r="A1072" s="8"/>
    </row>
    <row r="1073" spans="1:1" x14ac:dyDescent="0.2">
      <c r="A1073" s="8"/>
    </row>
    <row r="1074" spans="1:1" x14ac:dyDescent="0.2">
      <c r="A1074" s="8"/>
    </row>
    <row r="1075" spans="1:1" x14ac:dyDescent="0.2">
      <c r="A1075" s="8"/>
    </row>
    <row r="1076" spans="1:1" x14ac:dyDescent="0.2">
      <c r="A1076" s="8"/>
    </row>
    <row r="1077" spans="1:1" x14ac:dyDescent="0.2">
      <c r="A1077" s="8"/>
    </row>
    <row r="1078" spans="1:1" x14ac:dyDescent="0.2">
      <c r="A1078" s="8"/>
    </row>
    <row r="1079" spans="1:1" x14ac:dyDescent="0.2">
      <c r="A1079" s="8"/>
    </row>
    <row r="1080" spans="1:1" x14ac:dyDescent="0.2">
      <c r="A1080" s="8"/>
    </row>
    <row r="1081" spans="1:1" x14ac:dyDescent="0.2">
      <c r="A1081" s="8"/>
    </row>
    <row r="1082" spans="1:1" x14ac:dyDescent="0.2">
      <c r="A1082" s="8"/>
    </row>
    <row r="1083" spans="1:1" x14ac:dyDescent="0.2">
      <c r="A1083" s="8"/>
    </row>
    <row r="1084" spans="1:1" x14ac:dyDescent="0.2">
      <c r="A1084" s="8"/>
    </row>
    <row r="1085" spans="1:1" x14ac:dyDescent="0.2">
      <c r="A1085" s="8"/>
    </row>
    <row r="1086" spans="1:1" x14ac:dyDescent="0.2">
      <c r="A1086" s="8"/>
    </row>
    <row r="1087" spans="1:1" x14ac:dyDescent="0.2">
      <c r="A1087" s="8"/>
    </row>
    <row r="1088" spans="1:1" x14ac:dyDescent="0.2">
      <c r="A1088" s="8"/>
    </row>
    <row r="1089" spans="1:1" x14ac:dyDescent="0.2">
      <c r="A1089" s="8"/>
    </row>
    <row r="1090" spans="1:1" x14ac:dyDescent="0.2">
      <c r="A1090" s="8"/>
    </row>
    <row r="1091" spans="1:1" x14ac:dyDescent="0.2">
      <c r="A1091" s="8"/>
    </row>
    <row r="1092" spans="1:1" x14ac:dyDescent="0.2">
      <c r="A1092" s="8"/>
    </row>
    <row r="1093" spans="1:1" x14ac:dyDescent="0.2">
      <c r="A1093" s="8"/>
    </row>
    <row r="1094" spans="1:1" x14ac:dyDescent="0.2">
      <c r="A1094" s="8"/>
    </row>
    <row r="1095" spans="1:1" x14ac:dyDescent="0.2">
      <c r="A1095" s="8"/>
    </row>
    <row r="1096" spans="1:1" x14ac:dyDescent="0.2">
      <c r="A1096" s="8"/>
    </row>
    <row r="1097" spans="1:1" x14ac:dyDescent="0.2">
      <c r="A1097" s="8"/>
    </row>
    <row r="1098" spans="1:1" x14ac:dyDescent="0.2">
      <c r="A1098" s="8"/>
    </row>
    <row r="1099" spans="1:1" x14ac:dyDescent="0.2">
      <c r="A1099" s="8"/>
    </row>
    <row r="1100" spans="1:1" x14ac:dyDescent="0.2">
      <c r="A1100" s="8"/>
    </row>
    <row r="1101" spans="1:1" x14ac:dyDescent="0.2">
      <c r="A1101" s="8"/>
    </row>
    <row r="1102" spans="1:1" x14ac:dyDescent="0.2">
      <c r="A1102" s="8"/>
    </row>
    <row r="1103" spans="1:1" x14ac:dyDescent="0.2">
      <c r="A1103" s="8"/>
    </row>
    <row r="1104" spans="1:1" x14ac:dyDescent="0.2">
      <c r="A1104" s="8"/>
    </row>
    <row r="1105" spans="1:1" x14ac:dyDescent="0.2">
      <c r="A1105" s="8"/>
    </row>
    <row r="1106" spans="1:1" x14ac:dyDescent="0.2">
      <c r="A1106" s="8"/>
    </row>
    <row r="1107" spans="1:1" x14ac:dyDescent="0.2">
      <c r="A1107" s="8"/>
    </row>
    <row r="1108" spans="1:1" x14ac:dyDescent="0.2">
      <c r="A1108" s="8"/>
    </row>
    <row r="1109" spans="1:1" x14ac:dyDescent="0.2">
      <c r="A1109" s="8"/>
    </row>
    <row r="1110" spans="1:1" x14ac:dyDescent="0.2">
      <c r="A1110" s="8"/>
    </row>
    <row r="1111" spans="1:1" x14ac:dyDescent="0.2">
      <c r="A1111" s="8"/>
    </row>
    <row r="1112" spans="1:1" x14ac:dyDescent="0.2">
      <c r="A1112" s="8"/>
    </row>
    <row r="1113" spans="1:1" x14ac:dyDescent="0.2">
      <c r="A1113" s="8"/>
    </row>
    <row r="1114" spans="1:1" x14ac:dyDescent="0.2">
      <c r="A1114" s="8"/>
    </row>
    <row r="1115" spans="1:1" x14ac:dyDescent="0.2">
      <c r="A1115" s="8"/>
    </row>
    <row r="1116" spans="1:1" x14ac:dyDescent="0.2">
      <c r="A1116" s="8"/>
    </row>
    <row r="1117" spans="1:1" x14ac:dyDescent="0.2">
      <c r="A1117" s="8"/>
    </row>
    <row r="1118" spans="1:1" x14ac:dyDescent="0.2">
      <c r="A1118" s="8"/>
    </row>
    <row r="1119" spans="1:1" x14ac:dyDescent="0.2">
      <c r="A1119" s="8"/>
    </row>
    <row r="1120" spans="1:1" x14ac:dyDescent="0.2">
      <c r="A1120" s="8"/>
    </row>
    <row r="1121" spans="1:1" x14ac:dyDescent="0.2">
      <c r="A1121" s="8"/>
    </row>
    <row r="1122" spans="1:1" x14ac:dyDescent="0.2">
      <c r="A1122" s="8"/>
    </row>
    <row r="1123" spans="1:1" x14ac:dyDescent="0.2">
      <c r="A1123" s="8"/>
    </row>
    <row r="1124" spans="1:1" x14ac:dyDescent="0.2">
      <c r="A1124" s="8"/>
    </row>
    <row r="1125" spans="1:1" x14ac:dyDescent="0.2">
      <c r="A1125" s="8"/>
    </row>
    <row r="1126" spans="1:1" x14ac:dyDescent="0.2">
      <c r="A1126" s="8"/>
    </row>
    <row r="1127" spans="1:1" x14ac:dyDescent="0.2">
      <c r="A1127" s="8"/>
    </row>
    <row r="1128" spans="1:1" x14ac:dyDescent="0.2">
      <c r="A1128" s="8"/>
    </row>
    <row r="1129" spans="1:1" x14ac:dyDescent="0.2">
      <c r="A1129" s="8"/>
    </row>
    <row r="1130" spans="1:1" x14ac:dyDescent="0.2">
      <c r="A1130" s="8"/>
    </row>
    <row r="1131" spans="1:1" x14ac:dyDescent="0.2">
      <c r="A1131" s="8"/>
    </row>
    <row r="1132" spans="1:1" x14ac:dyDescent="0.2">
      <c r="A1132" s="8"/>
    </row>
    <row r="1133" spans="1:1" x14ac:dyDescent="0.2">
      <c r="A1133" s="8"/>
    </row>
    <row r="1134" spans="1:1" x14ac:dyDescent="0.2">
      <c r="A1134" s="8"/>
    </row>
    <row r="1135" spans="1:1" x14ac:dyDescent="0.2">
      <c r="A1135" s="8"/>
    </row>
    <row r="1136" spans="1:1" x14ac:dyDescent="0.2">
      <c r="A1136" s="8"/>
    </row>
    <row r="1137" spans="1:1" x14ac:dyDescent="0.2">
      <c r="A1137" s="8"/>
    </row>
    <row r="1138" spans="1:1" x14ac:dyDescent="0.2">
      <c r="A1138" s="8"/>
    </row>
    <row r="1139" spans="1:1" x14ac:dyDescent="0.2">
      <c r="A1139" s="8"/>
    </row>
    <row r="1140" spans="1:1" x14ac:dyDescent="0.2">
      <c r="A1140" s="8"/>
    </row>
    <row r="1141" spans="1:1" x14ac:dyDescent="0.2">
      <c r="A1141" s="8"/>
    </row>
    <row r="1142" spans="1:1" x14ac:dyDescent="0.2">
      <c r="A1142" s="8"/>
    </row>
    <row r="1143" spans="1:1" x14ac:dyDescent="0.2">
      <c r="A1143" s="8"/>
    </row>
    <row r="1144" spans="1:1" x14ac:dyDescent="0.2">
      <c r="A1144" s="8"/>
    </row>
    <row r="1145" spans="1:1" x14ac:dyDescent="0.2">
      <c r="A1145" s="8"/>
    </row>
    <row r="1146" spans="1:1" x14ac:dyDescent="0.2">
      <c r="A1146" s="8"/>
    </row>
    <row r="1147" spans="1:1" x14ac:dyDescent="0.2">
      <c r="A1147" s="8"/>
    </row>
    <row r="1148" spans="1:1" x14ac:dyDescent="0.2">
      <c r="A1148" s="8"/>
    </row>
    <row r="1149" spans="1:1" x14ac:dyDescent="0.2">
      <c r="A1149" s="8"/>
    </row>
    <row r="1150" spans="1:1" x14ac:dyDescent="0.2">
      <c r="A1150" s="8"/>
    </row>
    <row r="1151" spans="1:1" x14ac:dyDescent="0.2">
      <c r="A1151" s="8"/>
    </row>
    <row r="1152" spans="1:1" x14ac:dyDescent="0.2">
      <c r="A1152" s="8"/>
    </row>
    <row r="1153" spans="1:1" x14ac:dyDescent="0.2">
      <c r="A1153" s="8"/>
    </row>
    <row r="1154" spans="1:1" x14ac:dyDescent="0.2">
      <c r="A1154" s="8"/>
    </row>
    <row r="1155" spans="1:1" x14ac:dyDescent="0.2">
      <c r="A1155" s="8"/>
    </row>
    <row r="1156" spans="1:1" x14ac:dyDescent="0.2">
      <c r="A1156" s="8"/>
    </row>
    <row r="1157" spans="1:1" x14ac:dyDescent="0.2">
      <c r="A1157" s="8"/>
    </row>
    <row r="1158" spans="1:1" x14ac:dyDescent="0.2">
      <c r="A1158" s="8"/>
    </row>
    <row r="1159" spans="1:1" x14ac:dyDescent="0.2">
      <c r="A1159" s="8"/>
    </row>
    <row r="1160" spans="1:1" x14ac:dyDescent="0.2">
      <c r="A1160" s="8"/>
    </row>
    <row r="1161" spans="1:1" x14ac:dyDescent="0.2">
      <c r="A1161" s="8"/>
    </row>
    <row r="1162" spans="1:1" x14ac:dyDescent="0.2">
      <c r="A1162" s="8"/>
    </row>
    <row r="1163" spans="1:1" x14ac:dyDescent="0.2">
      <c r="A1163" s="8"/>
    </row>
    <row r="1164" spans="1:1" x14ac:dyDescent="0.2">
      <c r="A1164" s="8"/>
    </row>
    <row r="1165" spans="1:1" x14ac:dyDescent="0.2">
      <c r="A1165" s="8"/>
    </row>
    <row r="1166" spans="1:1" x14ac:dyDescent="0.2">
      <c r="A1166" s="8"/>
    </row>
    <row r="1167" spans="1:1" x14ac:dyDescent="0.2">
      <c r="A1167" s="8"/>
    </row>
    <row r="1168" spans="1:1" x14ac:dyDescent="0.2">
      <c r="A1168" s="8"/>
    </row>
    <row r="1169" spans="1:1" x14ac:dyDescent="0.2">
      <c r="A1169" s="8"/>
    </row>
    <row r="1170" spans="1:1" x14ac:dyDescent="0.2">
      <c r="A1170" s="8"/>
    </row>
    <row r="1171" spans="1:1" x14ac:dyDescent="0.2">
      <c r="A1171" s="8"/>
    </row>
    <row r="1172" spans="1:1" x14ac:dyDescent="0.2">
      <c r="A1172" s="8"/>
    </row>
    <row r="1173" spans="1:1" x14ac:dyDescent="0.2">
      <c r="A1173" s="8"/>
    </row>
    <row r="1174" spans="1:1" x14ac:dyDescent="0.2">
      <c r="A1174" s="8"/>
    </row>
    <row r="1175" spans="1:1" x14ac:dyDescent="0.2">
      <c r="A1175" s="8"/>
    </row>
    <row r="1176" spans="1:1" x14ac:dyDescent="0.2">
      <c r="A1176" s="8"/>
    </row>
    <row r="1177" spans="1:1" x14ac:dyDescent="0.2">
      <c r="A1177" s="8"/>
    </row>
    <row r="1178" spans="1:1" x14ac:dyDescent="0.2">
      <c r="A1178" s="8"/>
    </row>
    <row r="1179" spans="1:1" x14ac:dyDescent="0.2">
      <c r="A1179" s="8"/>
    </row>
    <row r="1180" spans="1:1" x14ac:dyDescent="0.2">
      <c r="A1180" s="8"/>
    </row>
    <row r="1181" spans="1:1" x14ac:dyDescent="0.2">
      <c r="A1181" s="8"/>
    </row>
    <row r="1182" spans="1:1" x14ac:dyDescent="0.2">
      <c r="A1182" s="8"/>
    </row>
    <row r="1183" spans="1:1" x14ac:dyDescent="0.2">
      <c r="A1183" s="8"/>
    </row>
    <row r="1184" spans="1:1" x14ac:dyDescent="0.2">
      <c r="A1184" s="8"/>
    </row>
    <row r="1185" spans="1:1" x14ac:dyDescent="0.2">
      <c r="A1185" s="8"/>
    </row>
    <row r="1186" spans="1:1" x14ac:dyDescent="0.2">
      <c r="A1186" s="8"/>
    </row>
    <row r="1187" spans="1:1" x14ac:dyDescent="0.2">
      <c r="A1187" s="8"/>
    </row>
    <row r="1188" spans="1:1" x14ac:dyDescent="0.2">
      <c r="A1188" s="8"/>
    </row>
    <row r="1189" spans="1:1" x14ac:dyDescent="0.2">
      <c r="A1189" s="8"/>
    </row>
    <row r="1190" spans="1:1" x14ac:dyDescent="0.2">
      <c r="A1190" s="8"/>
    </row>
    <row r="1191" spans="1:1" x14ac:dyDescent="0.2">
      <c r="A1191" s="8"/>
    </row>
    <row r="1192" spans="1:1" x14ac:dyDescent="0.2">
      <c r="A1192" s="8"/>
    </row>
    <row r="1193" spans="1:1" x14ac:dyDescent="0.2">
      <c r="A1193" s="8"/>
    </row>
    <row r="1194" spans="1:1" x14ac:dyDescent="0.2">
      <c r="A1194" s="8"/>
    </row>
    <row r="1195" spans="1:1" x14ac:dyDescent="0.2">
      <c r="A1195" s="8"/>
    </row>
    <row r="1196" spans="1:1" x14ac:dyDescent="0.2">
      <c r="A1196" s="8"/>
    </row>
    <row r="1197" spans="1:1" x14ac:dyDescent="0.2">
      <c r="A1197" s="8"/>
    </row>
    <row r="1198" spans="1:1" x14ac:dyDescent="0.2">
      <c r="A1198" s="8"/>
    </row>
    <row r="1199" spans="1:1" x14ac:dyDescent="0.2">
      <c r="A1199" s="8"/>
    </row>
    <row r="1200" spans="1:1" x14ac:dyDescent="0.2">
      <c r="A1200" s="8"/>
    </row>
    <row r="1201" spans="1:1" x14ac:dyDescent="0.2">
      <c r="A1201" s="8"/>
    </row>
    <row r="1202" spans="1:1" x14ac:dyDescent="0.2">
      <c r="A1202" s="8"/>
    </row>
    <row r="1203" spans="1:1" x14ac:dyDescent="0.2">
      <c r="A1203" s="8"/>
    </row>
    <row r="1204" spans="1:1" x14ac:dyDescent="0.2">
      <c r="A1204" s="8"/>
    </row>
    <row r="1205" spans="1:1" x14ac:dyDescent="0.2">
      <c r="A1205" s="8"/>
    </row>
    <row r="1206" spans="1:1" x14ac:dyDescent="0.2">
      <c r="A1206" s="8"/>
    </row>
    <row r="1207" spans="1:1" x14ac:dyDescent="0.2">
      <c r="A1207" s="8"/>
    </row>
    <row r="1208" spans="1:1" x14ac:dyDescent="0.2">
      <c r="A1208" s="8"/>
    </row>
    <row r="1209" spans="1:1" x14ac:dyDescent="0.2">
      <c r="A1209" s="8"/>
    </row>
    <row r="1210" spans="1:1" x14ac:dyDescent="0.2">
      <c r="A1210" s="8"/>
    </row>
    <row r="1211" spans="1:1" x14ac:dyDescent="0.2">
      <c r="A1211" s="8"/>
    </row>
    <row r="1212" spans="1:1" x14ac:dyDescent="0.2">
      <c r="A1212" s="8"/>
    </row>
    <row r="1213" spans="1:1" x14ac:dyDescent="0.2">
      <c r="A1213" s="8"/>
    </row>
    <row r="1214" spans="1:1" x14ac:dyDescent="0.2">
      <c r="A1214" s="8"/>
    </row>
    <row r="1215" spans="1:1" x14ac:dyDescent="0.2">
      <c r="A1215" s="8"/>
    </row>
    <row r="1216" spans="1:1" x14ac:dyDescent="0.2">
      <c r="A1216" s="8"/>
    </row>
    <row r="1217" spans="1:1" x14ac:dyDescent="0.2">
      <c r="A1217" s="8"/>
    </row>
    <row r="1218" spans="1:1" x14ac:dyDescent="0.2">
      <c r="A1218" s="8"/>
    </row>
    <row r="1219" spans="1:1" x14ac:dyDescent="0.2">
      <c r="A1219" s="8"/>
    </row>
    <row r="1220" spans="1:1" x14ac:dyDescent="0.2">
      <c r="A1220" s="8"/>
    </row>
    <row r="1221" spans="1:1" x14ac:dyDescent="0.2">
      <c r="A1221" s="8"/>
    </row>
    <row r="1222" spans="1:1" x14ac:dyDescent="0.2">
      <c r="A1222" s="8"/>
    </row>
    <row r="1223" spans="1:1" x14ac:dyDescent="0.2">
      <c r="A1223" s="8"/>
    </row>
    <row r="1224" spans="1:1" x14ac:dyDescent="0.2">
      <c r="A1224" s="8"/>
    </row>
    <row r="1225" spans="1:1" x14ac:dyDescent="0.2">
      <c r="A1225" s="8"/>
    </row>
    <row r="1226" spans="1:1" x14ac:dyDescent="0.2">
      <c r="A1226" s="8"/>
    </row>
    <row r="1227" spans="1:1" x14ac:dyDescent="0.2">
      <c r="A1227" s="8"/>
    </row>
    <row r="1228" spans="1:1" x14ac:dyDescent="0.2">
      <c r="A1228" s="8"/>
    </row>
    <row r="1229" spans="1:1" x14ac:dyDescent="0.2">
      <c r="A1229" s="8"/>
    </row>
    <row r="1230" spans="1:1" x14ac:dyDescent="0.2">
      <c r="A1230" s="8"/>
    </row>
    <row r="1231" spans="1:1" x14ac:dyDescent="0.2">
      <c r="A1231" s="8"/>
    </row>
    <row r="1232" spans="1:1" x14ac:dyDescent="0.2">
      <c r="A1232" s="8"/>
    </row>
    <row r="1233" spans="1:1" x14ac:dyDescent="0.2">
      <c r="A1233" s="8"/>
    </row>
    <row r="1234" spans="1:1" x14ac:dyDescent="0.2">
      <c r="A1234" s="8"/>
    </row>
    <row r="1235" spans="1:1" x14ac:dyDescent="0.2">
      <c r="A1235" s="8"/>
    </row>
    <row r="1236" spans="1:1" x14ac:dyDescent="0.2">
      <c r="A1236" s="8"/>
    </row>
    <row r="1237" spans="1:1" x14ac:dyDescent="0.2">
      <c r="A1237" s="8"/>
    </row>
    <row r="1238" spans="1:1" x14ac:dyDescent="0.2">
      <c r="A1238" s="8"/>
    </row>
    <row r="1239" spans="1:1" x14ac:dyDescent="0.2">
      <c r="A1239" s="8"/>
    </row>
    <row r="1240" spans="1:1" x14ac:dyDescent="0.2">
      <c r="A1240" s="8"/>
    </row>
    <row r="1241" spans="1:1" x14ac:dyDescent="0.2">
      <c r="A1241" s="8"/>
    </row>
    <row r="1242" spans="1:1" x14ac:dyDescent="0.2">
      <c r="A1242" s="8"/>
    </row>
    <row r="1243" spans="1:1" x14ac:dyDescent="0.2">
      <c r="A1243" s="8"/>
    </row>
    <row r="1244" spans="1:1" x14ac:dyDescent="0.2">
      <c r="A1244" s="8"/>
    </row>
    <row r="1245" spans="1:1" x14ac:dyDescent="0.2">
      <c r="A1245" s="8"/>
    </row>
    <row r="1246" spans="1:1" x14ac:dyDescent="0.2">
      <c r="A1246" s="8"/>
    </row>
    <row r="1247" spans="1:1" x14ac:dyDescent="0.2">
      <c r="A1247" s="8"/>
    </row>
    <row r="1248" spans="1:1" x14ac:dyDescent="0.2">
      <c r="A1248" s="8"/>
    </row>
    <row r="1249" spans="1:1" x14ac:dyDescent="0.2">
      <c r="A1249" s="8"/>
    </row>
    <row r="1250" spans="1:1" x14ac:dyDescent="0.2">
      <c r="A1250" s="8"/>
    </row>
    <row r="1251" spans="1:1" x14ac:dyDescent="0.2">
      <c r="A1251" s="8"/>
    </row>
    <row r="1252" spans="1:1" x14ac:dyDescent="0.2">
      <c r="A1252" s="8"/>
    </row>
    <row r="1253" spans="1:1" x14ac:dyDescent="0.2">
      <c r="A1253" s="8"/>
    </row>
    <row r="1254" spans="1:1" x14ac:dyDescent="0.2">
      <c r="A1254" s="8"/>
    </row>
    <row r="1255" spans="1:1" x14ac:dyDescent="0.2">
      <c r="A1255" s="8"/>
    </row>
    <row r="1256" spans="1:1" x14ac:dyDescent="0.2">
      <c r="A1256" s="8"/>
    </row>
    <row r="1257" spans="1:1" x14ac:dyDescent="0.2">
      <c r="A1257" s="8"/>
    </row>
    <row r="1258" spans="1:1" x14ac:dyDescent="0.2">
      <c r="A1258" s="8"/>
    </row>
    <row r="1259" spans="1:1" x14ac:dyDescent="0.2">
      <c r="A1259" s="8"/>
    </row>
    <row r="1260" spans="1:1" x14ac:dyDescent="0.2">
      <c r="A1260" s="8"/>
    </row>
  </sheetData>
  <sortState xmlns:xlrd2="http://schemas.microsoft.com/office/spreadsheetml/2017/richdata2" ref="O2:O1244">
    <sortCondition ref="O2:O1244"/>
  </sortState>
  <mergeCells count="2">
    <mergeCell ref="O1:S1"/>
    <mergeCell ref="P6:R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topLeftCell="B1" zoomScale="90" zoomScaleNormal="90" workbookViewId="0">
      <selection sqref="A1:R1"/>
    </sheetView>
  </sheetViews>
  <sheetFormatPr defaultRowHeight="15" x14ac:dyDescent="0.25"/>
  <cols>
    <col min="1" max="1" width="27.42578125" customWidth="1"/>
    <col min="10" max="10" width="25.42578125" customWidth="1"/>
    <col min="11" max="11" width="10.7109375" customWidth="1"/>
    <col min="13" max="13" width="13.5703125" customWidth="1"/>
    <col min="16" max="16" width="19.85546875" customWidth="1"/>
  </cols>
  <sheetData>
    <row r="1" spans="1:18" ht="24.75" customHeight="1" x14ac:dyDescent="0.4">
      <c r="A1" s="50" t="s">
        <v>58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x14ac:dyDescent="0.25">
      <c r="A2" s="51" t="s">
        <v>50</v>
      </c>
      <c r="B2" s="51"/>
      <c r="C2" s="51"/>
      <c r="D2" s="51"/>
      <c r="E2" s="51"/>
      <c r="F2" s="51"/>
      <c r="G2" s="51"/>
      <c r="H2" s="51"/>
      <c r="I2" s="52"/>
      <c r="J2" s="51" t="s">
        <v>56</v>
      </c>
      <c r="K2" s="51"/>
      <c r="L2" s="51"/>
      <c r="M2" s="51"/>
      <c r="N2" s="51"/>
      <c r="O2" s="51"/>
      <c r="P2" s="51"/>
      <c r="Q2" s="51"/>
      <c r="R2" s="51"/>
    </row>
    <row r="4" spans="1:18" x14ac:dyDescent="0.25">
      <c r="A4" s="33" t="s">
        <v>10</v>
      </c>
      <c r="B4" s="34">
        <f>MIN('work sheet'!B2:B48)</f>
        <v>41.61</v>
      </c>
      <c r="J4" s="29" t="s">
        <v>14</v>
      </c>
      <c r="K4" s="31"/>
      <c r="L4" s="30"/>
      <c r="M4" s="29" t="s">
        <v>17</v>
      </c>
      <c r="N4" s="31"/>
      <c r="O4" s="30"/>
      <c r="P4" s="29" t="s">
        <v>20</v>
      </c>
      <c r="Q4" s="31"/>
    </row>
    <row r="5" spans="1:18" x14ac:dyDescent="0.25">
      <c r="A5" s="33"/>
      <c r="B5" s="33"/>
      <c r="J5" s="31" t="s">
        <v>15</v>
      </c>
      <c r="K5" s="32">
        <f>GEOMEAN('work sheet'!E3:E48)-1</f>
        <v>3.0254532132318213E-2</v>
      </c>
      <c r="L5" s="30"/>
      <c r="M5" s="31" t="s">
        <v>18</v>
      </c>
      <c r="N5" s="32">
        <f>STDEV('work sheet'!D3:D48)</f>
        <v>8.9991665246414942E-2</v>
      </c>
      <c r="O5" s="30"/>
      <c r="P5" s="31" t="s">
        <v>21</v>
      </c>
      <c r="Q5" s="32">
        <f>(K6-0.01)/N5</f>
        <v>0.26810913332986985</v>
      </c>
    </row>
    <row r="6" spans="1:18" x14ac:dyDescent="0.25">
      <c r="A6" s="33" t="s">
        <v>11</v>
      </c>
      <c r="B6" s="34">
        <f>MAX('work sheet'!B2:B48)</f>
        <v>177.57</v>
      </c>
      <c r="J6" s="31" t="s">
        <v>16</v>
      </c>
      <c r="K6" s="43">
        <f>AVERAGE('work sheet'!D3:D48)</f>
        <v>3.4127587376128081E-2</v>
      </c>
      <c r="L6" s="30"/>
      <c r="M6" s="31" t="s">
        <v>19</v>
      </c>
      <c r="N6" s="32">
        <f>PERCENTILE('work sheet'!D3:D48,0.05)</f>
        <v>-0.10576631619268684</v>
      </c>
      <c r="O6" s="30"/>
      <c r="P6" s="30"/>
      <c r="Q6" s="30"/>
    </row>
    <row r="7" spans="1:18" x14ac:dyDescent="0.25">
      <c r="A7" s="33"/>
      <c r="B7" s="33"/>
    </row>
    <row r="10" spans="1:18" x14ac:dyDescent="0.25">
      <c r="J10" s="31"/>
      <c r="K10" s="31"/>
    </row>
    <row r="17" spans="1:18" x14ac:dyDescent="0.25">
      <c r="A17" s="52" t="s">
        <v>51</v>
      </c>
      <c r="B17" s="53"/>
      <c r="C17" s="53"/>
      <c r="D17" s="53"/>
      <c r="E17" s="53"/>
      <c r="F17" s="53"/>
      <c r="G17" s="53"/>
      <c r="H17" s="53"/>
      <c r="I17" s="54"/>
      <c r="J17" s="55" t="s">
        <v>53</v>
      </c>
      <c r="K17" s="56"/>
      <c r="L17" s="53"/>
      <c r="M17" s="53"/>
      <c r="N17" s="53"/>
      <c r="O17" s="53"/>
      <c r="P17" s="53"/>
      <c r="Q17" s="53"/>
      <c r="R17" s="54"/>
    </row>
    <row r="18" spans="1:18" x14ac:dyDescent="0.25">
      <c r="J18" s="37" t="s">
        <v>21</v>
      </c>
      <c r="K18" s="38">
        <f>('work sheet'!N8-0.01)/'work sheet'!N11</f>
        <v>0.26810913332986985</v>
      </c>
    </row>
    <row r="19" spans="1:18" x14ac:dyDescent="0.25">
      <c r="A19" s="33" t="s">
        <v>52</v>
      </c>
      <c r="B19" s="33"/>
      <c r="J19" s="29"/>
      <c r="K19" s="29"/>
    </row>
    <row r="20" spans="1:18" x14ac:dyDescent="0.25">
      <c r="A20" s="33"/>
      <c r="B20" s="33"/>
      <c r="J20" s="29" t="s">
        <v>47</v>
      </c>
      <c r="K20" s="39">
        <f>(GEOMEAN('work sheet'!L3:L48)-1)-0.01/STDEV('work sheet'!I3:I48)</f>
        <v>-0.19483155509229877</v>
      </c>
    </row>
    <row r="21" spans="1:18" x14ac:dyDescent="0.25">
      <c r="A21" s="29" t="s">
        <v>34</v>
      </c>
      <c r="B21" s="35">
        <f>SKEW('work sheet'!D3:D48)</f>
        <v>-0.10022962873009041</v>
      </c>
      <c r="J21" s="33"/>
      <c r="K21" s="33"/>
    </row>
    <row r="22" spans="1:18" x14ac:dyDescent="0.25">
      <c r="A22" s="36"/>
      <c r="B22" s="36"/>
      <c r="J22" s="33" t="s">
        <v>54</v>
      </c>
      <c r="K22" s="40">
        <f>MIN('work sheet'!W2:W31)</f>
        <v>-0.1784110368001034</v>
      </c>
    </row>
    <row r="23" spans="1:18" x14ac:dyDescent="0.25">
      <c r="A23" s="29" t="s">
        <v>35</v>
      </c>
      <c r="B23" s="35">
        <f>KURT('work sheet'!D3:D48)</f>
        <v>-0.97982428605344563</v>
      </c>
      <c r="J23" s="33"/>
      <c r="K23" s="33"/>
    </row>
    <row r="24" spans="1:18" x14ac:dyDescent="0.25">
      <c r="A24" s="33"/>
      <c r="B24" s="33"/>
      <c r="J24" s="33" t="s">
        <v>55</v>
      </c>
      <c r="K24" s="41">
        <f>MIN('work sheet'!X2:X31)</f>
        <v>-0.20001052377444462</v>
      </c>
    </row>
    <row r="25" spans="1:18" x14ac:dyDescent="0.25">
      <c r="J25" s="33"/>
      <c r="K25" s="33"/>
    </row>
    <row r="26" spans="1:18" x14ac:dyDescent="0.25">
      <c r="J26" s="29" t="s">
        <v>49</v>
      </c>
      <c r="K26" s="42">
        <f>CORREL('work sheet'!D3:D48,'work sheet'!I3:I48)</f>
        <v>0.76138770416499535</v>
      </c>
    </row>
  </sheetData>
  <mergeCells count="5">
    <mergeCell ref="A1:R1"/>
    <mergeCell ref="A2:I2"/>
    <mergeCell ref="A17:I17"/>
    <mergeCell ref="J2:R2"/>
    <mergeCell ref="J17:R17"/>
  </mergeCells>
  <dataValidations count="1">
    <dataValidation type="list" allowBlank="1" showInputMessage="1" showErrorMessage="1" sqref="A1" xr:uid="{F25D447A-EA6F-46D2-BCA0-1ACAEAFFD31F}">
      <formula1>"AAPL,AMZN"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 Data</vt:lpstr>
      <vt:lpstr>AMZN Data</vt:lpstr>
      <vt:lpstr>S&amp;P 500</vt:lpstr>
      <vt:lpstr>work sheet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WhamClinics 2</cp:lastModifiedBy>
  <cp:lastPrinted>2022-12-09T09:14:51Z</cp:lastPrinted>
  <dcterms:created xsi:type="dcterms:W3CDTF">2022-12-03T10:12:20Z</dcterms:created>
  <dcterms:modified xsi:type="dcterms:W3CDTF">2022-12-11T08:42:14Z</dcterms:modified>
</cp:coreProperties>
</file>