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60"/>
  </bookViews>
  <sheets>
    <sheet name="1a,1b,1c,1e" sheetId="1" r:id="rId1"/>
    <sheet name="Sheet for pivot table" sheetId="2" r:id="rId2"/>
    <sheet name="1d" sheetId="5" r:id="rId3"/>
    <sheet name="2a,2b,2c,2d" sheetId="6" r:id="rId4"/>
    <sheet name="3a,3b" sheetId="8" r:id="rId5"/>
    <sheet name="4" sheetId="9" r:id="rId6"/>
  </sheets>
  <externalReferences>
    <externalReference r:id="rId7"/>
  </externalReferences>
  <definedNames>
    <definedName name="_xlcn.WorksheetConnection_Sheet4A1B7711" hidden="1">[1]Sheet4!$A$1:$B$77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4557375-fc02-4d80-8b03-383ae085e8f1" name="Range" connection="WorksheetConnection_Sheet4!$A$1:$B$771"/>
        </x15:modelTables>
      </x15:dataModel>
    </ext>
  </extLst>
</workbook>
</file>

<file path=xl/calcChain.xml><?xml version="1.0" encoding="utf-8"?>
<calcChain xmlns="http://schemas.openxmlformats.org/spreadsheetml/2006/main">
  <c r="G3" i="8" l="1"/>
  <c r="E3" i="8"/>
  <c r="E16" i="6"/>
  <c r="F16" i="6" s="1"/>
  <c r="F21" i="6"/>
  <c r="F20" i="6"/>
  <c r="F19" i="6"/>
  <c r="F18" i="6"/>
  <c r="F17" i="6"/>
  <c r="E5" i="6"/>
  <c r="F5" i="6" s="1"/>
  <c r="E17" i="6"/>
  <c r="E18" i="6"/>
  <c r="E19" i="6"/>
  <c r="E20" i="6"/>
  <c r="E21" i="6"/>
  <c r="K56" i="1"/>
  <c r="D80" i="1"/>
  <c r="K51" i="1"/>
  <c r="G4" i="1"/>
  <c r="H28" i="8" l="1"/>
  <c r="H27" i="8"/>
  <c r="H26" i="8"/>
  <c r="E2" i="8"/>
  <c r="E4" i="8"/>
  <c r="F11" i="6"/>
  <c r="F12" i="6" s="1"/>
  <c r="F6" i="6"/>
  <c r="F7" i="6"/>
  <c r="F8" i="6"/>
  <c r="F9" i="6"/>
  <c r="F10" i="6"/>
  <c r="E6" i="6"/>
  <c r="E7" i="6"/>
  <c r="E8" i="6"/>
  <c r="E9" i="6"/>
  <c r="E10" i="6"/>
  <c r="K42" i="1"/>
  <c r="K43" i="1"/>
  <c r="K44" i="1"/>
  <c r="K45" i="1"/>
  <c r="K46" i="1"/>
  <c r="K41" i="1"/>
  <c r="J37" i="1"/>
  <c r="D4" i="2"/>
  <c r="D5" i="2"/>
  <c r="D6" i="2"/>
  <c r="D3" i="2"/>
  <c r="J36" i="1"/>
  <c r="G80" i="1"/>
  <c r="I26" i="8" l="1"/>
  <c r="J39" i="1"/>
  <c r="J38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K10" i="1" s="1"/>
  <c r="G6" i="1"/>
  <c r="G5" i="1"/>
  <c r="K7" i="1"/>
  <c r="K12" i="1" l="1"/>
  <c r="K11" i="1"/>
  <c r="K8" i="1"/>
  <c r="K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4!$A$1:$B$771" type="102" refreshedVersion="6" minRefreshableVersion="5">
    <extLst>
      <ext xmlns:x15="http://schemas.microsoft.com/office/spreadsheetml/2010/11/main" uri="{DE250136-89BD-433C-8126-D09CA5730AF9}">
        <x15:connection id="Range-14557375-fc02-4d80-8b03-383ae085e8f1" autoDelete="1">
          <x15:rangePr sourceName="_xlcn.WorksheetConnection_Sheet4A1B7711"/>
        </x15:connection>
      </ext>
    </extLst>
  </connection>
</connections>
</file>

<file path=xl/sharedStrings.xml><?xml version="1.0" encoding="utf-8"?>
<sst xmlns="http://schemas.openxmlformats.org/spreadsheetml/2006/main" count="506" uniqueCount="83">
  <si>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</si>
  <si>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</si>
  <si>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</si>
  <si>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</si>
  <si>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</si>
  <si>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</si>
  <si>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</si>
  <si>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</si>
  <si>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</si>
  <si>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</si>
  <si>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</si>
  <si>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</si>
  <si>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</si>
  <si>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</si>
  <si>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</si>
  <si>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</si>
  <si>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</si>
  <si>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</si>
  <si>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</si>
  <si>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</si>
  <si>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</si>
  <si>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</si>
  <si>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</si>
  <si>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</si>
  <si>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Table for  1c</t>
  </si>
  <si>
    <t>1b</t>
  </si>
  <si>
    <t>Row Labels</t>
  </si>
  <si>
    <t>Grand Total</t>
  </si>
  <si>
    <t>Sum of Total Sales (BDT)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</si>
  <si>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</si>
  <si>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</si>
  <si>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</si>
  <si>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</si>
  <si>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</si>
  <si>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</si>
  <si>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</si>
  <si>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</si>
  <si>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Parvej Hasan</t>
  </si>
  <si>
    <t>Highest Salary</t>
  </si>
  <si>
    <t>Average</t>
  </si>
  <si>
    <t>Round</t>
  </si>
  <si>
    <t>Additional cost</t>
  </si>
  <si>
    <t>Office expenses</t>
  </si>
  <si>
    <t xml:space="preserve">Printing materials </t>
  </si>
  <si>
    <t>Marketing expenses</t>
  </si>
  <si>
    <t>Voucher</t>
  </si>
  <si>
    <t>Computer bill</t>
  </si>
  <si>
    <t>Operation expenses</t>
  </si>
  <si>
    <t>Administration</t>
  </si>
  <si>
    <t>Staff salary</t>
  </si>
  <si>
    <t>Internet</t>
  </si>
  <si>
    <t>Rent expenses</t>
  </si>
  <si>
    <t>Werehouse rent</t>
  </si>
  <si>
    <t>Advertisement</t>
  </si>
  <si>
    <t>Office rent</t>
  </si>
  <si>
    <t>March</t>
  </si>
  <si>
    <t>February</t>
  </si>
  <si>
    <t>Unit price</t>
  </si>
  <si>
    <t>Category</t>
  </si>
  <si>
    <t xml:space="preserve">Item </t>
  </si>
  <si>
    <t>Minimum</t>
  </si>
  <si>
    <t>Total Product</t>
  </si>
  <si>
    <t>Month</t>
  </si>
  <si>
    <t>Unit Price</t>
  </si>
  <si>
    <t>Item</t>
  </si>
  <si>
    <t>Expenses Report of XYZ company</t>
  </si>
  <si>
    <t>Profit/Loss</t>
  </si>
  <si>
    <t>Retail profit</t>
  </si>
  <si>
    <t>Expenses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</si>
  <si>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</si>
  <si>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</si>
  <si>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</si>
  <si>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</si>
  <si>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</si>
  <si>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</si>
  <si>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</si>
  <si>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</si>
  <si>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</si>
  <si>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</si>
  <si>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</si>
  <si>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 month sale</t>
  </si>
  <si>
    <t>No of laptop</t>
  </si>
  <si>
    <t>Lowest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</si>
</sst>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'1a,1b,1c,1e'!$K$6</c:f>
              <c:strCache>
                <c:ptCount val="1"/>
                <c:pt idx="0">
                  <c:v>Total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BD-48C5-83D8-66157BB5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BD-48C5-83D8-66157BB5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BD-48C5-83D8-66157BB5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BD-48C5-83D8-66157BB5CD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FBD-48C5-83D8-66157BB5CD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FBD-48C5-83D8-66157BB5CD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'1a,1b,1c,1e'!$J$7:$J$12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'1a,1b,1c,1e'!$K$7:$K$12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4-4A67-8EAB-8CD49FD22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Israt jahan Chaite (Batch 4).xlsx]1d!PivotTable1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676-A19F-13033477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01680"/>
        <c:axId val="425196760"/>
      </c:barChart>
      <c:catAx>
        <c:axId val="4252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6760"/>
        <c:crosses val="autoZero"/>
        <c:auto val="1"/>
        <c:lblAlgn val="ctr"/>
        <c:lblOffset val="100"/>
        <c:noMultiLvlLbl val="0"/>
      </c:catAx>
      <c:valAx>
        <c:axId val="4251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3596002153699E-2"/>
          <c:y val="7.8976022454848874E-2"/>
          <c:w val="0.85219685039370074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'2a,2b,2c,2d'!$F$3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'2a,2b,2c,2d'!$B$5:$B$10</c:f>
              <c:strCache>
                <c:ptCount val="6"/>
                <c:pt idx="0">
                  <c:v>Parvej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'2a,2b,2c,2d'!$F$5:$F$11</c:f>
              <c:numCache>
                <c:formatCode>General</c:formatCode>
                <c:ptCount val="7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151600</c:v>
                </c:pt>
                <c:pt idx="4">
                  <c:v>80400</c:v>
                </c:pt>
                <c:pt idx="5">
                  <c:v>110000</c:v>
                </c:pt>
                <c:pt idx="6">
                  <c:v>166466.66666666666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B-45DF-8930-C50006F4CB49}"/>
            </c:ext>
          </c:extLst>
        </c:ser>
        <c:ser>
          <c:idx val="1"/>
          <c:order val="1"/>
          <c:tx>
            <c:strRef>
              <c:f>'2a,2b,2c,2d'!$B$3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'2a,2b,2c,2d'!$B$5:$B$10</c:f>
              <c:strCache>
                <c:ptCount val="6"/>
                <c:pt idx="0">
                  <c:v>Parvej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'2a,2b,2c,2d'!$B$5:$B$10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B-45DF-8930-C50006F4C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3966496"/>
        <c:axId val="383961904"/>
      </c:barChart>
      <c:catAx>
        <c:axId val="3839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1904"/>
        <c:crosses val="autoZero"/>
        <c:auto val="1"/>
        <c:lblAlgn val="ctr"/>
        <c:lblOffset val="100"/>
        <c:noMultiLvlLbl val="0"/>
      </c:catAx>
      <c:valAx>
        <c:axId val="38396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9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'2a,2b,2c,2d'!$F$3:$F$4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'2a,2b,2c,2d'!$D$16:$D$21</c:f>
              <c:strCache>
                <c:ptCount val="6"/>
                <c:pt idx="0">
                  <c:v>Parvej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'2a,2b,2c,2d'!$F$16:$F$21</c:f>
              <c:numCache>
                <c:formatCode>General</c:formatCode>
                <c:ptCount val="6"/>
                <c:pt idx="0">
                  <c:v>145000</c:v>
                </c:pt>
                <c:pt idx="1">
                  <c:v>206000</c:v>
                </c:pt>
                <c:pt idx="2">
                  <c:v>531000</c:v>
                </c:pt>
                <c:pt idx="3">
                  <c:v>182000</c:v>
                </c:pt>
                <c:pt idx="4">
                  <c:v>114000</c:v>
                </c:pt>
                <c:pt idx="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D-4F05-B491-CAB89BAF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97472"/>
        <c:axId val="401300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'2a,2b,2c,2d'!$E$15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'2a,2b,2c,2d'!$D$16:$D$21</c15:sqref>
                        </c15:formulaRef>
                      </c:ext>
                    </c:extLst>
                    <c:strCache>
                      <c:ptCount val="6"/>
                      <c:pt idx="0">
                        <c:v>Parvej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'2a,2b,2c,2d'!$E$16:$E$21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</c:v>
                      </c:pt>
                      <c:pt idx="1">
                        <c:v>176000</c:v>
                      </c:pt>
                      <c:pt idx="2">
                        <c:v>501000</c:v>
                      </c:pt>
                      <c:pt idx="3">
                        <c:v>152000</c:v>
                      </c:pt>
                      <c:pt idx="4">
                        <c:v>84000</c:v>
                      </c:pt>
                      <c:pt idx="5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FD-4F05-B491-CAB89BAFFF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'2a,2b,2c,2d'!$F$15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'2a,2b,2c,2d'!$D$16:$D$21</c15:sqref>
                        </c15:formulaRef>
                      </c:ext>
                    </c:extLst>
                    <c:strCache>
                      <c:ptCount val="6"/>
                      <c:pt idx="0">
                        <c:v>Parvej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'2a,2b,2c,2d'!$F$16:$F$21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145000</c:v>
                      </c:pt>
                      <c:pt idx="1">
                        <c:v>206000</c:v>
                      </c:pt>
                      <c:pt idx="2">
                        <c:v>531000</c:v>
                      </c:pt>
                      <c:pt idx="3">
                        <c:v>182000</c:v>
                      </c:pt>
                      <c:pt idx="4">
                        <c:v>114000</c:v>
                      </c:pt>
                      <c:pt idx="5">
                        <c:v>130000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FD-4F05-B491-CAB89BAFFF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'2a,2b,2c,2d'!$G$15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'2a,2b,2c,2d'!$D$16:$D$21</c15:sqref>
                        </c15:formulaRef>
                      </c:ext>
                    </c:extLst>
                    <c:strCache>
                      <c:ptCount val="6"/>
                      <c:pt idx="0">
                        <c:v>Parvej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'2a,2b,2c,2d'!$G$16:$G$21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FD-4F05-B491-CAB89BAFFF7A}"/>
                  </c:ext>
                </c:extLst>
              </c15:ser>
            </c15:filteredBarSeries>
          </c:ext>
        </c:extLst>
      </c:barChart>
      <c:catAx>
        <c:axId val="4012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0752"/>
        <c:crosses val="autoZero"/>
        <c:auto val="1"/>
        <c:lblAlgn val="ctr"/>
        <c:lblOffset val="100"/>
        <c:noMultiLvlLbl val="0"/>
      </c:catAx>
      <c:valAx>
        <c:axId val="401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9090113735784"/>
          <c:y val="6.2465368912219307E-2"/>
          <c:w val="0.81921062992125981"/>
          <c:h val="0.72326480023330419"/>
        </c:manualLayout>
      </c:layout>
      <c:lineChart>
        <c:grouping val="standard"/>
        <c:varyColors val="0"/>
        <c:ser>
          <c:idx val="0"/>
          <c:order val="0"/>
          <c:tx>
            <c:strRef>
              <c:f>'4'!$B$1:$B$2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52515400</c:v>
                </c:pt>
                <c:pt idx="6">
                  <c:v>9976500</c:v>
                </c:pt>
                <c:pt idx="7">
                  <c:v>7676700</c:v>
                </c:pt>
                <c:pt idx="8">
                  <c:v>987900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F-4328-9DD0-89F90DA96A9C}"/>
            </c:ext>
          </c:extLst>
        </c:ser>
        <c:ser>
          <c:idx val="1"/>
          <c:order val="1"/>
          <c:tx>
            <c:strRef>
              <c:f>'4'!$C$1:$C$2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</c:v>
                </c:pt>
                <c:pt idx="9">
                  <c:v>702400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F-4328-9DD0-89F90DA96A9C}"/>
            </c:ext>
          </c:extLst>
        </c:ser>
        <c:ser>
          <c:idx val="2"/>
          <c:order val="2"/>
          <c:tx>
            <c:strRef>
              <c:f>'4'!$D$1:$D$2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4328-9DD0-89F90DA9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8776"/>
        <c:axId val="332706808"/>
      </c:lineChart>
      <c:catAx>
        <c:axId val="33270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6808"/>
        <c:crosses val="autoZero"/>
        <c:auto val="1"/>
        <c:lblAlgn val="ctr"/>
        <c:lblOffset val="100"/>
        <c:noMultiLvlLbl val="0"/>
      </c:catAx>
      <c:valAx>
        <c:axId val="3327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'4'!$B$1:$B$2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52515400</c:v>
                </c:pt>
                <c:pt idx="6">
                  <c:v>9976500</c:v>
                </c:pt>
                <c:pt idx="7">
                  <c:v>7676700</c:v>
                </c:pt>
                <c:pt idx="8">
                  <c:v>987900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C62-BF02-24DBEACB1F05}"/>
            </c:ext>
          </c:extLst>
        </c:ser>
        <c:ser>
          <c:idx val="1"/>
          <c:order val="1"/>
          <c:tx>
            <c:strRef>
              <c:f>'4'!$C$1:$C$2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</c:v>
                </c:pt>
                <c:pt idx="9">
                  <c:v>702400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C-4C62-BF02-24DBEACB1F05}"/>
            </c:ext>
          </c:extLst>
        </c:ser>
        <c:ser>
          <c:idx val="2"/>
          <c:order val="2"/>
          <c:tx>
            <c:strRef>
              <c:f>'4'!$D$1:$D$2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C-4C62-BF02-24DBEACB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58504"/>
        <c:axId val="274655784"/>
      </c:barChart>
      <c:catAx>
        <c:axId val="33475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55784"/>
        <c:crosses val="autoZero"/>
        <c:auto val="1"/>
        <c:lblAlgn val="ctr"/>
        <c:lblOffset val="100"/>
        <c:noMultiLvlLbl val="0"/>
      </c:catAx>
      <c:valAx>
        <c:axId val="2746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13</xdr:row>
      <xdr:rowOff>66675</xdr:rowOff>
    </xdr:from>
    <xdr:to>
      <xdr:col>14</xdr:col>
      <xdr:colOff>514350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123825</xdr:rowOff>
    </xdr:from>
    <xdr:to>
      <xdr:col>10</xdr:col>
      <xdr:colOff>366712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176213</xdr:colOff>
      <xdr:row>3</xdr:row>
      <xdr:rowOff>57150</xdr:rowOff>
    </xdr:from>
    <xdr:to>
      <xdr:col>16</xdr:col>
      <xdr:colOff>190500</xdr:colOff>
      <xdr:row>15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17</xdr:row>
      <xdr:rowOff>161925</xdr:rowOff>
    </xdr:from>
    <xdr:to>
      <xdr:col>16</xdr:col>
      <xdr:colOff>523875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11</xdr:col>
      <xdr:colOff>533400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</xdr:row>
      <xdr:rowOff>0</xdr:rowOff>
    </xdr:from>
    <xdr:to>
      <xdr:col>19</xdr:col>
      <xdr:colOff>542925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OT LAB" refreshedDate="45443.84872962963" backgroundQuery="1" createdVersion="6" refreshedVersion="6" minRefreshableVersion="3" recordCount="0" supportSubquery="1" supportAdvancedDrill="1">
  <cacheSource type="external" connectionId="1"/>
  <cacheFields count="2">
    <cacheField name="[Range].[Product].[Product]" caption="Product" numFmtId="0" level="1">
      <sharedItems count="4">
        <s v="Desktop"/>
        <s v="Laptop"/>
        <s v="Smartphone"/>
        <s v="Tablet"/>
      </sharedItems>
    </cacheField>
    <cacheField name="[Measures].[Sum of Total Sales (BDT)]" caption="Sum of Total Sales (BDT)" numFmtId="0" hierarchy="4" level="32767"/>
  </cacheFields>
  <cacheHierarchies count="5"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 (BDT)]" caption="Sum of Total Sales (BDT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B$77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K56" sqref="K56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  <col min="10" max="10" width="13.85546875" bestFit="1" customWidth="1"/>
    <col min="11" max="11" width="15.85546875" bestFit="1" customWidth="1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</row>
    <row r="2" spans="1:11" x14ac:dyDescent="0.25">
      <c r="A2" s="16"/>
      <c r="B2" s="16"/>
      <c r="C2" s="16"/>
      <c r="D2" s="16"/>
      <c r="E2" s="16"/>
      <c r="F2" s="16"/>
      <c r="G2" s="16"/>
    </row>
    <row r="3" spans="1:11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1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1" ht="30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s="17" t="s">
        <v>24</v>
      </c>
      <c r="K5" s="17"/>
    </row>
    <row r="6" spans="1:11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J6" s="5" t="s">
        <v>2</v>
      </c>
      <c r="K6" s="5" t="s">
        <v>7</v>
      </c>
    </row>
    <row r="7" spans="1:1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J7" s="5" t="s">
        <v>8</v>
      </c>
      <c r="K7" s="5">
        <f>SUMIF(B4:B79,B4,G4:G79)</f>
        <v>5010000</v>
      </c>
    </row>
    <row r="8" spans="1:1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J8" s="5" t="s">
        <v>11</v>
      </c>
      <c r="K8" s="5">
        <f>SUMIF(B4:B79,B5,G4:G79)</f>
        <v>4340000</v>
      </c>
    </row>
    <row r="9" spans="1:1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J9" s="5" t="s">
        <v>14</v>
      </c>
      <c r="K9" s="5">
        <f>SUMIF(B4:B79,B6,G4:G79)</f>
        <v>4110000</v>
      </c>
    </row>
    <row r="10" spans="1:11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J10" s="5" t="s">
        <v>17</v>
      </c>
      <c r="K10" s="5">
        <f>SUMIF(B4:B79,B7,G4:G79)</f>
        <v>4760000</v>
      </c>
    </row>
    <row r="11" spans="1:11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J11" s="5" t="s">
        <v>20</v>
      </c>
      <c r="K11" s="5">
        <f>SUMIF(B4:B79,B8,G4:G79)</f>
        <v>4600000</v>
      </c>
    </row>
    <row r="12" spans="1:11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J12" s="5" t="s">
        <v>22</v>
      </c>
      <c r="K12" s="5">
        <f>SUMIF(B4:B79,B9,G4:G79)</f>
        <v>5850000</v>
      </c>
    </row>
    <row r="13" spans="1:1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1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1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1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11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11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11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11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  <c r="I36" t="s">
        <v>10</v>
      </c>
      <c r="J36">
        <f>SUMIF(D4:D79,D4,G4:G79)</f>
        <v>12250000</v>
      </c>
    </row>
    <row r="37" spans="1:11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  <c r="I37" t="s">
        <v>13</v>
      </c>
      <c r="J37">
        <f t="shared" ref="J37:J39" si="1">SUMIF(D5:D80,D5,G5:G80)</f>
        <v>6950000</v>
      </c>
    </row>
    <row r="38" spans="1:11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  <c r="I38" t="s">
        <v>16</v>
      </c>
      <c r="J38">
        <f t="shared" si="1"/>
        <v>3320000</v>
      </c>
    </row>
    <row r="39" spans="1:11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  <c r="I39" t="s">
        <v>19</v>
      </c>
      <c r="J39">
        <f t="shared" si="1"/>
        <v>6150000</v>
      </c>
    </row>
    <row r="40" spans="1:11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11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  <c r="J41" t="s">
        <v>9</v>
      </c>
      <c r="K41">
        <f>SUMIF(C4:C28,C4,G4:G28)</f>
        <v>1760000</v>
      </c>
    </row>
    <row r="42" spans="1:11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  <c r="J42" t="s">
        <v>12</v>
      </c>
      <c r="K42">
        <f t="shared" ref="K42:K46" si="2">SUMIF(C5:C29,C5,G5:G29)</f>
        <v>840000</v>
      </c>
    </row>
    <row r="43" spans="1:11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  <c r="J43" t="s">
        <v>15</v>
      </c>
      <c r="K43">
        <f t="shared" si="2"/>
        <v>1150000</v>
      </c>
    </row>
    <row r="44" spans="1:11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  <c r="J44" t="s">
        <v>18</v>
      </c>
      <c r="K44">
        <f t="shared" si="2"/>
        <v>3340000</v>
      </c>
    </row>
    <row r="45" spans="1:11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  <c r="J45" t="s">
        <v>21</v>
      </c>
      <c r="K45">
        <f t="shared" si="2"/>
        <v>1520000</v>
      </c>
    </row>
    <row r="46" spans="1:11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  <c r="J46" t="s">
        <v>23</v>
      </c>
      <c r="K46">
        <f t="shared" si="2"/>
        <v>1000000</v>
      </c>
    </row>
    <row r="47" spans="1:11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11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11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11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11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  <c r="J51" t="s">
        <v>80</v>
      </c>
      <c r="K51">
        <f>SUM(G4:G53)</f>
        <v>18670000</v>
      </c>
    </row>
    <row r="52" spans="1:11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11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11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11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11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  <c r="J56" t="s">
        <v>81</v>
      </c>
      <c r="K56">
        <f>SUMIFS(E4:E79,D4:D79,D4,C4:C79,C4)</f>
        <v>34</v>
      </c>
    </row>
    <row r="57" spans="1:11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11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11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11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11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11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11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11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3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3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3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3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3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3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3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3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3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3"/>
        <v>150000</v>
      </c>
    </row>
    <row r="80" spans="1:7" x14ac:dyDescent="0.25">
      <c r="D80">
        <f>SUMIFS(E4:E79,D4:D79,D7,C4:C79,C4)</f>
        <v>42</v>
      </c>
      <c r="F80" t="s">
        <v>25</v>
      </c>
      <c r="G80" s="3">
        <f>SUM(G4:G79)</f>
        <v>28670000</v>
      </c>
    </row>
  </sheetData>
  <mergeCells count="2">
    <mergeCell ref="A1:G2"/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2" workbookViewId="0"/>
  </sheetViews>
  <sheetFormatPr defaultRowHeight="15" x14ac:dyDescent="0.25"/>
  <cols>
    <col min="1" max="1" width="9.140625" style="7"/>
    <col min="2" max="2" width="15.85546875" style="6" bestFit="1" customWidth="1"/>
    <col min="3" max="3" width="11.85546875" style="7" bestFit="1" customWidth="1"/>
    <col min="4" max="4" width="15.85546875" bestFit="1" customWidth="1"/>
  </cols>
  <sheetData>
    <row r="1" spans="1:4" x14ac:dyDescent="0.25">
      <c r="A1" s="7" t="s">
        <v>4</v>
      </c>
      <c r="B1" s="8" t="s">
        <v>7</v>
      </c>
    </row>
    <row r="2" spans="1:4" x14ac:dyDescent="0.25">
      <c r="A2" s="7" t="s">
        <v>10</v>
      </c>
      <c r="B2" s="6">
        <v>350000</v>
      </c>
      <c r="C2" s="7" t="s">
        <v>4</v>
      </c>
      <c r="D2" s="7" t="s">
        <v>7</v>
      </c>
    </row>
    <row r="3" spans="1:4" x14ac:dyDescent="0.25">
      <c r="A3" s="7" t="s">
        <v>13</v>
      </c>
      <c r="B3" s="6">
        <v>500000</v>
      </c>
      <c r="C3" s="7" t="s">
        <v>10</v>
      </c>
      <c r="D3">
        <f>SUMIF(A2:A77,A2,B2:B77)</f>
        <v>12250000</v>
      </c>
    </row>
    <row r="4" spans="1:4" x14ac:dyDescent="0.25">
      <c r="A4" s="7" t="s">
        <v>16</v>
      </c>
      <c r="B4" s="6">
        <v>140000</v>
      </c>
      <c r="C4" s="7" t="s">
        <v>13</v>
      </c>
      <c r="D4">
        <f t="shared" ref="D4:D6" si="0">SUMIF(A3:A78,A3,B3:B78)</f>
        <v>6950000</v>
      </c>
    </row>
    <row r="5" spans="1:4" x14ac:dyDescent="0.25">
      <c r="A5" s="7" t="s">
        <v>19</v>
      </c>
      <c r="B5" s="6">
        <v>450000</v>
      </c>
      <c r="C5" s="7" t="s">
        <v>16</v>
      </c>
      <c r="D5">
        <f t="shared" si="0"/>
        <v>3320000</v>
      </c>
    </row>
    <row r="6" spans="1:4" x14ac:dyDescent="0.25">
      <c r="A6" s="7" t="s">
        <v>10</v>
      </c>
      <c r="B6" s="6">
        <v>210000</v>
      </c>
      <c r="C6" s="7" t="s">
        <v>19</v>
      </c>
      <c r="D6">
        <f t="shared" si="0"/>
        <v>6150000</v>
      </c>
    </row>
    <row r="7" spans="1:4" x14ac:dyDescent="0.25">
      <c r="A7" s="7" t="s">
        <v>13</v>
      </c>
      <c r="B7" s="6">
        <v>300000</v>
      </c>
    </row>
    <row r="8" spans="1:4" x14ac:dyDescent="0.25">
      <c r="A8" s="7" t="s">
        <v>16</v>
      </c>
      <c r="B8" s="6">
        <v>80000</v>
      </c>
    </row>
    <row r="9" spans="1:4" x14ac:dyDescent="0.25">
      <c r="A9" s="7" t="s">
        <v>19</v>
      </c>
      <c r="B9" s="6">
        <v>300000</v>
      </c>
    </row>
    <row r="10" spans="1:4" x14ac:dyDescent="0.25">
      <c r="A10" s="7" t="s">
        <v>10</v>
      </c>
      <c r="B10" s="6">
        <v>560000</v>
      </c>
    </row>
    <row r="11" spans="1:4" x14ac:dyDescent="0.25">
      <c r="A11" s="7" t="s">
        <v>13</v>
      </c>
      <c r="B11" s="6">
        <v>600000</v>
      </c>
    </row>
    <row r="12" spans="1:4" x14ac:dyDescent="0.25">
      <c r="A12" s="7" t="s">
        <v>16</v>
      </c>
      <c r="B12" s="6">
        <v>180000</v>
      </c>
    </row>
    <row r="13" spans="1:4" x14ac:dyDescent="0.25">
      <c r="A13" s="7" t="s">
        <v>19</v>
      </c>
      <c r="B13" s="6">
        <v>150000</v>
      </c>
    </row>
    <row r="14" spans="1:4" x14ac:dyDescent="0.25">
      <c r="A14" s="7" t="s">
        <v>10</v>
      </c>
      <c r="B14" s="6">
        <v>770000</v>
      </c>
    </row>
    <row r="15" spans="1:4" x14ac:dyDescent="0.25">
      <c r="A15" s="7" t="s">
        <v>13</v>
      </c>
      <c r="B15" s="6">
        <v>350000</v>
      </c>
    </row>
    <row r="16" spans="1:4" x14ac:dyDescent="0.25">
      <c r="A16" s="7" t="s">
        <v>16</v>
      </c>
      <c r="B16" s="6">
        <v>120000</v>
      </c>
    </row>
    <row r="17" spans="1:2" x14ac:dyDescent="0.25">
      <c r="A17" s="7" t="s">
        <v>19</v>
      </c>
      <c r="B17" s="6">
        <v>390000</v>
      </c>
    </row>
    <row r="18" spans="1:2" x14ac:dyDescent="0.25">
      <c r="A18" s="7" t="s">
        <v>10</v>
      </c>
      <c r="B18" s="6">
        <v>630000</v>
      </c>
    </row>
    <row r="19" spans="1:2" x14ac:dyDescent="0.25">
      <c r="A19" s="7" t="s">
        <v>13</v>
      </c>
      <c r="B19" s="6">
        <v>400000</v>
      </c>
    </row>
    <row r="20" spans="1:2" x14ac:dyDescent="0.25">
      <c r="A20" s="7" t="s">
        <v>16</v>
      </c>
      <c r="B20" s="6">
        <v>280000</v>
      </c>
    </row>
    <row r="21" spans="1:2" x14ac:dyDescent="0.25">
      <c r="A21" s="7" t="s">
        <v>19</v>
      </c>
      <c r="B21" s="6">
        <v>210000</v>
      </c>
    </row>
    <row r="22" spans="1:2" x14ac:dyDescent="0.25">
      <c r="A22" s="7" t="s">
        <v>10</v>
      </c>
      <c r="B22" s="6">
        <v>700000</v>
      </c>
    </row>
    <row r="23" spans="1:2" x14ac:dyDescent="0.25">
      <c r="A23" s="7" t="s">
        <v>13</v>
      </c>
      <c r="B23" s="6">
        <v>250000</v>
      </c>
    </row>
    <row r="24" spans="1:2" x14ac:dyDescent="0.25">
      <c r="A24" s="7" t="s">
        <v>16</v>
      </c>
      <c r="B24" s="6">
        <v>160000</v>
      </c>
    </row>
    <row r="25" spans="1:2" x14ac:dyDescent="0.25">
      <c r="A25" s="7" t="s">
        <v>19</v>
      </c>
      <c r="B25" s="6">
        <v>180000</v>
      </c>
    </row>
    <row r="26" spans="1:2" x14ac:dyDescent="0.25">
      <c r="A26" s="7" t="s">
        <v>10</v>
      </c>
      <c r="B26" s="6">
        <v>490000</v>
      </c>
    </row>
    <row r="27" spans="1:2" x14ac:dyDescent="0.25">
      <c r="A27" s="7" t="s">
        <v>10</v>
      </c>
      <c r="B27" s="6">
        <v>560000</v>
      </c>
    </row>
    <row r="28" spans="1:2" x14ac:dyDescent="0.25">
      <c r="A28" s="7" t="s">
        <v>13</v>
      </c>
      <c r="B28" s="6">
        <v>300000</v>
      </c>
    </row>
    <row r="29" spans="1:2" x14ac:dyDescent="0.25">
      <c r="A29" s="7" t="s">
        <v>16</v>
      </c>
      <c r="B29" s="6">
        <v>200000</v>
      </c>
    </row>
    <row r="30" spans="1:2" x14ac:dyDescent="0.25">
      <c r="A30" s="7" t="s">
        <v>19</v>
      </c>
      <c r="B30" s="6">
        <v>600000</v>
      </c>
    </row>
    <row r="31" spans="1:2" x14ac:dyDescent="0.25">
      <c r="A31" s="7" t="s">
        <v>10</v>
      </c>
      <c r="B31" s="6">
        <v>280000</v>
      </c>
    </row>
    <row r="32" spans="1:2" x14ac:dyDescent="0.25">
      <c r="A32" s="7" t="s">
        <v>13</v>
      </c>
      <c r="B32" s="6">
        <v>450000</v>
      </c>
    </row>
    <row r="33" spans="1:2" x14ac:dyDescent="0.25">
      <c r="A33" s="7" t="s">
        <v>16</v>
      </c>
      <c r="B33" s="6">
        <v>100000</v>
      </c>
    </row>
    <row r="34" spans="1:2" x14ac:dyDescent="0.25">
      <c r="A34" s="7" t="s">
        <v>19</v>
      </c>
      <c r="B34" s="6">
        <v>450000</v>
      </c>
    </row>
    <row r="35" spans="1:2" x14ac:dyDescent="0.25">
      <c r="A35" s="7" t="s">
        <v>10</v>
      </c>
      <c r="B35" s="6">
        <v>490000</v>
      </c>
    </row>
    <row r="36" spans="1:2" x14ac:dyDescent="0.25">
      <c r="A36" s="7" t="s">
        <v>13</v>
      </c>
      <c r="B36" s="6">
        <v>550000</v>
      </c>
    </row>
    <row r="37" spans="1:2" x14ac:dyDescent="0.25">
      <c r="A37" s="7" t="s">
        <v>16</v>
      </c>
      <c r="B37" s="6">
        <v>240000</v>
      </c>
    </row>
    <row r="38" spans="1:2" x14ac:dyDescent="0.25">
      <c r="A38" s="7" t="s">
        <v>19</v>
      </c>
      <c r="B38" s="6">
        <v>300000</v>
      </c>
    </row>
    <row r="39" spans="1:2" x14ac:dyDescent="0.25">
      <c r="A39" s="7" t="s">
        <v>10</v>
      </c>
      <c r="B39" s="6">
        <v>630000</v>
      </c>
    </row>
    <row r="40" spans="1:2" x14ac:dyDescent="0.25">
      <c r="A40" s="7" t="s">
        <v>13</v>
      </c>
      <c r="B40" s="6">
        <v>400000</v>
      </c>
    </row>
    <row r="41" spans="1:2" x14ac:dyDescent="0.25">
      <c r="A41" s="7" t="s">
        <v>16</v>
      </c>
      <c r="B41" s="6">
        <v>220000</v>
      </c>
    </row>
    <row r="42" spans="1:2" x14ac:dyDescent="0.25">
      <c r="A42" s="7" t="s">
        <v>19</v>
      </c>
      <c r="B42" s="6">
        <v>420000</v>
      </c>
    </row>
    <row r="43" spans="1:2" x14ac:dyDescent="0.25">
      <c r="A43" s="7" t="s">
        <v>10</v>
      </c>
      <c r="B43" s="6">
        <v>700000</v>
      </c>
    </row>
    <row r="44" spans="1:2" x14ac:dyDescent="0.25">
      <c r="A44" s="7" t="s">
        <v>13</v>
      </c>
      <c r="B44" s="6">
        <v>450000</v>
      </c>
    </row>
    <row r="45" spans="1:2" x14ac:dyDescent="0.25">
      <c r="A45" s="7" t="s">
        <v>16</v>
      </c>
      <c r="B45" s="6">
        <v>260000</v>
      </c>
    </row>
    <row r="46" spans="1:2" x14ac:dyDescent="0.25">
      <c r="A46" s="7" t="s">
        <v>19</v>
      </c>
      <c r="B46" s="6">
        <v>240000</v>
      </c>
    </row>
    <row r="47" spans="1:2" x14ac:dyDescent="0.25">
      <c r="A47" s="7" t="s">
        <v>10</v>
      </c>
      <c r="B47" s="6">
        <v>840000</v>
      </c>
    </row>
    <row r="48" spans="1:2" x14ac:dyDescent="0.25">
      <c r="A48" s="7" t="s">
        <v>13</v>
      </c>
      <c r="B48" s="6">
        <v>350000</v>
      </c>
    </row>
    <row r="49" spans="1:2" x14ac:dyDescent="0.25">
      <c r="A49" s="7" t="s">
        <v>16</v>
      </c>
      <c r="B49" s="6">
        <v>180000</v>
      </c>
    </row>
    <row r="50" spans="1:2" x14ac:dyDescent="0.25">
      <c r="A50" s="7" t="s">
        <v>19</v>
      </c>
      <c r="B50" s="6">
        <v>360000</v>
      </c>
    </row>
    <row r="51" spans="1:2" x14ac:dyDescent="0.25">
      <c r="A51" s="7" t="s">
        <v>10</v>
      </c>
      <c r="B51" s="6">
        <v>350000</v>
      </c>
    </row>
    <row r="52" spans="1:2" x14ac:dyDescent="0.25">
      <c r="A52" s="7" t="s">
        <v>10</v>
      </c>
      <c r="B52" s="6">
        <v>840000</v>
      </c>
    </row>
    <row r="53" spans="1:2" x14ac:dyDescent="0.25">
      <c r="A53" s="7" t="s">
        <v>13</v>
      </c>
      <c r="B53" s="6">
        <v>400000</v>
      </c>
    </row>
    <row r="54" spans="1:2" x14ac:dyDescent="0.25">
      <c r="A54" s="7" t="s">
        <v>16</v>
      </c>
      <c r="B54" s="6">
        <v>140000</v>
      </c>
    </row>
    <row r="55" spans="1:2" x14ac:dyDescent="0.25">
      <c r="A55" s="7" t="s">
        <v>19</v>
      </c>
      <c r="B55" s="6">
        <v>270000</v>
      </c>
    </row>
    <row r="56" spans="1:2" x14ac:dyDescent="0.25">
      <c r="A56" s="7" t="s">
        <v>10</v>
      </c>
      <c r="B56" s="6">
        <v>420000</v>
      </c>
    </row>
    <row r="57" spans="1:2" x14ac:dyDescent="0.25">
      <c r="A57" s="7" t="s">
        <v>13</v>
      </c>
      <c r="B57" s="6">
        <v>500000</v>
      </c>
    </row>
    <row r="58" spans="1:2" x14ac:dyDescent="0.25">
      <c r="A58" s="7" t="s">
        <v>16</v>
      </c>
      <c r="B58" s="6">
        <v>160000</v>
      </c>
    </row>
    <row r="59" spans="1:2" x14ac:dyDescent="0.25">
      <c r="A59" s="7" t="s">
        <v>19</v>
      </c>
      <c r="B59" s="6">
        <v>390000</v>
      </c>
    </row>
    <row r="60" spans="1:2" x14ac:dyDescent="0.25">
      <c r="A60" s="7" t="s">
        <v>10</v>
      </c>
      <c r="B60" s="6">
        <v>630000</v>
      </c>
    </row>
    <row r="61" spans="1:2" x14ac:dyDescent="0.25">
      <c r="A61" s="7" t="s">
        <v>13</v>
      </c>
      <c r="B61" s="6">
        <v>250000</v>
      </c>
    </row>
    <row r="62" spans="1:2" x14ac:dyDescent="0.25">
      <c r="A62" s="7" t="s">
        <v>16</v>
      </c>
      <c r="B62" s="6">
        <v>220000</v>
      </c>
    </row>
    <row r="63" spans="1:2" x14ac:dyDescent="0.25">
      <c r="A63" s="7" t="s">
        <v>19</v>
      </c>
      <c r="B63" s="6">
        <v>420000</v>
      </c>
    </row>
    <row r="64" spans="1:2" x14ac:dyDescent="0.25">
      <c r="A64" s="7" t="s">
        <v>10</v>
      </c>
      <c r="B64" s="6">
        <v>700000</v>
      </c>
    </row>
    <row r="65" spans="1:2" x14ac:dyDescent="0.25">
      <c r="A65" s="7" t="s">
        <v>13</v>
      </c>
      <c r="B65" s="6">
        <v>300000</v>
      </c>
    </row>
    <row r="66" spans="1:2" x14ac:dyDescent="0.25">
      <c r="A66" s="7" t="s">
        <v>16</v>
      </c>
      <c r="B66" s="6">
        <v>160000</v>
      </c>
    </row>
    <row r="67" spans="1:2" x14ac:dyDescent="0.25">
      <c r="A67" s="7" t="s">
        <v>19</v>
      </c>
      <c r="B67" s="6">
        <v>360000</v>
      </c>
    </row>
    <row r="68" spans="1:2" x14ac:dyDescent="0.25">
      <c r="A68" s="7" t="s">
        <v>10</v>
      </c>
      <c r="B68" s="6">
        <v>630000</v>
      </c>
    </row>
    <row r="69" spans="1:2" x14ac:dyDescent="0.25">
      <c r="A69" s="7" t="s">
        <v>13</v>
      </c>
      <c r="B69" s="6">
        <v>350000</v>
      </c>
    </row>
    <row r="70" spans="1:2" x14ac:dyDescent="0.25">
      <c r="A70" s="7" t="s">
        <v>16</v>
      </c>
      <c r="B70" s="6">
        <v>280000</v>
      </c>
    </row>
    <row r="71" spans="1:2" x14ac:dyDescent="0.25">
      <c r="A71" s="7" t="s">
        <v>19</v>
      </c>
      <c r="B71" s="6">
        <v>240000</v>
      </c>
    </row>
    <row r="72" spans="1:2" x14ac:dyDescent="0.25">
      <c r="A72" s="7" t="s">
        <v>10</v>
      </c>
      <c r="B72" s="6">
        <v>770000</v>
      </c>
    </row>
    <row r="73" spans="1:2" x14ac:dyDescent="0.25">
      <c r="A73" s="7" t="s">
        <v>13</v>
      </c>
      <c r="B73" s="6">
        <v>250000</v>
      </c>
    </row>
    <row r="74" spans="1:2" x14ac:dyDescent="0.25">
      <c r="A74" s="7" t="s">
        <v>16</v>
      </c>
      <c r="B74" s="6">
        <v>200000</v>
      </c>
    </row>
    <row r="75" spans="1:2" x14ac:dyDescent="0.25">
      <c r="A75" s="7" t="s">
        <v>19</v>
      </c>
      <c r="B75" s="6">
        <v>270000</v>
      </c>
    </row>
    <row r="76" spans="1:2" x14ac:dyDescent="0.25">
      <c r="A76" s="7" t="s">
        <v>10</v>
      </c>
      <c r="B76" s="6">
        <v>700000</v>
      </c>
    </row>
    <row r="77" spans="1:2" x14ac:dyDescent="0.25">
      <c r="A77" s="7" t="s">
        <v>19</v>
      </c>
      <c r="B77" s="6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t="s">
        <v>26</v>
      </c>
      <c r="B3" t="s">
        <v>28</v>
      </c>
    </row>
    <row r="4" spans="1:2" x14ac:dyDescent="0.25">
      <c r="A4" s="9" t="s">
        <v>13</v>
      </c>
      <c r="B4" s="10">
        <v>6950000</v>
      </c>
    </row>
    <row r="5" spans="1:2" x14ac:dyDescent="0.25">
      <c r="A5" s="9" t="s">
        <v>10</v>
      </c>
      <c r="B5" s="10">
        <v>12250000</v>
      </c>
    </row>
    <row r="6" spans="1:2" x14ac:dyDescent="0.25">
      <c r="A6" s="9" t="s">
        <v>19</v>
      </c>
      <c r="B6" s="10">
        <v>6150000</v>
      </c>
    </row>
    <row r="7" spans="1:2" x14ac:dyDescent="0.25">
      <c r="A7" s="9" t="s">
        <v>16</v>
      </c>
      <c r="B7" s="10">
        <v>3320000</v>
      </c>
    </row>
    <row r="8" spans="1:2" x14ac:dyDescent="0.25">
      <c r="A8" s="9" t="s">
        <v>27</v>
      </c>
      <c r="B8" s="10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4" workbookViewId="0">
      <selection activeCell="F15" sqref="F15"/>
    </sheetView>
  </sheetViews>
  <sheetFormatPr defaultRowHeight="15" x14ac:dyDescent="0.25"/>
  <cols>
    <col min="2" max="2" width="13.85546875" bestFit="1" customWidth="1"/>
    <col min="7" max="7" width="13.5703125" bestFit="1" customWidth="1"/>
  </cols>
  <sheetData>
    <row r="1" spans="1:7" x14ac:dyDescent="0.25">
      <c r="A1" s="18" t="s">
        <v>29</v>
      </c>
      <c r="B1" s="18"/>
      <c r="C1" s="18"/>
      <c r="D1" s="18"/>
      <c r="E1" s="18"/>
      <c r="F1" s="18"/>
    </row>
    <row r="2" spans="1:7" x14ac:dyDescent="0.25">
      <c r="A2" s="19" t="s">
        <v>30</v>
      </c>
      <c r="B2" s="19"/>
      <c r="C2" s="19"/>
      <c r="D2" s="19"/>
      <c r="E2" s="19"/>
      <c r="F2" s="19"/>
    </row>
    <row r="3" spans="1:7" x14ac:dyDescent="0.25">
      <c r="A3" s="20" t="s">
        <v>31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</row>
    <row r="4" spans="1:7" x14ac:dyDescent="0.25">
      <c r="A4" s="20"/>
      <c r="B4" s="20"/>
      <c r="C4" s="20"/>
      <c r="D4" s="20"/>
      <c r="E4" s="21"/>
      <c r="F4" s="21"/>
    </row>
    <row r="5" spans="1:7" x14ac:dyDescent="0.25">
      <c r="A5" s="11">
        <v>1</v>
      </c>
      <c r="B5" s="11" t="s">
        <v>37</v>
      </c>
      <c r="C5" s="4">
        <v>30000</v>
      </c>
      <c r="D5" s="4">
        <v>1150000</v>
      </c>
      <c r="E5" s="4">
        <f>IF(D5&lt;1000000,D5*6%,IF(D5&gt;=2000000,D5*10%,D5*8%))</f>
        <v>92000</v>
      </c>
      <c r="F5" s="4">
        <f>SUM(C5+E5)</f>
        <v>122000</v>
      </c>
    </row>
    <row r="6" spans="1:7" x14ac:dyDescent="0.25">
      <c r="A6" s="11">
        <v>2</v>
      </c>
      <c r="B6" s="11" t="s">
        <v>9</v>
      </c>
      <c r="C6" s="4">
        <v>30000</v>
      </c>
      <c r="D6" s="4">
        <v>1760000</v>
      </c>
      <c r="E6" s="4">
        <f t="shared" ref="E6:E10" si="0">IF(D6&lt;1000000,D6*6%,IF(D6&gt;=2000000,D6*10%,D6*8%))</f>
        <v>140800</v>
      </c>
      <c r="F6" s="4">
        <f t="shared" ref="F6:F10" si="1">SUM(C6+E6)</f>
        <v>170800</v>
      </c>
    </row>
    <row r="7" spans="1:7" x14ac:dyDescent="0.25">
      <c r="A7" s="11">
        <v>3</v>
      </c>
      <c r="B7" s="11" t="s">
        <v>18</v>
      </c>
      <c r="C7" s="4">
        <v>30000</v>
      </c>
      <c r="D7" s="4">
        <v>3340000</v>
      </c>
      <c r="E7" s="4">
        <f t="shared" si="0"/>
        <v>334000</v>
      </c>
      <c r="F7" s="4">
        <f t="shared" si="1"/>
        <v>364000</v>
      </c>
      <c r="G7" s="7" t="s">
        <v>38</v>
      </c>
    </row>
    <row r="8" spans="1:7" x14ac:dyDescent="0.25">
      <c r="A8" s="11">
        <v>4</v>
      </c>
      <c r="B8" s="11" t="s">
        <v>21</v>
      </c>
      <c r="C8" s="4">
        <v>30000</v>
      </c>
      <c r="D8" s="4">
        <v>1520000</v>
      </c>
      <c r="E8" s="4">
        <f t="shared" si="0"/>
        <v>121600</v>
      </c>
      <c r="F8" s="4">
        <f t="shared" si="1"/>
        <v>151600</v>
      </c>
    </row>
    <row r="9" spans="1:7" x14ac:dyDescent="0.25">
      <c r="A9" s="11">
        <v>5</v>
      </c>
      <c r="B9" s="11" t="s">
        <v>12</v>
      </c>
      <c r="C9" s="4">
        <v>30000</v>
      </c>
      <c r="D9" s="4">
        <v>840000</v>
      </c>
      <c r="E9" s="4">
        <f t="shared" si="0"/>
        <v>50400</v>
      </c>
      <c r="F9" s="4">
        <f t="shared" si="1"/>
        <v>80400</v>
      </c>
    </row>
    <row r="10" spans="1:7" x14ac:dyDescent="0.25">
      <c r="A10" s="11">
        <v>6</v>
      </c>
      <c r="B10" s="11" t="s">
        <v>23</v>
      </c>
      <c r="C10" s="4">
        <v>30000</v>
      </c>
      <c r="D10" s="4">
        <v>1000000</v>
      </c>
      <c r="E10" s="4">
        <f t="shared" si="0"/>
        <v>80000</v>
      </c>
      <c r="F10" s="4">
        <f t="shared" si="1"/>
        <v>110000</v>
      </c>
    </row>
    <row r="11" spans="1:7" x14ac:dyDescent="0.25">
      <c r="E11" s="7" t="s">
        <v>39</v>
      </c>
      <c r="F11" s="12">
        <f>AVERAGE(F5:F10)</f>
        <v>166466.66666666666</v>
      </c>
    </row>
    <row r="12" spans="1:7" x14ac:dyDescent="0.25">
      <c r="E12" s="7" t="s">
        <v>40</v>
      </c>
      <c r="F12" s="12">
        <f>ROUND(F11,0)</f>
        <v>166467</v>
      </c>
    </row>
    <row r="15" spans="1:7" x14ac:dyDescent="0.25">
      <c r="E15" t="s">
        <v>35</v>
      </c>
      <c r="F15" t="s">
        <v>36</v>
      </c>
    </row>
    <row r="16" spans="1:7" x14ac:dyDescent="0.25">
      <c r="D16" t="s">
        <v>37</v>
      </c>
      <c r="E16">
        <f>IF(D5&gt;=2000000,D5*15%,IF(D5&gt;=1000000,D5*10%,IF(D5&lt;2000000,D5*10%,IF(D5&lt;1000000,D5*5%))))</f>
        <v>115000</v>
      </c>
      <c r="F16">
        <f>SUM(C5+E16)</f>
        <v>145000</v>
      </c>
    </row>
    <row r="17" spans="4:7" x14ac:dyDescent="0.25">
      <c r="D17" t="s">
        <v>9</v>
      </c>
      <c r="E17">
        <f t="shared" ref="E17:E21" si="2">IF(D6&gt;=2000000,D6*15%,IF(D6&gt;=1000000,D6*10%,IF(D6&lt;2000000,D6*10%,IF(D6&lt;1000000,D6*5%))))</f>
        <v>176000</v>
      </c>
      <c r="F17">
        <f>SUM(C5+E17)</f>
        <v>206000</v>
      </c>
    </row>
    <row r="18" spans="4:7" x14ac:dyDescent="0.25">
      <c r="D18" t="s">
        <v>18</v>
      </c>
      <c r="E18">
        <f t="shared" si="2"/>
        <v>501000</v>
      </c>
      <c r="F18">
        <f>SUM(C7+E18)</f>
        <v>531000</v>
      </c>
    </row>
    <row r="19" spans="4:7" x14ac:dyDescent="0.25">
      <c r="D19" t="s">
        <v>21</v>
      </c>
      <c r="E19">
        <f t="shared" si="2"/>
        <v>152000</v>
      </c>
      <c r="F19">
        <f>SUM(C8+E19)</f>
        <v>182000</v>
      </c>
    </row>
    <row r="20" spans="4:7" x14ac:dyDescent="0.25">
      <c r="D20" t="s">
        <v>12</v>
      </c>
      <c r="E20">
        <f t="shared" si="2"/>
        <v>84000</v>
      </c>
      <c r="F20">
        <f>SUM(C9+E20)</f>
        <v>114000</v>
      </c>
      <c r="G20" t="s">
        <v>82</v>
      </c>
    </row>
    <row r="21" spans="4:7" x14ac:dyDescent="0.25">
      <c r="D21" t="s">
        <v>23</v>
      </c>
      <c r="E21">
        <f t="shared" si="2"/>
        <v>100000</v>
      </c>
      <c r="F21">
        <f>SUM(C10+E21)</f>
        <v>130000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3" sqref="G3"/>
    </sheetView>
  </sheetViews>
  <sheetFormatPr defaultRowHeight="15" x14ac:dyDescent="0.25"/>
  <cols>
    <col min="1" max="1" width="17.42578125" bestFit="1" customWidth="1"/>
    <col min="2" max="2" width="19.140625" bestFit="1" customWidth="1"/>
    <col min="4" max="4" width="12" bestFit="1" customWidth="1"/>
    <col min="7" max="7" width="17.42578125" bestFit="1" customWidth="1"/>
    <col min="8" max="8" width="19.140625" bestFit="1" customWidth="1"/>
    <col min="10" max="10" width="9.7109375" bestFit="1" customWidth="1"/>
  </cols>
  <sheetData>
    <row r="1" spans="1:11" x14ac:dyDescent="0.25">
      <c r="A1" t="s">
        <v>62</v>
      </c>
      <c r="B1" t="s">
        <v>68</v>
      </c>
      <c r="C1" s="13" t="s">
        <v>34</v>
      </c>
      <c r="D1" t="s">
        <v>67</v>
      </c>
      <c r="E1" t="s">
        <v>66</v>
      </c>
    </row>
    <row r="2" spans="1:11" x14ac:dyDescent="0.25">
      <c r="A2" t="s">
        <v>30</v>
      </c>
      <c r="B2">
        <v>7854500</v>
      </c>
      <c r="C2">
        <v>8750000</v>
      </c>
      <c r="D2">
        <v>895500</v>
      </c>
      <c r="E2" t="str">
        <f>IF(B2&lt;C2,"Profit","Loss")</f>
        <v>Profit</v>
      </c>
    </row>
    <row r="3" spans="1:11" x14ac:dyDescent="0.25">
      <c r="A3" t="s">
        <v>56</v>
      </c>
      <c r="B3">
        <v>9998300</v>
      </c>
      <c r="C3">
        <v>9920000</v>
      </c>
      <c r="D3">
        <v>-78300</v>
      </c>
      <c r="E3" t="str">
        <f>IF(B3&lt;C3,"Profit","Loss")</f>
        <v>Loss</v>
      </c>
      <c r="G3" t="str">
        <f>IF(B3&lt;C3,"Profit","Loss")</f>
        <v>Loss</v>
      </c>
    </row>
    <row r="4" spans="1:11" x14ac:dyDescent="0.25">
      <c r="A4" t="s">
        <v>55</v>
      </c>
      <c r="B4">
        <v>8985700</v>
      </c>
      <c r="C4">
        <v>10000000</v>
      </c>
      <c r="D4">
        <v>1014300</v>
      </c>
      <c r="E4" t="str">
        <f>IF(B4&lt;C4,"Profit","Loss")</f>
        <v>Profit</v>
      </c>
    </row>
    <row r="6" spans="1:11" x14ac:dyDescent="0.25">
      <c r="A6" s="22" t="s">
        <v>65</v>
      </c>
      <c r="B6" s="22"/>
      <c r="C6" s="22"/>
      <c r="D6" s="22"/>
      <c r="E6" s="22"/>
      <c r="G6" s="24" t="s">
        <v>56</v>
      </c>
      <c r="H6" s="24"/>
      <c r="I6" s="24"/>
      <c r="J6" s="24"/>
      <c r="K6" s="24"/>
    </row>
    <row r="7" spans="1:11" x14ac:dyDescent="0.25">
      <c r="G7" s="8" t="s">
        <v>64</v>
      </c>
      <c r="H7" s="8" t="s">
        <v>58</v>
      </c>
      <c r="I7" s="8" t="s">
        <v>5</v>
      </c>
      <c r="J7" s="8" t="s">
        <v>63</v>
      </c>
      <c r="K7" s="8" t="s">
        <v>36</v>
      </c>
    </row>
    <row r="8" spans="1:11" x14ac:dyDescent="0.25">
      <c r="A8" s="23" t="s">
        <v>30</v>
      </c>
      <c r="B8" s="23"/>
      <c r="C8" s="23"/>
      <c r="D8" s="23"/>
      <c r="E8" s="23"/>
      <c r="G8" t="s">
        <v>10</v>
      </c>
      <c r="H8" t="s">
        <v>4</v>
      </c>
      <c r="I8">
        <v>55</v>
      </c>
      <c r="J8">
        <v>60000</v>
      </c>
      <c r="K8">
        <v>3300000</v>
      </c>
    </row>
    <row r="9" spans="1:11" x14ac:dyDescent="0.25">
      <c r="A9" s="8" t="s">
        <v>64</v>
      </c>
      <c r="B9" s="7" t="s">
        <v>58</v>
      </c>
      <c r="C9" s="7" t="s">
        <v>5</v>
      </c>
      <c r="D9" s="8" t="s">
        <v>63</v>
      </c>
      <c r="E9" s="8" t="s">
        <v>36</v>
      </c>
      <c r="G9" t="s">
        <v>13</v>
      </c>
      <c r="H9" t="s">
        <v>4</v>
      </c>
      <c r="I9">
        <v>50</v>
      </c>
      <c r="J9">
        <v>45000</v>
      </c>
      <c r="K9">
        <v>2250000</v>
      </c>
    </row>
    <row r="10" spans="1:11" x14ac:dyDescent="0.25">
      <c r="A10" t="s">
        <v>10</v>
      </c>
      <c r="B10" t="s">
        <v>4</v>
      </c>
      <c r="C10">
        <v>53</v>
      </c>
      <c r="D10">
        <v>60000</v>
      </c>
      <c r="E10">
        <v>3180000</v>
      </c>
      <c r="G10" t="s">
        <v>19</v>
      </c>
      <c r="H10" t="s">
        <v>4</v>
      </c>
      <c r="I10">
        <v>79</v>
      </c>
      <c r="J10">
        <v>26000</v>
      </c>
      <c r="K10">
        <v>2054000</v>
      </c>
    </row>
    <row r="11" spans="1:11" x14ac:dyDescent="0.25">
      <c r="A11" t="s">
        <v>13</v>
      </c>
      <c r="B11" t="s">
        <v>4</v>
      </c>
      <c r="C11">
        <v>48</v>
      </c>
      <c r="D11">
        <v>45000</v>
      </c>
      <c r="E11">
        <v>2160000</v>
      </c>
      <c r="G11" t="s">
        <v>16</v>
      </c>
      <c r="H11" t="s">
        <v>4</v>
      </c>
      <c r="I11">
        <v>60</v>
      </c>
      <c r="J11">
        <v>17000</v>
      </c>
      <c r="K11">
        <v>1020000</v>
      </c>
    </row>
    <row r="12" spans="1:11" x14ac:dyDescent="0.25">
      <c r="A12" t="s">
        <v>19</v>
      </c>
      <c r="B12" t="s">
        <v>4</v>
      </c>
      <c r="C12">
        <v>56</v>
      </c>
      <c r="D12">
        <v>26000</v>
      </c>
      <c r="E12">
        <v>1456000</v>
      </c>
      <c r="G12" t="s">
        <v>54</v>
      </c>
      <c r="H12" t="s">
        <v>51</v>
      </c>
      <c r="K12">
        <v>12000</v>
      </c>
    </row>
    <row r="13" spans="1:11" x14ac:dyDescent="0.25">
      <c r="A13" t="s">
        <v>16</v>
      </c>
      <c r="B13" t="s">
        <v>4</v>
      </c>
      <c r="C13">
        <v>48</v>
      </c>
      <c r="D13">
        <v>17000</v>
      </c>
      <c r="E13">
        <v>816000</v>
      </c>
      <c r="G13" t="s">
        <v>53</v>
      </c>
      <c r="H13" t="s">
        <v>44</v>
      </c>
      <c r="K13">
        <v>8000</v>
      </c>
    </row>
    <row r="14" spans="1:11" x14ac:dyDescent="0.25">
      <c r="A14" t="s">
        <v>54</v>
      </c>
      <c r="B14" t="s">
        <v>51</v>
      </c>
      <c r="E14">
        <v>12000</v>
      </c>
      <c r="G14" t="s">
        <v>52</v>
      </c>
      <c r="H14" t="s">
        <v>51</v>
      </c>
      <c r="K14">
        <v>8000</v>
      </c>
    </row>
    <row r="15" spans="1:11" x14ac:dyDescent="0.25">
      <c r="A15" t="s">
        <v>53</v>
      </c>
      <c r="B15" t="s">
        <v>44</v>
      </c>
      <c r="E15">
        <v>500</v>
      </c>
      <c r="G15" t="s">
        <v>50</v>
      </c>
      <c r="H15" t="s">
        <v>42</v>
      </c>
      <c r="K15">
        <v>1500</v>
      </c>
    </row>
    <row r="16" spans="1:11" x14ac:dyDescent="0.25">
      <c r="A16" t="s">
        <v>52</v>
      </c>
      <c r="B16" t="s">
        <v>51</v>
      </c>
      <c r="E16">
        <v>8000</v>
      </c>
      <c r="G16" t="s">
        <v>49</v>
      </c>
      <c r="H16" t="s">
        <v>47</v>
      </c>
      <c r="I16">
        <v>5</v>
      </c>
      <c r="J16">
        <v>30000</v>
      </c>
      <c r="K16">
        <v>150000</v>
      </c>
    </row>
    <row r="17" spans="1:11" x14ac:dyDescent="0.25">
      <c r="A17" t="s">
        <v>50</v>
      </c>
      <c r="B17" t="s">
        <v>42</v>
      </c>
      <c r="E17">
        <v>1500</v>
      </c>
      <c r="G17" t="s">
        <v>48</v>
      </c>
      <c r="H17" t="s">
        <v>47</v>
      </c>
      <c r="K17">
        <v>20000</v>
      </c>
    </row>
    <row r="18" spans="1:11" x14ac:dyDescent="0.25">
      <c r="A18" t="s">
        <v>49</v>
      </c>
      <c r="B18" t="s">
        <v>47</v>
      </c>
      <c r="C18">
        <v>5</v>
      </c>
      <c r="D18">
        <v>30000</v>
      </c>
      <c r="E18">
        <v>150000</v>
      </c>
      <c r="G18" t="s">
        <v>46</v>
      </c>
      <c r="H18" t="s">
        <v>42</v>
      </c>
      <c r="K18">
        <v>3000</v>
      </c>
    </row>
    <row r="19" spans="1:11" x14ac:dyDescent="0.25">
      <c r="A19" t="s">
        <v>48</v>
      </c>
      <c r="B19" t="s">
        <v>47</v>
      </c>
      <c r="E19">
        <v>20000</v>
      </c>
      <c r="G19" t="s">
        <v>45</v>
      </c>
      <c r="H19" t="s">
        <v>44</v>
      </c>
      <c r="K19">
        <v>1000</v>
      </c>
    </row>
    <row r="20" spans="1:11" x14ac:dyDescent="0.25">
      <c r="A20" t="s">
        <v>46</v>
      </c>
      <c r="B20" t="s">
        <v>42</v>
      </c>
      <c r="E20">
        <v>2000</v>
      </c>
      <c r="G20" t="s">
        <v>43</v>
      </c>
      <c r="H20" t="s">
        <v>42</v>
      </c>
      <c r="K20">
        <v>800</v>
      </c>
    </row>
    <row r="21" spans="1:11" x14ac:dyDescent="0.25">
      <c r="A21" t="s">
        <v>45</v>
      </c>
      <c r="B21" t="s">
        <v>44</v>
      </c>
      <c r="E21">
        <v>3000</v>
      </c>
      <c r="G21" t="s">
        <v>41</v>
      </c>
      <c r="K21">
        <v>1170000</v>
      </c>
    </row>
    <row r="22" spans="1:11" x14ac:dyDescent="0.25">
      <c r="A22" t="s">
        <v>43</v>
      </c>
      <c r="B22" t="s">
        <v>42</v>
      </c>
      <c r="E22">
        <v>1000</v>
      </c>
    </row>
    <row r="23" spans="1:11" x14ac:dyDescent="0.25">
      <c r="A23" t="s">
        <v>41</v>
      </c>
      <c r="E23">
        <v>40000</v>
      </c>
    </row>
    <row r="25" spans="1:11" x14ac:dyDescent="0.25">
      <c r="G25" s="5" t="s">
        <v>62</v>
      </c>
      <c r="H25" s="5" t="s">
        <v>61</v>
      </c>
      <c r="I25" s="4"/>
      <c r="J25" s="4"/>
    </row>
    <row r="26" spans="1:11" x14ac:dyDescent="0.25">
      <c r="A26" s="25" t="s">
        <v>55</v>
      </c>
      <c r="B26" s="25"/>
      <c r="C26" s="25"/>
      <c r="D26" s="25"/>
      <c r="E26" s="25"/>
      <c r="G26" s="4" t="s">
        <v>30</v>
      </c>
      <c r="H26" s="14">
        <f>SUMIF(B10:B22,B10,C10:C22)</f>
        <v>205</v>
      </c>
      <c r="I26" s="4">
        <f ca="1">MIN(H26:H28)</f>
        <v>205</v>
      </c>
      <c r="J26" s="4" t="s">
        <v>60</v>
      </c>
    </row>
    <row r="27" spans="1:11" x14ac:dyDescent="0.25">
      <c r="A27" s="8" t="s">
        <v>59</v>
      </c>
      <c r="B27" s="8" t="s">
        <v>58</v>
      </c>
      <c r="C27" s="8" t="s">
        <v>5</v>
      </c>
      <c r="D27" s="8" t="s">
        <v>57</v>
      </c>
      <c r="E27" s="8" t="s">
        <v>36</v>
      </c>
      <c r="G27" s="15" t="s">
        <v>56</v>
      </c>
      <c r="H27" s="14">
        <f>SUMIF(H8:H20,H8,I8:I20)</f>
        <v>244</v>
      </c>
      <c r="I27" s="4"/>
      <c r="J27" s="4"/>
    </row>
    <row r="28" spans="1:11" x14ac:dyDescent="0.25">
      <c r="A28" t="s">
        <v>10</v>
      </c>
      <c r="B28" t="s">
        <v>4</v>
      </c>
      <c r="C28">
        <v>67</v>
      </c>
      <c r="D28">
        <v>60000</v>
      </c>
      <c r="E28">
        <v>4020000</v>
      </c>
      <c r="G28" s="4" t="s">
        <v>55</v>
      </c>
      <c r="H28" s="14">
        <f ca="1">SUMIF(B28:B40,B28,C28:C36)</f>
        <v>236</v>
      </c>
      <c r="I28" s="4"/>
      <c r="J28" s="4"/>
    </row>
    <row r="29" spans="1:11" x14ac:dyDescent="0.25">
      <c r="A29" t="s">
        <v>13</v>
      </c>
      <c r="B29" t="s">
        <v>4</v>
      </c>
      <c r="C29">
        <v>41</v>
      </c>
      <c r="D29">
        <v>45000</v>
      </c>
      <c r="E29">
        <v>1845000</v>
      </c>
    </row>
    <row r="30" spans="1:11" x14ac:dyDescent="0.25">
      <c r="A30" t="s">
        <v>19</v>
      </c>
      <c r="B30" t="s">
        <v>4</v>
      </c>
      <c r="C30">
        <v>70</v>
      </c>
      <c r="D30">
        <v>26000</v>
      </c>
      <c r="E30">
        <v>1820000</v>
      </c>
    </row>
    <row r="31" spans="1:11" x14ac:dyDescent="0.25">
      <c r="A31" t="s">
        <v>16</v>
      </c>
      <c r="B31" t="s">
        <v>4</v>
      </c>
      <c r="C31">
        <v>58</v>
      </c>
      <c r="D31">
        <v>17000</v>
      </c>
      <c r="E31">
        <v>986000</v>
      </c>
    </row>
    <row r="32" spans="1:11" x14ac:dyDescent="0.25">
      <c r="A32" t="s">
        <v>54</v>
      </c>
      <c r="B32" t="s">
        <v>51</v>
      </c>
      <c r="E32">
        <v>13000</v>
      </c>
    </row>
    <row r="33" spans="1:5" x14ac:dyDescent="0.25">
      <c r="A33" t="s">
        <v>53</v>
      </c>
      <c r="B33" t="s">
        <v>44</v>
      </c>
      <c r="E33">
        <v>2000</v>
      </c>
    </row>
    <row r="34" spans="1:5" x14ac:dyDescent="0.25">
      <c r="A34" t="s">
        <v>52</v>
      </c>
      <c r="B34" t="s">
        <v>51</v>
      </c>
      <c r="E34">
        <v>8000</v>
      </c>
    </row>
    <row r="35" spans="1:5" x14ac:dyDescent="0.25">
      <c r="A35" t="s">
        <v>50</v>
      </c>
      <c r="B35" t="s">
        <v>42</v>
      </c>
      <c r="E35">
        <v>1500</v>
      </c>
    </row>
    <row r="36" spans="1:5" x14ac:dyDescent="0.25">
      <c r="A36" t="s">
        <v>49</v>
      </c>
      <c r="B36" t="s">
        <v>47</v>
      </c>
      <c r="C36">
        <v>5</v>
      </c>
      <c r="D36">
        <v>30000</v>
      </c>
      <c r="E36">
        <v>150000</v>
      </c>
    </row>
    <row r="37" spans="1:5" x14ac:dyDescent="0.25">
      <c r="A37" t="s">
        <v>48</v>
      </c>
      <c r="B37" t="s">
        <v>47</v>
      </c>
      <c r="E37">
        <v>20000</v>
      </c>
    </row>
    <row r="38" spans="1:5" x14ac:dyDescent="0.25">
      <c r="A38" t="s">
        <v>46</v>
      </c>
      <c r="B38" t="s">
        <v>42</v>
      </c>
      <c r="E38">
        <v>2000</v>
      </c>
    </row>
    <row r="39" spans="1:5" x14ac:dyDescent="0.25">
      <c r="A39" t="s">
        <v>45</v>
      </c>
      <c r="B39" t="s">
        <v>44</v>
      </c>
      <c r="E39">
        <v>7000</v>
      </c>
    </row>
    <row r="40" spans="1:5" x14ac:dyDescent="0.25">
      <c r="A40" t="s">
        <v>43</v>
      </c>
      <c r="B40" t="s">
        <v>42</v>
      </c>
      <c r="E40">
        <v>1200</v>
      </c>
    </row>
    <row r="41" spans="1:5" x14ac:dyDescent="0.25">
      <c r="A41" t="s">
        <v>41</v>
      </c>
      <c r="E41">
        <v>110000</v>
      </c>
    </row>
  </sheetData>
  <mergeCells count="4">
    <mergeCell ref="A6:E6"/>
    <mergeCell ref="A8:E8"/>
    <mergeCell ref="G6:K6"/>
    <mergeCell ref="A26:E26"/>
  </mergeCells>
  <conditionalFormatting sqref="E2:E4">
    <cfRule type="cellIs" dxfId="8" priority="5" operator="greaterThan">
      <formula>$C$2</formula>
    </cfRule>
  </conditionalFormatting>
  <conditionalFormatting sqref="E2">
    <cfRule type="cellIs" dxfId="7" priority="3" operator="greaterThan">
      <formula>$C$2</formula>
    </cfRule>
    <cfRule type="cellIs" dxfId="6" priority="4" operator="greaterThan">
      <formula>$E$2</formula>
    </cfRule>
  </conditionalFormatting>
  <conditionalFormatting sqref="E4">
    <cfRule type="cellIs" dxfId="5" priority="2" operator="greaterThan">
      <formula>$C$4</formula>
    </cfRule>
  </conditionalFormatting>
  <conditionalFormatting sqref="G3">
    <cfRule type="cellIs" dxfId="0" priority="1" operator="greaterThan">
      <formula>$B$3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19" sqref="K19"/>
    </sheetView>
  </sheetViews>
  <sheetFormatPr defaultRowHeight="15" x14ac:dyDescent="0.25"/>
  <cols>
    <col min="1" max="1" width="10.85546875" bestFit="1" customWidth="1"/>
  </cols>
  <sheetData>
    <row r="1" spans="1:4" x14ac:dyDescent="0.25">
      <c r="A1" s="26" t="s">
        <v>69</v>
      </c>
      <c r="B1" s="26"/>
      <c r="C1" s="26"/>
      <c r="D1" s="26"/>
    </row>
    <row r="2" spans="1:4" x14ac:dyDescent="0.25">
      <c r="A2" s="5" t="s">
        <v>62</v>
      </c>
      <c r="B2" s="5" t="s">
        <v>68</v>
      </c>
      <c r="C2" s="5" t="s">
        <v>34</v>
      </c>
      <c r="D2" s="5" t="s">
        <v>70</v>
      </c>
    </row>
    <row r="3" spans="1:4" x14ac:dyDescent="0.25">
      <c r="A3" s="4" t="s">
        <v>30</v>
      </c>
      <c r="B3" s="4">
        <v>9288500</v>
      </c>
      <c r="C3" s="4">
        <v>8750000</v>
      </c>
      <c r="D3" s="4">
        <v>-538500</v>
      </c>
    </row>
    <row r="4" spans="1:4" x14ac:dyDescent="0.25">
      <c r="A4" s="4" t="s">
        <v>56</v>
      </c>
      <c r="B4" s="4">
        <v>9744300</v>
      </c>
      <c r="C4" s="4">
        <v>9920000</v>
      </c>
      <c r="D4" s="4">
        <v>175700</v>
      </c>
    </row>
    <row r="5" spans="1:4" x14ac:dyDescent="0.25">
      <c r="A5" s="4" t="s">
        <v>55</v>
      </c>
      <c r="B5" s="4">
        <v>8904700</v>
      </c>
      <c r="C5" s="4">
        <v>10000000</v>
      </c>
      <c r="D5" s="4">
        <v>1095300</v>
      </c>
    </row>
    <row r="6" spans="1:4" x14ac:dyDescent="0.25">
      <c r="A6" s="4" t="s">
        <v>71</v>
      </c>
      <c r="B6" s="4">
        <v>7345200</v>
      </c>
      <c r="C6" s="4">
        <v>7957400</v>
      </c>
      <c r="D6" s="4">
        <v>612200</v>
      </c>
    </row>
    <row r="7" spans="1:4" x14ac:dyDescent="0.25">
      <c r="A7" s="4" t="s">
        <v>72</v>
      </c>
      <c r="B7" s="4">
        <v>8987000</v>
      </c>
      <c r="C7" s="4">
        <v>9876500</v>
      </c>
      <c r="D7" s="4">
        <v>889500</v>
      </c>
    </row>
    <row r="8" spans="1:4" x14ac:dyDescent="0.25">
      <c r="A8" s="4" t="s">
        <v>73</v>
      </c>
      <c r="B8" s="4">
        <v>52515400</v>
      </c>
      <c r="C8" s="4">
        <v>5164500</v>
      </c>
      <c r="D8" s="4">
        <v>-50900</v>
      </c>
    </row>
    <row r="9" spans="1:4" x14ac:dyDescent="0.25">
      <c r="A9" s="4" t="s">
        <v>74</v>
      </c>
      <c r="B9" s="4">
        <v>9976500</v>
      </c>
      <c r="C9" s="4">
        <v>11543600</v>
      </c>
      <c r="D9" s="4">
        <v>1567100</v>
      </c>
    </row>
    <row r="10" spans="1:4" x14ac:dyDescent="0.25">
      <c r="A10" s="4" t="s">
        <v>75</v>
      </c>
      <c r="B10" s="4">
        <v>7676700</v>
      </c>
      <c r="C10" s="4">
        <v>8087900</v>
      </c>
      <c r="D10" s="4">
        <v>111200</v>
      </c>
    </row>
    <row r="11" spans="1:4" x14ac:dyDescent="0.25">
      <c r="A11" s="4" t="s">
        <v>76</v>
      </c>
      <c r="B11" s="4">
        <v>987900</v>
      </c>
      <c r="C11" s="4">
        <v>996980</v>
      </c>
      <c r="D11" s="4">
        <v>90800</v>
      </c>
    </row>
    <row r="12" spans="1:4" x14ac:dyDescent="0.25">
      <c r="A12" s="4" t="s">
        <v>77</v>
      </c>
      <c r="B12" s="4">
        <v>6234800</v>
      </c>
      <c r="C12" s="4">
        <v>702400</v>
      </c>
      <c r="D12" s="4">
        <v>789200</v>
      </c>
    </row>
    <row r="13" spans="1:4" x14ac:dyDescent="0.25">
      <c r="A13" s="4" t="s">
        <v>78</v>
      </c>
      <c r="B13" s="4">
        <v>4534800</v>
      </c>
      <c r="C13" s="4">
        <v>4809300</v>
      </c>
      <c r="D13" s="4">
        <v>274500</v>
      </c>
    </row>
    <row r="14" spans="1:4" x14ac:dyDescent="0.25">
      <c r="A14" s="4" t="s">
        <v>79</v>
      </c>
      <c r="B14" s="4">
        <v>8348700</v>
      </c>
      <c r="C14" s="4">
        <v>8834800</v>
      </c>
      <c r="D14" s="4">
        <v>486100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1a,1b,1c,1e</vt:lpstr>
      <vt:lpstr>Sheet for pivot table</vt:lpstr>
      <vt:lpstr>1d</vt:lpstr>
      <vt:lpstr>2a,2b,2c,2d</vt:lpstr>
      <vt:lpstr>3a,3b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IOT LAB</cp:lastModifiedBy>
  <dcterms:created xsi:type="dcterms:W3CDTF">2024-05-29T21:50:26Z</dcterms:created>
  <dcterms:modified xsi:type="dcterms:W3CDTF">2024-06-05T10:55:03Z</dcterms:modified>
</cp:coreProperties>
</file>