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05" windowWidth="20520" windowHeight="3945" firstSheet="2" activeTab="4"/>
  </bookViews>
  <sheets>
    <sheet name="RunSettings" sheetId="2" r:id="rId1"/>
    <sheet name="AnimalBiology" sheetId="6" r:id="rId2"/>
    <sheet name="MortalityCalcK2" sheetId="12" r:id="rId3"/>
    <sheet name="MortCalcK5" sheetId="13" r:id="rId4"/>
    <sheet name="MortCalcK10" sheetId="14" r:id="rId5"/>
  </sheets>
  <calcPr calcId="145621"/>
</workbook>
</file>

<file path=xl/calcChain.xml><?xml version="1.0" encoding="utf-8"?>
<calcChain xmlns="http://schemas.openxmlformats.org/spreadsheetml/2006/main">
  <c r="G33" i="14" l="1"/>
  <c r="F33" i="14"/>
  <c r="C33" i="14"/>
  <c r="F32" i="14"/>
  <c r="G32" i="14" s="1"/>
  <c r="C32" i="14"/>
  <c r="F31" i="14"/>
  <c r="G31" i="14" s="1"/>
  <c r="C31" i="14"/>
  <c r="F30" i="14"/>
  <c r="G30" i="14" s="1"/>
  <c r="C30" i="14"/>
  <c r="F29" i="14"/>
  <c r="G29" i="14" s="1"/>
  <c r="C29" i="14"/>
  <c r="F28" i="14"/>
  <c r="G28" i="14" s="1"/>
  <c r="C28" i="14"/>
  <c r="F27" i="14"/>
  <c r="G27" i="14" s="1"/>
  <c r="C27" i="14"/>
  <c r="F26" i="14"/>
  <c r="G26" i="14" s="1"/>
  <c r="C26" i="14"/>
  <c r="F25" i="14"/>
  <c r="G25" i="14" s="1"/>
  <c r="C25" i="14"/>
  <c r="F24" i="14"/>
  <c r="G24" i="14" s="1"/>
  <c r="C24" i="14"/>
  <c r="F23" i="14"/>
  <c r="G23" i="14" s="1"/>
  <c r="C23" i="14"/>
  <c r="F22" i="14"/>
  <c r="G22" i="14" s="1"/>
  <c r="C22" i="14"/>
  <c r="F21" i="14"/>
  <c r="G21" i="14" s="1"/>
  <c r="C21" i="14"/>
  <c r="F20" i="14"/>
  <c r="G20" i="14" s="1"/>
  <c r="C20" i="14"/>
  <c r="F19" i="14"/>
  <c r="G19" i="14" s="1"/>
  <c r="C19" i="14"/>
  <c r="F18" i="14"/>
  <c r="G18" i="14" s="1"/>
  <c r="C18" i="14"/>
  <c r="F17" i="14"/>
  <c r="G17" i="14" s="1"/>
  <c r="C17" i="14"/>
  <c r="F16" i="14"/>
  <c r="G16" i="14" s="1"/>
  <c r="C16" i="14"/>
  <c r="F15" i="14"/>
  <c r="G15" i="14" s="1"/>
  <c r="C15" i="14"/>
  <c r="F14" i="14"/>
  <c r="G14" i="14" s="1"/>
  <c r="C14" i="14"/>
  <c r="F13" i="14"/>
  <c r="G13" i="14" s="1"/>
  <c r="C13" i="14"/>
  <c r="F12" i="14"/>
  <c r="G12" i="14" s="1"/>
  <c r="C12" i="14"/>
  <c r="F11" i="14"/>
  <c r="G11" i="14" s="1"/>
  <c r="C11" i="14"/>
  <c r="V10" i="14"/>
  <c r="F10" i="14"/>
  <c r="G10" i="14" s="1"/>
  <c r="C10" i="14"/>
  <c r="F9" i="14"/>
  <c r="G9" i="14" s="1"/>
  <c r="C9" i="14"/>
  <c r="F8" i="14"/>
  <c r="G8" i="14" s="1"/>
  <c r="C8" i="14"/>
  <c r="F7" i="14"/>
  <c r="G7" i="14" s="1"/>
  <c r="C7" i="14"/>
  <c r="M6" i="14"/>
  <c r="E11" i="14" s="1"/>
  <c r="F6" i="14"/>
  <c r="G6" i="14" s="1"/>
  <c r="C6" i="14"/>
  <c r="F33" i="13"/>
  <c r="G33" i="13" s="1"/>
  <c r="C33" i="13"/>
  <c r="F32" i="13"/>
  <c r="G32" i="13" s="1"/>
  <c r="C32" i="13"/>
  <c r="F31" i="13"/>
  <c r="G31" i="13" s="1"/>
  <c r="C31" i="13"/>
  <c r="F30" i="13"/>
  <c r="G30" i="13" s="1"/>
  <c r="C30" i="13"/>
  <c r="F29" i="13"/>
  <c r="G29" i="13" s="1"/>
  <c r="C29" i="13"/>
  <c r="F28" i="13"/>
  <c r="G28" i="13" s="1"/>
  <c r="C28" i="13"/>
  <c r="F27" i="13"/>
  <c r="G27" i="13" s="1"/>
  <c r="C27" i="13"/>
  <c r="F26" i="13"/>
  <c r="G26" i="13" s="1"/>
  <c r="C26" i="13"/>
  <c r="F25" i="13"/>
  <c r="G25" i="13" s="1"/>
  <c r="C25" i="13"/>
  <c r="F24" i="13"/>
  <c r="G24" i="13" s="1"/>
  <c r="C24" i="13"/>
  <c r="F23" i="13"/>
  <c r="G23" i="13" s="1"/>
  <c r="C23" i="13"/>
  <c r="F22" i="13"/>
  <c r="G22" i="13" s="1"/>
  <c r="C22" i="13"/>
  <c r="F21" i="13"/>
  <c r="G21" i="13" s="1"/>
  <c r="C21" i="13"/>
  <c r="F20" i="13"/>
  <c r="G20" i="13" s="1"/>
  <c r="C20" i="13"/>
  <c r="F19" i="13"/>
  <c r="G19" i="13" s="1"/>
  <c r="C19" i="13"/>
  <c r="F18" i="13"/>
  <c r="G18" i="13" s="1"/>
  <c r="C18" i="13"/>
  <c r="F17" i="13"/>
  <c r="G17" i="13" s="1"/>
  <c r="C17" i="13"/>
  <c r="F16" i="13"/>
  <c r="G16" i="13" s="1"/>
  <c r="C16" i="13"/>
  <c r="F15" i="13"/>
  <c r="G15" i="13" s="1"/>
  <c r="C15" i="13"/>
  <c r="F14" i="13"/>
  <c r="G14" i="13" s="1"/>
  <c r="C14" i="13"/>
  <c r="F13" i="13"/>
  <c r="G13" i="13" s="1"/>
  <c r="C13" i="13"/>
  <c r="V12" i="13"/>
  <c r="F12" i="13"/>
  <c r="G12" i="13" s="1"/>
  <c r="C12" i="13"/>
  <c r="V11" i="13"/>
  <c r="F11" i="13"/>
  <c r="G11" i="13" s="1"/>
  <c r="C11" i="13"/>
  <c r="V10" i="13"/>
  <c r="F10" i="13"/>
  <c r="G10" i="13" s="1"/>
  <c r="C10" i="13"/>
  <c r="V9" i="13"/>
  <c r="F9" i="13"/>
  <c r="G9" i="13" s="1"/>
  <c r="C9" i="13"/>
  <c r="V8" i="13"/>
  <c r="F8" i="13"/>
  <c r="G8" i="13" s="1"/>
  <c r="C8" i="13"/>
  <c r="V7" i="13"/>
  <c r="F7" i="13"/>
  <c r="G7" i="13" s="1"/>
  <c r="C7" i="13"/>
  <c r="M6" i="13"/>
  <c r="F6" i="13"/>
  <c r="G6" i="13" s="1"/>
  <c r="C6" i="13"/>
  <c r="F7" i="12"/>
  <c r="G7" i="12" s="1"/>
  <c r="F8" i="12"/>
  <c r="G8" i="12" s="1"/>
  <c r="F9" i="12"/>
  <c r="G9" i="12" s="1"/>
  <c r="F10" i="12"/>
  <c r="G10" i="12" s="1"/>
  <c r="F11" i="12"/>
  <c r="G11" i="12" s="1"/>
  <c r="F12" i="12"/>
  <c r="G12" i="12" s="1"/>
  <c r="F13" i="12"/>
  <c r="F14" i="12"/>
  <c r="G14" i="12" s="1"/>
  <c r="F15" i="12"/>
  <c r="G15" i="12" s="1"/>
  <c r="F16" i="12"/>
  <c r="G16" i="12" s="1"/>
  <c r="F17" i="12"/>
  <c r="G17" i="12" s="1"/>
  <c r="F18" i="12"/>
  <c r="G18" i="12" s="1"/>
  <c r="F19" i="12"/>
  <c r="G19" i="12" s="1"/>
  <c r="F20" i="12"/>
  <c r="G20" i="12" s="1"/>
  <c r="F21" i="12"/>
  <c r="F22" i="12"/>
  <c r="G22" i="12" s="1"/>
  <c r="F23" i="12"/>
  <c r="G23" i="12" s="1"/>
  <c r="F24" i="12"/>
  <c r="G24" i="12" s="1"/>
  <c r="F25" i="12"/>
  <c r="G25" i="12" s="1"/>
  <c r="F26" i="12"/>
  <c r="G26" i="12" s="1"/>
  <c r="F27" i="12"/>
  <c r="G27" i="12" s="1"/>
  <c r="F28" i="12"/>
  <c r="G28" i="12" s="1"/>
  <c r="F29" i="12"/>
  <c r="G29" i="12" s="1"/>
  <c r="F30" i="12"/>
  <c r="G30" i="12" s="1"/>
  <c r="F31" i="12"/>
  <c r="G31" i="12" s="1"/>
  <c r="F32" i="12"/>
  <c r="G32" i="12" s="1"/>
  <c r="F33" i="12"/>
  <c r="G33" i="12" s="1"/>
  <c r="F6" i="12"/>
  <c r="G6" i="12" s="1"/>
  <c r="M6" i="12"/>
  <c r="E7" i="14" l="1"/>
  <c r="E13" i="14"/>
  <c r="E27" i="14"/>
  <c r="E29" i="14"/>
  <c r="E23" i="14"/>
  <c r="E6" i="14"/>
  <c r="E9" i="14"/>
  <c r="E12" i="14"/>
  <c r="E15" i="14"/>
  <c r="E17" i="14"/>
  <c r="E31" i="14"/>
  <c r="E33" i="14"/>
  <c r="E25" i="14"/>
  <c r="E8" i="14"/>
  <c r="E19" i="14"/>
  <c r="E21" i="14"/>
  <c r="V7" i="14"/>
  <c r="V8" i="14"/>
  <c r="V9" i="14"/>
  <c r="V11" i="14"/>
  <c r="V12" i="14"/>
  <c r="E14" i="14"/>
  <c r="E18" i="14"/>
  <c r="E22" i="14"/>
  <c r="E26" i="14"/>
  <c r="E30" i="14"/>
  <c r="E10" i="14"/>
  <c r="E16" i="14"/>
  <c r="E20" i="14"/>
  <c r="E24" i="14"/>
  <c r="E28" i="14"/>
  <c r="E32" i="14"/>
  <c r="E15" i="13"/>
  <c r="E27" i="13"/>
  <c r="E7" i="13"/>
  <c r="E11" i="13"/>
  <c r="E18" i="13"/>
  <c r="E20" i="13"/>
  <c r="E22" i="13"/>
  <c r="E24" i="13"/>
  <c r="E31" i="13"/>
  <c r="E6" i="13"/>
  <c r="E19" i="13"/>
  <c r="E26" i="13"/>
  <c r="E28" i="13"/>
  <c r="E14" i="13"/>
  <c r="E16" i="13"/>
  <c r="E23" i="13"/>
  <c r="E30" i="13"/>
  <c r="E32" i="13"/>
  <c r="E12" i="13"/>
  <c r="E13" i="13"/>
  <c r="E21" i="13"/>
  <c r="E29" i="13"/>
  <c r="E8" i="13"/>
  <c r="E9" i="13"/>
  <c r="E10" i="13"/>
  <c r="E17" i="13"/>
  <c r="E25" i="13"/>
  <c r="E33" i="13"/>
  <c r="G21" i="12"/>
  <c r="G13" i="12"/>
  <c r="C7" i="12"/>
  <c r="E7" i="12" s="1"/>
  <c r="C8" i="12"/>
  <c r="E8" i="12" s="1"/>
  <c r="C9" i="12"/>
  <c r="E9" i="12" s="1"/>
  <c r="C10" i="12"/>
  <c r="E10" i="12" s="1"/>
  <c r="C11" i="12"/>
  <c r="E11" i="12" s="1"/>
  <c r="C12" i="12"/>
  <c r="E12" i="12" s="1"/>
  <c r="C13" i="12"/>
  <c r="E13" i="12" s="1"/>
  <c r="C14" i="12"/>
  <c r="E14" i="12" s="1"/>
  <c r="C15" i="12"/>
  <c r="E15" i="12" s="1"/>
  <c r="C16" i="12"/>
  <c r="E16" i="12" s="1"/>
  <c r="C17" i="12"/>
  <c r="E17" i="12" s="1"/>
  <c r="C18" i="12"/>
  <c r="E18" i="12" s="1"/>
  <c r="C19" i="12"/>
  <c r="E19" i="12" s="1"/>
  <c r="C20" i="12"/>
  <c r="E20" i="12" s="1"/>
  <c r="C21" i="12"/>
  <c r="E21" i="12" s="1"/>
  <c r="C22" i="12"/>
  <c r="E22" i="12" s="1"/>
  <c r="C23" i="12"/>
  <c r="E23" i="12" s="1"/>
  <c r="C24" i="12"/>
  <c r="E24" i="12" s="1"/>
  <c r="C25" i="12"/>
  <c r="E25" i="12" s="1"/>
  <c r="C26" i="12"/>
  <c r="E26" i="12" s="1"/>
  <c r="C27" i="12"/>
  <c r="E27" i="12" s="1"/>
  <c r="C28" i="12"/>
  <c r="E28" i="12" s="1"/>
  <c r="C29" i="12"/>
  <c r="E29" i="12" s="1"/>
  <c r="C30" i="12"/>
  <c r="E30" i="12" s="1"/>
  <c r="C31" i="12"/>
  <c r="E31" i="12" s="1"/>
  <c r="C32" i="12"/>
  <c r="E32" i="12" s="1"/>
  <c r="C33" i="12"/>
  <c r="V11" i="12" s="1"/>
  <c r="C6" i="12"/>
  <c r="E6" i="12" s="1"/>
  <c r="V9" i="12" l="1"/>
  <c r="V7" i="12"/>
  <c r="E33" i="12"/>
  <c r="V10" i="12"/>
  <c r="V12" i="12"/>
  <c r="V8" i="12"/>
  <c r="G9" i="6" l="1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7" i="6"/>
  <c r="G8" i="6"/>
  <c r="G6" i="6" l="1"/>
  <c r="F14" i="6" l="1"/>
  <c r="F15" i="6"/>
  <c r="F16" i="6"/>
  <c r="F17" i="6"/>
  <c r="F18" i="6"/>
  <c r="F19" i="6"/>
  <c r="F20" i="6"/>
  <c r="F21" i="6"/>
  <c r="F6" i="6"/>
  <c r="F7" i="6"/>
  <c r="F8" i="6"/>
  <c r="F9" i="6"/>
  <c r="F10" i="6"/>
  <c r="F11" i="6"/>
  <c r="F12" i="6"/>
  <c r="F13" i="6"/>
</calcChain>
</file>

<file path=xl/connections.xml><?xml version="1.0" encoding="utf-8"?>
<connections xmlns="http://schemas.openxmlformats.org/spreadsheetml/2006/main">
  <connection id="1" name="Excel_interface_XML_schema" type="4" refreshedVersion="0" background="1">
    <webPr xml="1" sourceData="1" url="S:\LASSA\Clients\UdeM\ORM_development\ArcticFoxRabies\ORMcode\ARM 20160502 v05\Excel_interface_XML_schema.xml" htmlTables="1" htmlFormat="all"/>
  </connection>
  <connection id="2" name="Excel_interface_XML_schema v1" type="4" refreshedVersion="0" background="1">
    <webPr xml="1" sourceData="1" url="S:\LASSA\Clients\UdeM\ORM_development\ArcticFoxRabies\ORMcode\ARM 20160502 v05\Excel_interface_XML_schema v1.xml" htmlTables="1" htmlFormat="all"/>
  </connection>
  <connection id="3" name="Excel_interface_XML_schema1" type="4" refreshedVersion="0" background="1">
    <webPr xml="1" sourceData="1" url="S:\LASSA\Clients\UdeM\ORM_development\ArcticFoxRabies\ORMcode\ARM 20160502 v05\Excel_interface_XML_schema.xml" htmlTables="1" htmlFormat="all"/>
  </connection>
  <connection id="4" name="Excel_interface_XML_schema2" type="4" refreshedVersion="0" background="1">
    <webPr xml="1" sourceData="1" url="S:\LASSA\Clients\UdeM\ORM_development\ArcticFoxRabies\ORMcode\ARM 20160502 v05\Excel_interface_XML_schema.xml" htmlTables="1" htmlFormat="all"/>
  </connection>
</connections>
</file>

<file path=xl/sharedStrings.xml><?xml version="1.0" encoding="utf-8"?>
<sst xmlns="http://schemas.openxmlformats.org/spreadsheetml/2006/main" count="120" uniqueCount="78">
  <si>
    <t>Value</t>
  </si>
  <si>
    <t>Comments</t>
  </si>
  <si>
    <t>Scramble</t>
  </si>
  <si>
    <t>Setting</t>
  </si>
  <si>
    <t>Name of parameter set</t>
  </si>
  <si>
    <t>Output Folder</t>
  </si>
  <si>
    <t>Genetic markers (Adam)</t>
  </si>
  <si>
    <t>Genetic markers (Eve)</t>
  </si>
  <si>
    <t>Existing population</t>
  </si>
  <si>
    <t>Number of years for simulation</t>
  </si>
  <si>
    <t>Define random seed</t>
  </si>
  <si>
    <t>Number of iterations</t>
  </si>
  <si>
    <t>Age of independence</t>
  </si>
  <si>
    <t>Adult age</t>
  </si>
  <si>
    <t>Mortality adjustment</t>
  </si>
  <si>
    <t>Mating week</t>
  </si>
  <si>
    <t>Birth week</t>
  </si>
  <si>
    <t>Prevent incest</t>
  </si>
  <si>
    <t>Juvenile birth chance</t>
  </si>
  <si>
    <t>Adult birth chance</t>
  </si>
  <si>
    <t>Mean litter size</t>
  </si>
  <si>
    <t>Litter size variance</t>
  </si>
  <si>
    <t>Litter sex ratio</t>
  </si>
  <si>
    <t>comment this</t>
  </si>
  <si>
    <t>male</t>
  </si>
  <si>
    <t>female</t>
  </si>
  <si>
    <t>M</t>
  </si>
  <si>
    <t>Landscape</t>
  </si>
  <si>
    <t>User Name</t>
  </si>
  <si>
    <t>Affiliation</t>
  </si>
  <si>
    <t>Contact Info</t>
  </si>
  <si>
    <t>S:\LASSA\Clients\UdeM\ORM_development\ArcticFoxRabies\ARM\testfiles\landscapes\Cell80km2L50W20XML.shp.xml</t>
  </si>
  <si>
    <t>S:\LASSA\Clients\UdeM\ORM_development\ArcticFoxRabies\ARM\testfiles\output\</t>
  </si>
  <si>
    <t>S:\LASSA\Clients\UdeM\ORM_development\ArcticFoxRabies\ARM\testfiles\populations\testrunwCell80km2L50W20K50\testrunwCell80km2L50W20K500001.xml</t>
  </si>
  <si>
    <t>EER</t>
  </si>
  <si>
    <t>LaSSA</t>
  </si>
  <si>
    <t>erinerees@gmail.com</t>
  </si>
  <si>
    <t>Output interval (years)</t>
  </si>
  <si>
    <t>pop</t>
  </si>
  <si>
    <t>rab</t>
  </si>
  <si>
    <t>Male</t>
  </si>
  <si>
    <t>Female</t>
  </si>
  <si>
    <t>Grow population</t>
  </si>
  <si>
    <t>Use a random number seed</t>
  </si>
  <si>
    <t>Abort if rabies gone</t>
  </si>
  <si>
    <t>Output final animal population</t>
  </si>
  <si>
    <t>Use short field names</t>
  </si>
  <si>
    <t>Output ongoing animal population</t>
  </si>
  <si>
    <t>Final/ongoing databases as mdb</t>
  </si>
  <si>
    <t>Output week</t>
  </si>
  <si>
    <t>Calendar week for cell population size</t>
  </si>
  <si>
    <t>Text file tab-delimited</t>
  </si>
  <si>
    <t>Name population text file</t>
  </si>
  <si>
    <t>Name  rabies text file</t>
  </si>
  <si>
    <t>Annual Mortality rates</t>
  </si>
  <si>
    <t>Age (in years)</t>
  </si>
  <si>
    <t>Model version</t>
  </si>
  <si>
    <t>Litter size probability</t>
  </si>
  <si>
    <t>Litter size</t>
  </si>
  <si>
    <t>Testing…</t>
  </si>
  <si>
    <t>Calculated</t>
  </si>
  <si>
    <t>BigTest</t>
  </si>
  <si>
    <t>MortAdjust:</t>
  </si>
  <si>
    <t>count</t>
  </si>
  <si>
    <t>K</t>
  </si>
  <si>
    <t>MA</t>
  </si>
  <si>
    <t>Annual mortality</t>
  </si>
  <si>
    <t>age</t>
  </si>
  <si>
    <t>check</t>
  </si>
  <si>
    <t>Weekly = 1; Annual = 52</t>
  </si>
  <si>
    <t>Annual Mortality</t>
  </si>
  <si>
    <t>animals/wk</t>
  </si>
  <si>
    <t>Annual rate = 10</t>
  </si>
  <si>
    <t>Annual rate = 20</t>
  </si>
  <si>
    <t>Annual rate = 30</t>
  </si>
  <si>
    <t>Annual rate = 40</t>
  </si>
  <si>
    <t>Annual rate = 50</t>
  </si>
  <si>
    <t>probability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</si>
</sst>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5" borderId="0" xfId="0" applyFill="1"/>
    <xf numFmtId="0" fontId="1" fillId="4" borderId="1" xfId="0" applyFont="1" applyFill="1" applyBorder="1"/>
    <xf numFmtId="0" fontId="0" fillId="2" borderId="4" xfId="0" applyFill="1" applyBorder="1"/>
    <xf numFmtId="0" fontId="1" fillId="6" borderId="0" xfId="0" applyFont="1" applyFill="1"/>
    <xf numFmtId="0" fontId="0" fillId="7" borderId="0" xfId="0" applyFill="1"/>
    <xf numFmtId="0" fontId="0" fillId="2" borderId="0" xfId="0" applyFill="1"/>
    <xf numFmtId="0" fontId="0" fillId="6" borderId="0" xfId="0" applyFill="1"/>
    <xf numFmtId="0" fontId="0" fillId="0" borderId="0" xfId="0" applyFill="1"/>
    <xf numFmtId="0" fontId="0" fillId="8" borderId="3" xfId="0" applyFill="1" applyBorder="1"/>
    <xf numFmtId="0" fontId="0" fillId="9" borderId="0" xfId="0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0" fillId="8" borderId="5" xfId="0" applyFill="1" applyBorder="1"/>
    <xf numFmtId="0" fontId="0" fillId="4" borderId="3" xfId="0" applyFill="1" applyBorder="1"/>
    <xf numFmtId="0" fontId="1" fillId="4" borderId="2" xfId="0" applyFont="1" applyFill="1" applyBorder="1"/>
    <xf numFmtId="0" fontId="0" fillId="8" borderId="6" xfId="0" applyFill="1" applyBorder="1"/>
    <xf numFmtId="0" fontId="0" fillId="8" borderId="2" xfId="0" applyFill="1" applyBorder="1"/>
    <xf numFmtId="0" fontId="1" fillId="8" borderId="0" xfId="0" applyFont="1" applyFill="1" applyBorder="1"/>
    <xf numFmtId="0" fontId="0" fillId="9" borderId="4" xfId="0" applyFill="1" applyBorder="1"/>
    <xf numFmtId="49" fontId="0" fillId="2" borderId="0" xfId="0" applyNumberFormat="1" applyFill="1"/>
    <xf numFmtId="49" fontId="2" fillId="2" borderId="0" xfId="1" applyNumberFormat="1" applyFill="1"/>
    <xf numFmtId="0" fontId="3" fillId="8" borderId="4" xfId="0" applyFont="1" applyFill="1" applyBorder="1"/>
  </cellXfs>
  <cellStyles count="2">
    <cellStyle name="Hyperlink" xfId="1" builtinId="8"/>
    <cellStyle name="Normal" xfId="0" builtinId="0"/>
  </cellStyles>
  <dxfs count="5"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border outline="0">
        <bottom style="medium">
          <color indexed="64"/>
        </bottom>
      </border>
    </dxf>
    <dxf>
      <fill>
        <patternFill patternType="solid">
          <fgColor indexed="64"/>
          <bgColor theme="5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01378552543821"/>
          <c:y val="4.5760006127210366E-2"/>
          <c:w val="0.70678412913193889"/>
          <c:h val="0.76358898750769555"/>
        </c:manualLayout>
      </c:layout>
      <c:scatterChart>
        <c:scatterStyle val="lineMarker"/>
        <c:varyColors val="0"/>
        <c:ser>
          <c:idx val="0"/>
          <c:order val="0"/>
          <c:tx>
            <c:strRef>
              <c:f>MortalityCalcK2!$C$5</c:f>
              <c:strCache>
                <c:ptCount val="1"/>
                <c:pt idx="0">
                  <c:v>MA</c:v>
                </c:pt>
              </c:strCache>
            </c:strRef>
          </c:tx>
          <c:spPr>
            <a:ln w="28575">
              <a:noFill/>
            </a:ln>
          </c:spPr>
          <c:xVal>
            <c:numRef>
              <c:f>MortalityCalcK2!$B$6:$B$33</c:f>
              <c:numCache>
                <c:formatCode>General</c:formatCode>
                <c:ptCount val="28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</c:numCache>
            </c:numRef>
          </c:xVal>
          <c:yVal>
            <c:numRef>
              <c:f>MortalityCalcK2!$C$6:$C$33</c:f>
              <c:numCache>
                <c:formatCode>General</c:formatCode>
                <c:ptCount val="28"/>
                <c:pt idx="0">
                  <c:v>1.5</c:v>
                </c:pt>
                <c:pt idx="1">
                  <c:v>3</c:v>
                </c:pt>
                <c:pt idx="2">
                  <c:v>4.5</c:v>
                </c:pt>
                <c:pt idx="3">
                  <c:v>6</c:v>
                </c:pt>
                <c:pt idx="4">
                  <c:v>7.5</c:v>
                </c:pt>
                <c:pt idx="5">
                  <c:v>9</c:v>
                </c:pt>
                <c:pt idx="6">
                  <c:v>10.5</c:v>
                </c:pt>
                <c:pt idx="7">
                  <c:v>12</c:v>
                </c:pt>
                <c:pt idx="8">
                  <c:v>13.5</c:v>
                </c:pt>
                <c:pt idx="9">
                  <c:v>15</c:v>
                </c:pt>
                <c:pt idx="10">
                  <c:v>16.5</c:v>
                </c:pt>
                <c:pt idx="11">
                  <c:v>18</c:v>
                </c:pt>
                <c:pt idx="12">
                  <c:v>19.5</c:v>
                </c:pt>
                <c:pt idx="13">
                  <c:v>21</c:v>
                </c:pt>
                <c:pt idx="14">
                  <c:v>22.5</c:v>
                </c:pt>
                <c:pt idx="15">
                  <c:v>24</c:v>
                </c:pt>
                <c:pt idx="16">
                  <c:v>25.5</c:v>
                </c:pt>
                <c:pt idx="17">
                  <c:v>27</c:v>
                </c:pt>
                <c:pt idx="18">
                  <c:v>28.5</c:v>
                </c:pt>
                <c:pt idx="19">
                  <c:v>30</c:v>
                </c:pt>
                <c:pt idx="20">
                  <c:v>31.5</c:v>
                </c:pt>
                <c:pt idx="21">
                  <c:v>33</c:v>
                </c:pt>
                <c:pt idx="22">
                  <c:v>34.5</c:v>
                </c:pt>
                <c:pt idx="23">
                  <c:v>36</c:v>
                </c:pt>
                <c:pt idx="24">
                  <c:v>37.5</c:v>
                </c:pt>
                <c:pt idx="25">
                  <c:v>39</c:v>
                </c:pt>
                <c:pt idx="26">
                  <c:v>40.5</c:v>
                </c:pt>
                <c:pt idx="27">
                  <c:v>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80864"/>
        <c:axId val="150995328"/>
      </c:scatterChart>
      <c:scatterChart>
        <c:scatterStyle val="lineMarker"/>
        <c:varyColors val="0"/>
        <c:ser>
          <c:idx val="2"/>
          <c:order val="1"/>
          <c:tx>
            <c:strRef>
              <c:f>MortalityCalcK2!$E$5</c:f>
              <c:strCache>
                <c:ptCount val="1"/>
                <c:pt idx="0">
                  <c:v>check</c:v>
                </c:pt>
              </c:strCache>
            </c:strRef>
          </c:tx>
          <c:spPr>
            <a:ln w="28575">
              <a:noFill/>
            </a:ln>
          </c:spPr>
          <c:xVal>
            <c:numRef>
              <c:f>MortalityCalcK2!$B$6:$B$33</c:f>
              <c:numCache>
                <c:formatCode>General</c:formatCode>
                <c:ptCount val="28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</c:numCache>
            </c:numRef>
          </c:xVal>
          <c:yVal>
            <c:numRef>
              <c:f>MortalityCalcK2!$E$6:$E$33</c:f>
              <c:numCache>
                <c:formatCode>General</c:formatCode>
                <c:ptCount val="28"/>
                <c:pt idx="0">
                  <c:v>0.28846153846153849</c:v>
                </c:pt>
                <c:pt idx="1">
                  <c:v>0.57692307692307698</c:v>
                </c:pt>
                <c:pt idx="2">
                  <c:v>0.86538461538461542</c:v>
                </c:pt>
                <c:pt idx="3">
                  <c:v>1.153846153846154</c:v>
                </c:pt>
                <c:pt idx="4">
                  <c:v>1.4423076923076923</c:v>
                </c:pt>
                <c:pt idx="5">
                  <c:v>1.7307692307692308</c:v>
                </c:pt>
                <c:pt idx="6">
                  <c:v>2.0192307692307692</c:v>
                </c:pt>
                <c:pt idx="7">
                  <c:v>2.3076923076923079</c:v>
                </c:pt>
                <c:pt idx="8">
                  <c:v>2.5961538461538463</c:v>
                </c:pt>
                <c:pt idx="9">
                  <c:v>2.8846153846153846</c:v>
                </c:pt>
                <c:pt idx="10">
                  <c:v>3.1730769230769234</c:v>
                </c:pt>
                <c:pt idx="11">
                  <c:v>3.4615384615384617</c:v>
                </c:pt>
                <c:pt idx="12">
                  <c:v>3.75</c:v>
                </c:pt>
                <c:pt idx="13">
                  <c:v>4.0384615384615383</c:v>
                </c:pt>
                <c:pt idx="14">
                  <c:v>4.3269230769230775</c:v>
                </c:pt>
                <c:pt idx="15">
                  <c:v>4.6153846153846159</c:v>
                </c:pt>
                <c:pt idx="16">
                  <c:v>4.9038461538461542</c:v>
                </c:pt>
                <c:pt idx="17">
                  <c:v>5.1923076923076925</c:v>
                </c:pt>
                <c:pt idx="18">
                  <c:v>5.4807692307692308</c:v>
                </c:pt>
                <c:pt idx="19">
                  <c:v>5.7692307692307692</c:v>
                </c:pt>
                <c:pt idx="20">
                  <c:v>6.0576923076923084</c:v>
                </c:pt>
                <c:pt idx="21">
                  <c:v>6.3461538461538467</c:v>
                </c:pt>
                <c:pt idx="22">
                  <c:v>6.634615384615385</c:v>
                </c:pt>
                <c:pt idx="23">
                  <c:v>6.9230769230769234</c:v>
                </c:pt>
                <c:pt idx="24">
                  <c:v>7.2115384615384617</c:v>
                </c:pt>
                <c:pt idx="25">
                  <c:v>7.5</c:v>
                </c:pt>
                <c:pt idx="26">
                  <c:v>7.7884615384615392</c:v>
                </c:pt>
                <c:pt idx="27">
                  <c:v>8.0769230769230766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224320"/>
        <c:axId val="150997248"/>
      </c:scatterChart>
      <c:valAx>
        <c:axId val="15098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pop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0995328"/>
        <c:crosses val="autoZero"/>
        <c:crossBetween val="midCat"/>
      </c:valAx>
      <c:valAx>
        <c:axId val="150995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MortAdjust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0980864"/>
        <c:crosses val="autoZero"/>
        <c:crossBetween val="midCat"/>
      </c:valAx>
      <c:valAx>
        <c:axId val="15099724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Check against random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1224320"/>
        <c:crosses val="max"/>
        <c:crossBetween val="midCat"/>
      </c:valAx>
      <c:valAx>
        <c:axId val="151224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9972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7206418210520764"/>
          <c:y val="0.82912125483191224"/>
          <c:w val="0.11172112860892389"/>
          <c:h val="0.16743438320209975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Target</a:t>
            </a:r>
            <a:r>
              <a:rPr lang="en-US" sz="1200" baseline="0"/>
              <a:t> carrying capacity, K</a:t>
            </a:r>
            <a:r>
              <a:rPr lang="en-US" sz="1200"/>
              <a:t> = 2</a:t>
            </a:r>
          </a:p>
          <a:p>
            <a:pPr>
              <a:defRPr sz="1200"/>
            </a:pPr>
            <a:endParaRPr lang="en-US" sz="1200"/>
          </a:p>
        </c:rich>
      </c:tx>
      <c:layout>
        <c:manualLayout>
          <c:xMode val="edge"/>
          <c:yMode val="edge"/>
          <c:x val="0.5342362204724409"/>
          <c:y val="1.388888888888888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790529308836397"/>
          <c:y val="0.12547462817147856"/>
          <c:w val="0.56008158355205595"/>
          <c:h val="0.66037401574803145"/>
        </c:manualLayout>
      </c:layout>
      <c:scatterChart>
        <c:scatterStyle val="lineMarker"/>
        <c:varyColors val="0"/>
        <c:ser>
          <c:idx val="2"/>
          <c:order val="0"/>
          <c:tx>
            <c:strRef>
              <c:f>MortalityCalcK2!$G$5</c:f>
              <c:strCache>
                <c:ptCount val="1"/>
                <c:pt idx="0">
                  <c:v>Annual rate = 10</c:v>
                </c:pt>
              </c:strCache>
            </c:strRef>
          </c:tx>
          <c:spPr>
            <a:ln w="28575">
              <a:noFill/>
            </a:ln>
          </c:spPr>
          <c:xVal>
            <c:numRef>
              <c:f>MortalityCalcK2!$B$6:$B$33</c:f>
              <c:numCache>
                <c:formatCode>General</c:formatCode>
                <c:ptCount val="28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</c:numCache>
            </c:numRef>
          </c:xVal>
          <c:yVal>
            <c:numRef>
              <c:f>MortalityCalcK2!$G$6:$G$33</c:f>
              <c:numCache>
                <c:formatCode>General</c:formatCode>
                <c:ptCount val="28"/>
                <c:pt idx="0">
                  <c:v>0.25058437172878123</c:v>
                </c:pt>
                <c:pt idx="1">
                  <c:v>0.43837621610285438</c:v>
                </c:pt>
                <c:pt idx="2">
                  <c:v>0.57911035913866149</c:v>
                </c:pt>
                <c:pt idx="3">
                  <c:v>0.68457872536105224</c:v>
                </c:pt>
                <c:pt idx="4">
                  <c:v>0.76361836729634436</c:v>
                </c:pt>
                <c:pt idx="5">
                  <c:v>0.82285191021561355</c:v>
                </c:pt>
                <c:pt idx="6">
                  <c:v>0.86724245299718772</c:v>
                </c:pt>
                <c:pt idx="7">
                  <c:v>0.90050941950514152</c:v>
                </c:pt>
                <c:pt idx="8">
                  <c:v>0.9254402041113774</c:v>
                </c:pt>
                <c:pt idx="9">
                  <c:v>0.94412372372035402</c:v>
                </c:pt>
                <c:pt idx="10">
                  <c:v>0.95812544530643295</c:v>
                </c:pt>
                <c:pt idx="11">
                  <c:v>0.96861855428574295</c:v>
                </c:pt>
                <c:pt idx="12">
                  <c:v>0.97648225414399092</c:v>
                </c:pt>
                <c:pt idx="13">
                  <c:v>0.9823754337137961</c:v>
                </c:pt>
                <c:pt idx="14">
                  <c:v>0.98679187458361672</c:v>
                </c:pt>
                <c:pt idx="15">
                  <c:v>0.99010162439279614</c:v>
                </c:pt>
                <c:pt idx="16">
                  <c:v>0.99258200262546281</c:v>
                </c:pt>
                <c:pt idx="17">
                  <c:v>0.99444083683704698</c:v>
                </c:pt>
                <c:pt idx="18">
                  <c:v>0.99583387624557329</c:v>
                </c:pt>
                <c:pt idx="19">
                  <c:v>0.99687784174912064</c:v>
                </c:pt>
                <c:pt idx="20">
                  <c:v>0.99766020581285508</c:v>
                </c:pt>
                <c:pt idx="21">
                  <c:v>0.99824652166921546</c:v>
                </c:pt>
                <c:pt idx="22">
                  <c:v>0.99868591593507516</c:v>
                </c:pt>
                <c:pt idx="23">
                  <c:v>0.99901520486488316</c:v>
                </c:pt>
                <c:pt idx="24">
                  <c:v>0.99926197913509796</c:v>
                </c:pt>
                <c:pt idx="25">
                  <c:v>0.99944691562985222</c:v>
                </c:pt>
                <c:pt idx="26">
                  <c:v>0.99958550992925865</c:v>
                </c:pt>
                <c:pt idx="27">
                  <c:v>0.99968937466322316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MortalityCalcK2!$H$5</c:f>
              <c:strCache>
                <c:ptCount val="1"/>
                <c:pt idx="0">
                  <c:v>Annual rate = 20</c:v>
                </c:pt>
              </c:strCache>
            </c:strRef>
          </c:tx>
          <c:spPr>
            <a:ln w="28575">
              <a:noFill/>
            </a:ln>
          </c:spPr>
          <c:xVal>
            <c:numRef>
              <c:f>MortalityCalcK2!$B$6:$B$33</c:f>
              <c:numCache>
                <c:formatCode>General</c:formatCode>
                <c:ptCount val="28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</c:numCache>
            </c:numRef>
          </c:xVal>
          <c:yVal>
            <c:numRef>
              <c:f>MortalityCalcK2!$H$6:$H$33</c:f>
              <c:numCache>
                <c:formatCode>General</c:formatCode>
                <c:ptCount val="28"/>
                <c:pt idx="0">
                  <c:v>0.43837621610285438</c:v>
                </c:pt>
                <c:pt idx="1">
                  <c:v>0.68457872536105224</c:v>
                </c:pt>
                <c:pt idx="2">
                  <c:v>0.82285191021561355</c:v>
                </c:pt>
                <c:pt idx="3">
                  <c:v>0.90050941950514152</c:v>
                </c:pt>
                <c:pt idx="4">
                  <c:v>0.94412372372035402</c:v>
                </c:pt>
                <c:pt idx="5">
                  <c:v>0.96861855428574295</c:v>
                </c:pt>
                <c:pt idx="6">
                  <c:v>0.9823754337137961</c:v>
                </c:pt>
                <c:pt idx="7">
                  <c:v>0.99010162439279614</c:v>
                </c:pt>
                <c:pt idx="8">
                  <c:v>0.99444083683704698</c:v>
                </c:pt>
                <c:pt idx="9">
                  <c:v>0.99687784174912064</c:v>
                </c:pt>
                <c:pt idx="10">
                  <c:v>0.99824652166921546</c:v>
                </c:pt>
                <c:pt idx="11">
                  <c:v>0.99901520486488316</c:v>
                </c:pt>
                <c:pt idx="12">
                  <c:v>0.99944691562985222</c:v>
                </c:pt>
                <c:pt idx="13">
                  <c:v>0.99968937466322316</c:v>
                </c:pt>
                <c:pt idx="14">
                  <c:v>0.99982554542298507</c:v>
                </c:pt>
                <c:pt idx="15">
                  <c:v>0.99990202216033874</c:v>
                </c:pt>
                <c:pt idx="16">
                  <c:v>0.99994497331495136</c:v>
                </c:pt>
                <c:pt idx="17">
                  <c:v>0.99996909570492765</c:v>
                </c:pt>
                <c:pt idx="18">
                  <c:v>0.9999826434128628</c:v>
                </c:pt>
                <c:pt idx="19">
                  <c:v>0.99999025212785642</c:v>
                </c:pt>
                <c:pt idx="20">
                  <c:v>0.9999945253631618</c:v>
                </c:pt>
                <c:pt idx="21">
                  <c:v>0.99999692531374351</c:v>
                </c:pt>
                <c:pt idx="22">
                  <c:v>0.99999827318307033</c:v>
                </c:pt>
                <c:pt idx="23">
                  <c:v>0.99999903017854186</c:v>
                </c:pt>
                <c:pt idx="24">
                  <c:v>0.99999945532520296</c:v>
                </c:pt>
                <c:pt idx="25">
                  <c:v>0.99999969409767953</c:v>
                </c:pt>
                <c:pt idx="26">
                  <c:v>0.99999982819798128</c:v>
                </c:pt>
                <c:pt idx="27">
                  <c:v>0.99999990351190016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MortalityCalcK2!$I$5</c:f>
              <c:strCache>
                <c:ptCount val="1"/>
                <c:pt idx="0">
                  <c:v>Annual rate = 30</c:v>
                </c:pt>
              </c:strCache>
            </c:strRef>
          </c:tx>
          <c:spPr>
            <a:ln w="28575">
              <a:noFill/>
            </a:ln>
          </c:spPr>
          <c:xVal>
            <c:numRef>
              <c:f>MortalityCalcK2!$B$6:$B$33</c:f>
              <c:numCache>
                <c:formatCode>General</c:formatCode>
                <c:ptCount val="28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</c:numCache>
            </c:numRef>
          </c:xVal>
          <c:yVal>
            <c:numRef>
              <c:f>MortalityCalcK2!$I$6:$I$33</c:f>
              <c:numCache>
                <c:formatCode>General</c:formatCode>
                <c:ptCount val="28"/>
                <c:pt idx="0">
                  <c:v>0.57911035913866149</c:v>
                </c:pt>
                <c:pt idx="1">
                  <c:v>0.82285191021561355</c:v>
                </c:pt>
                <c:pt idx="2">
                  <c:v>0.9254402041113774</c:v>
                </c:pt>
                <c:pt idx="3">
                  <c:v>0.96861855428574295</c:v>
                </c:pt>
                <c:pt idx="4">
                  <c:v>0.98679187458361672</c:v>
                </c:pt>
                <c:pt idx="5">
                  <c:v>0.99444083683704698</c:v>
                </c:pt>
                <c:pt idx="6">
                  <c:v>0.99766020581285508</c:v>
                </c:pt>
                <c:pt idx="7">
                  <c:v>0.99901520486488316</c:v>
                </c:pt>
                <c:pt idx="8">
                  <c:v>0.99958550992925865</c:v>
                </c:pt>
                <c:pt idx="9">
                  <c:v>0.99982554542298507</c:v>
                </c:pt>
                <c:pt idx="10">
                  <c:v>0.99992657387573358</c:v>
                </c:pt>
                <c:pt idx="11">
                  <c:v>0.99996909570492765</c:v>
                </c:pt>
                <c:pt idx="12">
                  <c:v>0.99998699270234592</c:v>
                </c:pt>
                <c:pt idx="13">
                  <c:v>0.9999945253631618</c:v>
                </c:pt>
                <c:pt idx="14">
                  <c:v>0.99999769578206732</c:v>
                </c:pt>
                <c:pt idx="15">
                  <c:v>0.99999903017854186</c:v>
                </c:pt>
                <c:pt idx="16">
                  <c:v>0.99999959181219478</c:v>
                </c:pt>
                <c:pt idx="17">
                  <c:v>0.99999982819798128</c:v>
                </c:pt>
                <c:pt idx="18">
                  <c:v>0.99999992769030999</c:v>
                </c:pt>
                <c:pt idx="19">
                  <c:v>0.99999996956560055</c:v>
                </c:pt>
                <c:pt idx="20">
                  <c:v>0.99999998719047656</c:v>
                </c:pt>
                <c:pt idx="21">
                  <c:v>0.99999999460860423</c:v>
                </c:pt>
                <c:pt idx="22">
                  <c:v>0.99999999773081738</c:v>
                </c:pt>
                <c:pt idx="23">
                  <c:v>0.99999999904492454</c:v>
                </c:pt>
                <c:pt idx="24">
                  <c:v>0.99999999959801866</c:v>
                </c:pt>
                <c:pt idx="25">
                  <c:v>0.99999999983081023</c:v>
                </c:pt>
                <c:pt idx="26">
                  <c:v>0.99999999992878974</c:v>
                </c:pt>
                <c:pt idx="27">
                  <c:v>0.99999999997002831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MortalityCalcK2!$J$5</c:f>
              <c:strCache>
                <c:ptCount val="1"/>
                <c:pt idx="0">
                  <c:v>Annual rate = 40</c:v>
                </c:pt>
              </c:strCache>
            </c:strRef>
          </c:tx>
          <c:spPr>
            <a:ln w="28575">
              <a:noFill/>
            </a:ln>
          </c:spPr>
          <c:xVal>
            <c:numRef>
              <c:f>MortalityCalcK2!$B$6:$B$33</c:f>
              <c:numCache>
                <c:formatCode>General</c:formatCode>
                <c:ptCount val="28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</c:numCache>
            </c:numRef>
          </c:xVal>
          <c:yVal>
            <c:numRef>
              <c:f>MortalityCalcK2!$J$6:$J$33</c:f>
              <c:numCache>
                <c:formatCode>General</c:formatCode>
                <c:ptCount val="28"/>
                <c:pt idx="0">
                  <c:v>0.68457872536105224</c:v>
                </c:pt>
                <c:pt idx="1">
                  <c:v>0.90050941950514152</c:v>
                </c:pt>
                <c:pt idx="2">
                  <c:v>0.96861855428574295</c:v>
                </c:pt>
                <c:pt idx="3">
                  <c:v>0.99010162439279614</c:v>
                </c:pt>
                <c:pt idx="4">
                  <c:v>0.99687784174912064</c:v>
                </c:pt>
                <c:pt idx="5">
                  <c:v>0.99901520486488316</c:v>
                </c:pt>
                <c:pt idx="6">
                  <c:v>0.99968937466322316</c:v>
                </c:pt>
                <c:pt idx="7">
                  <c:v>0.99990202216033874</c:v>
                </c:pt>
                <c:pt idx="8">
                  <c:v>0.99996909570492765</c:v>
                </c:pt>
                <c:pt idx="9">
                  <c:v>0.99999025212785642</c:v>
                </c:pt>
                <c:pt idx="10">
                  <c:v>0.99999692531374351</c:v>
                </c:pt>
                <c:pt idx="11">
                  <c:v>0.99999903017854186</c:v>
                </c:pt>
                <c:pt idx="12">
                  <c:v>0.99999969409767953</c:v>
                </c:pt>
                <c:pt idx="13">
                  <c:v>0.99999990351190016</c:v>
                </c:pt>
                <c:pt idx="14">
                  <c:v>0.99999996956560055</c:v>
                </c:pt>
                <c:pt idx="15">
                  <c:v>0.99999999040034293</c:v>
                </c:pt>
                <c:pt idx="16">
                  <c:v>0.99999999697206399</c:v>
                </c:pt>
                <c:pt idx="17">
                  <c:v>0.99999999904492454</c:v>
                </c:pt>
                <c:pt idx="18">
                  <c:v>0.99999999969874886</c:v>
                </c:pt>
                <c:pt idx="19">
                  <c:v>0.99999999990497901</c:v>
                </c:pt>
                <c:pt idx="20">
                  <c:v>0.99999999997002831</c:v>
                </c:pt>
                <c:pt idx="21">
                  <c:v>0.99999999999054634</c:v>
                </c:pt>
                <c:pt idx="22">
                  <c:v>0.99999999999701805</c:v>
                </c:pt>
                <c:pt idx="23">
                  <c:v>0.99999999999905942</c:v>
                </c:pt>
                <c:pt idx="24">
                  <c:v>0.99999999999970335</c:v>
                </c:pt>
                <c:pt idx="25">
                  <c:v>0.99999999999990641</c:v>
                </c:pt>
                <c:pt idx="26">
                  <c:v>0.99999999999997047</c:v>
                </c:pt>
                <c:pt idx="27">
                  <c:v>0.99999999999999067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MortalityCalcK2!$K$5</c:f>
              <c:strCache>
                <c:ptCount val="1"/>
                <c:pt idx="0">
                  <c:v>Annual rate = 50</c:v>
                </c:pt>
              </c:strCache>
            </c:strRef>
          </c:tx>
          <c:spPr>
            <a:ln w="28575">
              <a:noFill/>
            </a:ln>
          </c:spPr>
          <c:xVal>
            <c:numRef>
              <c:f>MortalityCalcK2!$B$6:$B$33</c:f>
              <c:numCache>
                <c:formatCode>General</c:formatCode>
                <c:ptCount val="28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</c:numCache>
            </c:numRef>
          </c:xVal>
          <c:yVal>
            <c:numRef>
              <c:f>MortalityCalcK2!$K$6:$K$33</c:f>
              <c:numCache>
                <c:formatCode>General</c:formatCode>
                <c:ptCount val="28"/>
                <c:pt idx="0">
                  <c:v>0.76361836729634436</c:v>
                </c:pt>
                <c:pt idx="1">
                  <c:v>0.94412372372035402</c:v>
                </c:pt>
                <c:pt idx="2">
                  <c:v>0.98679187458361672</c:v>
                </c:pt>
                <c:pt idx="3">
                  <c:v>0.99687784174912064</c:v>
                </c:pt>
                <c:pt idx="4">
                  <c:v>0.99926197913509796</c:v>
                </c:pt>
                <c:pt idx="5">
                  <c:v>0.99982554542298507</c:v>
                </c:pt>
                <c:pt idx="6">
                  <c:v>0.99995876214225254</c:v>
                </c:pt>
                <c:pt idx="7">
                  <c:v>0.99999025212785642</c:v>
                </c:pt>
                <c:pt idx="8">
                  <c:v>0.99999769578206732</c:v>
                </c:pt>
                <c:pt idx="9">
                  <c:v>0.99999945532520296</c:v>
                </c:pt>
                <c:pt idx="10">
                  <c:v>0.99999987124888223</c:v>
                </c:pt>
                <c:pt idx="11">
                  <c:v>0.99999996956560055</c:v>
                </c:pt>
                <c:pt idx="12">
                  <c:v>0.99999999280586693</c:v>
                </c:pt>
                <c:pt idx="13">
                  <c:v>0.99999999829943909</c:v>
                </c:pt>
                <c:pt idx="14">
                  <c:v>0.99999999959801866</c:v>
                </c:pt>
                <c:pt idx="15">
                  <c:v>0.99999999990497901</c:v>
                </c:pt>
                <c:pt idx="16">
                  <c:v>0.99999999997753874</c:v>
                </c:pt>
                <c:pt idx="17">
                  <c:v>0.99999999999469058</c:v>
                </c:pt>
                <c:pt idx="18">
                  <c:v>0.999999999998745</c:v>
                </c:pt>
                <c:pt idx="19">
                  <c:v>0.99999999999970335</c:v>
                </c:pt>
                <c:pt idx="20">
                  <c:v>0.99999999999992983</c:v>
                </c:pt>
                <c:pt idx="21">
                  <c:v>0.99999999999998346</c:v>
                </c:pt>
                <c:pt idx="22">
                  <c:v>0.99999999999999611</c:v>
                </c:pt>
                <c:pt idx="23">
                  <c:v>0.99999999999999911</c:v>
                </c:pt>
                <c:pt idx="24">
                  <c:v>0.99999999999999978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3072"/>
        <c:axId val="67601536"/>
      </c:scatterChart>
      <c:valAx>
        <c:axId val="67603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animals per cell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7601536"/>
        <c:crosses val="autoZero"/>
        <c:crossBetween val="midCat"/>
      </c:valAx>
      <c:valAx>
        <c:axId val="6760153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7603072"/>
        <c:crosses val="autoZero"/>
        <c:crossBetween val="midCat"/>
        <c:majorUnit val="0.2"/>
      </c:valAx>
    </c:plotArea>
    <c:legend>
      <c:legendPos val="r"/>
      <c:layout>
        <c:manualLayout>
          <c:xMode val="edge"/>
          <c:yMode val="edge"/>
          <c:x val="0.74411176727909012"/>
          <c:y val="0.13792906095071453"/>
          <c:w val="0.23366601049868765"/>
          <c:h val="0.4185859580052493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01378552543821"/>
          <c:y val="4.5760006127210366E-2"/>
          <c:w val="0.70678412913193889"/>
          <c:h val="0.76358898750769555"/>
        </c:manualLayout>
      </c:layout>
      <c:scatterChart>
        <c:scatterStyle val="lineMarker"/>
        <c:varyColors val="0"/>
        <c:ser>
          <c:idx val="0"/>
          <c:order val="0"/>
          <c:tx>
            <c:strRef>
              <c:f>MortalityCalcK2!$C$5</c:f>
              <c:strCache>
                <c:ptCount val="1"/>
                <c:pt idx="0">
                  <c:v>MA</c:v>
                </c:pt>
              </c:strCache>
            </c:strRef>
          </c:tx>
          <c:spPr>
            <a:ln w="28575">
              <a:noFill/>
            </a:ln>
          </c:spPr>
          <c:xVal>
            <c:numRef>
              <c:f>MortalityCalcK2!$B$6:$B$33</c:f>
              <c:numCache>
                <c:formatCode>General</c:formatCode>
                <c:ptCount val="28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</c:numCache>
            </c:numRef>
          </c:xVal>
          <c:yVal>
            <c:numRef>
              <c:f>MortalityCalcK2!$C$6:$C$33</c:f>
              <c:numCache>
                <c:formatCode>General</c:formatCode>
                <c:ptCount val="28"/>
                <c:pt idx="0">
                  <c:v>1.5</c:v>
                </c:pt>
                <c:pt idx="1">
                  <c:v>3</c:v>
                </c:pt>
                <c:pt idx="2">
                  <c:v>4.5</c:v>
                </c:pt>
                <c:pt idx="3">
                  <c:v>6</c:v>
                </c:pt>
                <c:pt idx="4">
                  <c:v>7.5</c:v>
                </c:pt>
                <c:pt idx="5">
                  <c:v>9</c:v>
                </c:pt>
                <c:pt idx="6">
                  <c:v>10.5</c:v>
                </c:pt>
                <c:pt idx="7">
                  <c:v>12</c:v>
                </c:pt>
                <c:pt idx="8">
                  <c:v>13.5</c:v>
                </c:pt>
                <c:pt idx="9">
                  <c:v>15</c:v>
                </c:pt>
                <c:pt idx="10">
                  <c:v>16.5</c:v>
                </c:pt>
                <c:pt idx="11">
                  <c:v>18</c:v>
                </c:pt>
                <c:pt idx="12">
                  <c:v>19.5</c:v>
                </c:pt>
                <c:pt idx="13">
                  <c:v>21</c:v>
                </c:pt>
                <c:pt idx="14">
                  <c:v>22.5</c:v>
                </c:pt>
                <c:pt idx="15">
                  <c:v>24</c:v>
                </c:pt>
                <c:pt idx="16">
                  <c:v>25.5</c:v>
                </c:pt>
                <c:pt idx="17">
                  <c:v>27</c:v>
                </c:pt>
                <c:pt idx="18">
                  <c:v>28.5</c:v>
                </c:pt>
                <c:pt idx="19">
                  <c:v>30</c:v>
                </c:pt>
                <c:pt idx="20">
                  <c:v>31.5</c:v>
                </c:pt>
                <c:pt idx="21">
                  <c:v>33</c:v>
                </c:pt>
                <c:pt idx="22">
                  <c:v>34.5</c:v>
                </c:pt>
                <c:pt idx="23">
                  <c:v>36</c:v>
                </c:pt>
                <c:pt idx="24">
                  <c:v>37.5</c:v>
                </c:pt>
                <c:pt idx="25">
                  <c:v>39</c:v>
                </c:pt>
                <c:pt idx="26">
                  <c:v>40.5</c:v>
                </c:pt>
                <c:pt idx="27">
                  <c:v>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87200"/>
        <c:axId val="124084992"/>
      </c:scatterChart>
      <c:scatterChart>
        <c:scatterStyle val="lineMarker"/>
        <c:varyColors val="0"/>
        <c:ser>
          <c:idx val="2"/>
          <c:order val="1"/>
          <c:tx>
            <c:strRef>
              <c:f>MortalityCalcK2!$E$5</c:f>
              <c:strCache>
                <c:ptCount val="1"/>
                <c:pt idx="0">
                  <c:v>check</c:v>
                </c:pt>
              </c:strCache>
            </c:strRef>
          </c:tx>
          <c:spPr>
            <a:ln w="28575">
              <a:noFill/>
            </a:ln>
          </c:spPr>
          <c:xVal>
            <c:numRef>
              <c:f>MortalityCalcK2!$B$6:$B$33</c:f>
              <c:numCache>
                <c:formatCode>General</c:formatCode>
                <c:ptCount val="28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</c:numCache>
            </c:numRef>
          </c:xVal>
          <c:yVal>
            <c:numRef>
              <c:f>MortalityCalcK2!$E$6:$E$33</c:f>
              <c:numCache>
                <c:formatCode>General</c:formatCode>
                <c:ptCount val="28"/>
                <c:pt idx="0">
                  <c:v>0.28846153846153849</c:v>
                </c:pt>
                <c:pt idx="1">
                  <c:v>0.57692307692307698</c:v>
                </c:pt>
                <c:pt idx="2">
                  <c:v>0.86538461538461542</c:v>
                </c:pt>
                <c:pt idx="3">
                  <c:v>1.153846153846154</c:v>
                </c:pt>
                <c:pt idx="4">
                  <c:v>1.4423076923076923</c:v>
                </c:pt>
                <c:pt idx="5">
                  <c:v>1.7307692307692308</c:v>
                </c:pt>
                <c:pt idx="6">
                  <c:v>2.0192307692307692</c:v>
                </c:pt>
                <c:pt idx="7">
                  <c:v>2.3076923076923079</c:v>
                </c:pt>
                <c:pt idx="8">
                  <c:v>2.5961538461538463</c:v>
                </c:pt>
                <c:pt idx="9">
                  <c:v>2.8846153846153846</c:v>
                </c:pt>
                <c:pt idx="10">
                  <c:v>3.1730769230769234</c:v>
                </c:pt>
                <c:pt idx="11">
                  <c:v>3.4615384615384617</c:v>
                </c:pt>
                <c:pt idx="12">
                  <c:v>3.75</c:v>
                </c:pt>
                <c:pt idx="13">
                  <c:v>4.0384615384615383</c:v>
                </c:pt>
                <c:pt idx="14">
                  <c:v>4.3269230769230775</c:v>
                </c:pt>
                <c:pt idx="15">
                  <c:v>4.6153846153846159</c:v>
                </c:pt>
                <c:pt idx="16">
                  <c:v>4.9038461538461542</c:v>
                </c:pt>
                <c:pt idx="17">
                  <c:v>5.1923076923076925</c:v>
                </c:pt>
                <c:pt idx="18">
                  <c:v>5.4807692307692308</c:v>
                </c:pt>
                <c:pt idx="19">
                  <c:v>5.7692307692307692</c:v>
                </c:pt>
                <c:pt idx="20">
                  <c:v>6.0576923076923084</c:v>
                </c:pt>
                <c:pt idx="21">
                  <c:v>6.3461538461538467</c:v>
                </c:pt>
                <c:pt idx="22">
                  <c:v>6.634615384615385</c:v>
                </c:pt>
                <c:pt idx="23">
                  <c:v>6.9230769230769234</c:v>
                </c:pt>
                <c:pt idx="24">
                  <c:v>7.2115384615384617</c:v>
                </c:pt>
                <c:pt idx="25">
                  <c:v>7.5</c:v>
                </c:pt>
                <c:pt idx="26">
                  <c:v>7.7884615384615392</c:v>
                </c:pt>
                <c:pt idx="27">
                  <c:v>8.0769230769230766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097280"/>
        <c:axId val="124086912"/>
      </c:scatterChart>
      <c:valAx>
        <c:axId val="123587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pop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4084992"/>
        <c:crosses val="autoZero"/>
        <c:crossBetween val="midCat"/>
      </c:valAx>
      <c:valAx>
        <c:axId val="124084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MortAdjust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3587200"/>
        <c:crosses val="autoZero"/>
        <c:crossBetween val="midCat"/>
      </c:valAx>
      <c:valAx>
        <c:axId val="12408691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Check against random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4097280"/>
        <c:crosses val="max"/>
        <c:crossBetween val="midCat"/>
      </c:valAx>
      <c:valAx>
        <c:axId val="124097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40869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7206418210520764"/>
          <c:y val="0.82912125483191224"/>
          <c:w val="0.11172112860892389"/>
          <c:h val="0.16743438320209975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Target</a:t>
            </a:r>
            <a:r>
              <a:rPr lang="en-US" sz="1200" baseline="0"/>
              <a:t> carrying capacity, K</a:t>
            </a:r>
            <a:r>
              <a:rPr lang="en-US" sz="1200"/>
              <a:t> = 5</a:t>
            </a:r>
          </a:p>
          <a:p>
            <a:pPr>
              <a:defRPr sz="1200"/>
            </a:pPr>
            <a:endParaRPr lang="en-US" sz="1200"/>
          </a:p>
        </c:rich>
      </c:tx>
      <c:layout>
        <c:manualLayout>
          <c:xMode val="edge"/>
          <c:yMode val="edge"/>
          <c:x val="0.5342362204724409"/>
          <c:y val="1.388888888888888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790529308836397"/>
          <c:y val="0.12547462817147856"/>
          <c:w val="0.56008158355205595"/>
          <c:h val="0.66037401574803145"/>
        </c:manualLayout>
      </c:layout>
      <c:scatterChart>
        <c:scatterStyle val="lineMarker"/>
        <c:varyColors val="0"/>
        <c:ser>
          <c:idx val="2"/>
          <c:order val="0"/>
          <c:tx>
            <c:strRef>
              <c:f>MortCalcK5!$G$5</c:f>
              <c:strCache>
                <c:ptCount val="1"/>
                <c:pt idx="0">
                  <c:v>Annual rate = 10</c:v>
                </c:pt>
              </c:strCache>
            </c:strRef>
          </c:tx>
          <c:spPr>
            <a:ln w="28575">
              <a:noFill/>
            </a:ln>
          </c:spPr>
          <c:xVal>
            <c:numRef>
              <c:f>MortCalcK5!$B$6:$B$33</c:f>
              <c:numCache>
                <c:formatCode>General</c:formatCode>
                <c:ptCount val="28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</c:numCache>
            </c:numRef>
          </c:xVal>
          <c:yVal>
            <c:numRef>
              <c:f>MortCalcK5!$G$6:$G$33</c:f>
              <c:numCache>
                <c:formatCode>General</c:formatCode>
                <c:ptCount val="28"/>
                <c:pt idx="0">
                  <c:v>0.10897662330444369</c:v>
                </c:pt>
                <c:pt idx="1">
                  <c:v>0.20607734218204876</c:v>
                </c:pt>
                <c:pt idx="2">
                  <c:v>0.2925963525959383</c:v>
                </c:pt>
                <c:pt idx="3">
                  <c:v>0.36968681340328025</c:v>
                </c:pt>
                <c:pt idx="4">
                  <c:v>0.43837621610285438</c:v>
                </c:pt>
                <c:pt idx="5">
                  <c:v>0.49958007963942996</c:v>
                </c:pt>
                <c:pt idx="6">
                  <c:v>0.55411415279460352</c:v>
                </c:pt>
                <c:pt idx="7">
                  <c:v>0.60270528680228874</c:v>
                </c:pt>
                <c:pt idx="8">
                  <c:v>0.64600112310328273</c:v>
                </c:pt>
                <c:pt idx="9">
                  <c:v>0.68457872536105224</c:v>
                </c:pt>
                <c:pt idx="10">
                  <c:v>0.71895227078958834</c:v>
                </c:pt>
                <c:pt idx="11">
                  <c:v>0.74957990330632074</c:v>
                </c:pt>
                <c:pt idx="12">
                  <c:v>0.77686983985157021</c:v>
                </c:pt>
                <c:pt idx="13">
                  <c:v>0.80118581126192578</c:v>
                </c:pt>
                <c:pt idx="14">
                  <c:v>0.82285191021561355</c:v>
                </c:pt>
                <c:pt idx="15">
                  <c:v>0.84215691086514832</c:v>
                </c:pt>
                <c:pt idx="16">
                  <c:v>0.85935811773100679</c:v>
                </c:pt>
                <c:pt idx="17">
                  <c:v>0.87468479515586273</c:v>
                </c:pt>
                <c:pt idx="18">
                  <c:v>0.88834122302848151</c:v>
                </c:pt>
                <c:pt idx="19">
                  <c:v>0.90050941950514152</c:v>
                </c:pt>
                <c:pt idx="20">
                  <c:v>0.91135156701807019</c:v>
                </c:pt>
                <c:pt idx="21">
                  <c:v>0.92101217390567114</c:v>
                </c:pt>
                <c:pt idx="22">
                  <c:v>0.92962000047558968</c:v>
                </c:pt>
                <c:pt idx="23">
                  <c:v>0.93728977517192835</c:v>
                </c:pt>
                <c:pt idx="24">
                  <c:v>0.94412372372035402</c:v>
                </c:pt>
                <c:pt idx="25">
                  <c:v>0.95021293163213605</c:v>
                </c:pt>
                <c:pt idx="26">
                  <c:v>0.95563855822709332</c:v>
                </c:pt>
                <c:pt idx="27">
                  <c:v>0.96047291835642146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MortCalcK5!$H$5</c:f>
              <c:strCache>
                <c:ptCount val="1"/>
                <c:pt idx="0">
                  <c:v>Annual rate = 20</c:v>
                </c:pt>
              </c:strCache>
            </c:strRef>
          </c:tx>
          <c:spPr>
            <a:ln w="28575">
              <a:noFill/>
            </a:ln>
          </c:spPr>
          <c:xVal>
            <c:numRef>
              <c:f>MortCalcK5!$B$6:$B$33</c:f>
              <c:numCache>
                <c:formatCode>General</c:formatCode>
                <c:ptCount val="28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</c:numCache>
            </c:numRef>
          </c:xVal>
          <c:yVal>
            <c:numRef>
              <c:f>MortCalcK5!$H$6:$H$33</c:f>
              <c:numCache>
                <c:formatCode>General</c:formatCode>
                <c:ptCount val="28"/>
                <c:pt idx="0">
                  <c:v>0.20607734218204876</c:v>
                </c:pt>
                <c:pt idx="1">
                  <c:v>0.36968681340328025</c:v>
                </c:pt>
                <c:pt idx="2">
                  <c:v>0.49958007963942996</c:v>
                </c:pt>
                <c:pt idx="3">
                  <c:v>0.60270528680228874</c:v>
                </c:pt>
                <c:pt idx="4">
                  <c:v>0.68457872536105224</c:v>
                </c:pt>
                <c:pt idx="5">
                  <c:v>0.74957990330632074</c:v>
                </c:pt>
                <c:pt idx="6">
                  <c:v>0.80118581126192578</c:v>
                </c:pt>
                <c:pt idx="7">
                  <c:v>0.84215691086514832</c:v>
                </c:pt>
                <c:pt idx="8">
                  <c:v>0.87468479515586273</c:v>
                </c:pt>
                <c:pt idx="9">
                  <c:v>0.90050941950514152</c:v>
                </c:pt>
                <c:pt idx="10">
                  <c:v>0.92101217390567114</c:v>
                </c:pt>
                <c:pt idx="11">
                  <c:v>0.93728977517192835</c:v>
                </c:pt>
                <c:pt idx="12">
                  <c:v>0.95021293163213605</c:v>
                </c:pt>
                <c:pt idx="13">
                  <c:v>0.96047291835642146</c:v>
                </c:pt>
                <c:pt idx="14">
                  <c:v>0.96861855428574295</c:v>
                </c:pt>
                <c:pt idx="15">
                  <c:v>0.97508555921236728</c:v>
                </c:pt>
                <c:pt idx="16">
                  <c:v>0.98021986095183467</c:v>
                </c:pt>
                <c:pt idx="17">
                  <c:v>0.98429609943487195</c:v>
                </c:pt>
                <c:pt idx="18">
                  <c:v>0.98753231752522475</c:v>
                </c:pt>
                <c:pt idx="19">
                  <c:v>0.99010162439279614</c:v>
                </c:pt>
                <c:pt idx="20">
                  <c:v>0.99214145532984832</c:v>
                </c:pt>
                <c:pt idx="21">
                  <c:v>0.9937609233288921</c:v>
                </c:pt>
                <c:pt idx="22">
                  <c:v>0.99504665566694406</c:v>
                </c:pt>
                <c:pt idx="23">
                  <c:v>0.99606742770201273</c:v>
                </c:pt>
                <c:pt idx="24">
                  <c:v>0.99687784174912064</c:v>
                </c:pt>
                <c:pt idx="25">
                  <c:v>0.99752124782333362</c:v>
                </c:pt>
                <c:pt idx="26">
                  <c:v>0.99803206248382903</c:v>
                </c:pt>
                <c:pt idx="27">
                  <c:v>0.9984376098167419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MortCalcK5!$I$5</c:f>
              <c:strCache>
                <c:ptCount val="1"/>
                <c:pt idx="0">
                  <c:v>Annual rate = 30</c:v>
                </c:pt>
              </c:strCache>
            </c:strRef>
          </c:tx>
          <c:spPr>
            <a:ln w="28575">
              <a:noFill/>
            </a:ln>
          </c:spPr>
          <c:xVal>
            <c:numRef>
              <c:f>MortCalcK5!$B$6:$B$33</c:f>
              <c:numCache>
                <c:formatCode>General</c:formatCode>
                <c:ptCount val="28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</c:numCache>
            </c:numRef>
          </c:xVal>
          <c:yVal>
            <c:numRef>
              <c:f>MortCalcK5!$I$6:$I$33</c:f>
              <c:numCache>
                <c:formatCode>General</c:formatCode>
                <c:ptCount val="28"/>
                <c:pt idx="0">
                  <c:v>0.2925963525959383</c:v>
                </c:pt>
                <c:pt idx="1">
                  <c:v>0.49958007963942996</c:v>
                </c:pt>
                <c:pt idx="2">
                  <c:v>0.64600112310328273</c:v>
                </c:pt>
                <c:pt idx="3">
                  <c:v>0.74957990330632074</c:v>
                </c:pt>
                <c:pt idx="4">
                  <c:v>0.82285191021561355</c:v>
                </c:pt>
                <c:pt idx="5">
                  <c:v>0.87468479515586273</c:v>
                </c:pt>
                <c:pt idx="6">
                  <c:v>0.91135156701807019</c:v>
                </c:pt>
                <c:pt idx="7">
                  <c:v>0.93728977517192835</c:v>
                </c:pt>
                <c:pt idx="8">
                  <c:v>0.95563855822709332</c:v>
                </c:pt>
                <c:pt idx="9">
                  <c:v>0.96861855428574295</c:v>
                </c:pt>
                <c:pt idx="10">
                  <c:v>0.97780065084092194</c:v>
                </c:pt>
                <c:pt idx="11">
                  <c:v>0.98429609943487195</c:v>
                </c:pt>
                <c:pt idx="12">
                  <c:v>0.98889100346175773</c:v>
                </c:pt>
                <c:pt idx="13">
                  <c:v>0.99214145532984832</c:v>
                </c:pt>
                <c:pt idx="14">
                  <c:v>0.99444083683704698</c:v>
                </c:pt>
                <c:pt idx="15">
                  <c:v>0.99606742770201273</c:v>
                </c:pt>
                <c:pt idx="16">
                  <c:v>0.9972180840127236</c:v>
                </c:pt>
                <c:pt idx="17">
                  <c:v>0.99803206248382903</c:v>
                </c:pt>
                <c:pt idx="18">
                  <c:v>0.99860787382319738</c:v>
                </c:pt>
                <c:pt idx="19">
                  <c:v>0.99901520486488316</c:v>
                </c:pt>
                <c:pt idx="20">
                  <c:v>0.99930335232947254</c:v>
                </c:pt>
                <c:pt idx="21">
                  <c:v>0.99950718889691337</c:v>
                </c:pt>
                <c:pt idx="22">
                  <c:v>0.99965138362819528</c:v>
                </c:pt>
                <c:pt idx="23">
                  <c:v>0.99975338750704057</c:v>
                </c:pt>
                <c:pt idx="24">
                  <c:v>0.99982554542298507</c:v>
                </c:pt>
                <c:pt idx="25">
                  <c:v>0.99987659019591335</c:v>
                </c:pt>
                <c:pt idx="26">
                  <c:v>0.9999126994544637</c:v>
                </c:pt>
                <c:pt idx="27">
                  <c:v>0.99993824327566727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MortCalcK5!$J$5</c:f>
              <c:strCache>
                <c:ptCount val="1"/>
                <c:pt idx="0">
                  <c:v>Annual rate = 40</c:v>
                </c:pt>
              </c:strCache>
            </c:strRef>
          </c:tx>
          <c:spPr>
            <a:ln w="28575">
              <a:noFill/>
            </a:ln>
          </c:spPr>
          <c:xVal>
            <c:numRef>
              <c:f>MortCalcK5!$B$6:$B$33</c:f>
              <c:numCache>
                <c:formatCode>General</c:formatCode>
                <c:ptCount val="28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</c:numCache>
            </c:numRef>
          </c:xVal>
          <c:yVal>
            <c:numRef>
              <c:f>MortCalcK5!$J$6:$J$33</c:f>
              <c:numCache>
                <c:formatCode>General</c:formatCode>
                <c:ptCount val="28"/>
                <c:pt idx="0">
                  <c:v>0.36968681340328025</c:v>
                </c:pt>
                <c:pt idx="1">
                  <c:v>0.60270528680228874</c:v>
                </c:pt>
                <c:pt idx="2">
                  <c:v>0.74957990330632074</c:v>
                </c:pt>
                <c:pt idx="3">
                  <c:v>0.84215691086514832</c:v>
                </c:pt>
                <c:pt idx="4">
                  <c:v>0.90050941950514152</c:v>
                </c:pt>
                <c:pt idx="5">
                  <c:v>0.93728977517192835</c:v>
                </c:pt>
                <c:pt idx="6">
                  <c:v>0.96047291835642146</c:v>
                </c:pt>
                <c:pt idx="7">
                  <c:v>0.97508555921236728</c:v>
                </c:pt>
                <c:pt idx="8">
                  <c:v>0.98429609943487195</c:v>
                </c:pt>
                <c:pt idx="9">
                  <c:v>0.99010162439279614</c:v>
                </c:pt>
                <c:pt idx="10">
                  <c:v>0.9937609233288921</c:v>
                </c:pt>
                <c:pt idx="11">
                  <c:v>0.99606742770201273</c:v>
                </c:pt>
                <c:pt idx="12">
                  <c:v>0.99752124782333362</c:v>
                </c:pt>
                <c:pt idx="13">
                  <c:v>0.9984376098167419</c:v>
                </c:pt>
                <c:pt idx="14">
                  <c:v>0.99901520486488316</c:v>
                </c:pt>
                <c:pt idx="15">
                  <c:v>0.99937927064023957</c:v>
                </c:pt>
                <c:pt idx="16">
                  <c:v>0.99960874609923522</c:v>
                </c:pt>
                <c:pt idx="17">
                  <c:v>0.99975338750704057</c:v>
                </c:pt>
                <c:pt idx="18">
                  <c:v>0.99984455689370821</c:v>
                </c:pt>
                <c:pt idx="19">
                  <c:v>0.99990202216033874</c:v>
                </c:pt>
                <c:pt idx="20">
                  <c:v>0.99993824327566727</c:v>
                </c:pt>
                <c:pt idx="21">
                  <c:v>0.99996107392229205</c:v>
                </c:pt>
                <c:pt idx="22">
                  <c:v>0.99997546437991813</c:v>
                </c:pt>
                <c:pt idx="23">
                  <c:v>0.99998453487512107</c:v>
                </c:pt>
                <c:pt idx="24">
                  <c:v>0.99999025212785642</c:v>
                </c:pt>
                <c:pt idx="25">
                  <c:v>0.99999385578764666</c:v>
                </c:pt>
                <c:pt idx="26">
                  <c:v>0.99999612722193243</c:v>
                </c:pt>
                <c:pt idx="27">
                  <c:v>0.99999755893691522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MortCalcK5!$K$5</c:f>
              <c:strCache>
                <c:ptCount val="1"/>
                <c:pt idx="0">
                  <c:v>Annual rate = 50</c:v>
                </c:pt>
              </c:strCache>
            </c:strRef>
          </c:tx>
          <c:spPr>
            <a:ln w="28575">
              <a:noFill/>
            </a:ln>
          </c:spPr>
          <c:xVal>
            <c:numRef>
              <c:f>MortCalcK5!$B$6:$B$33</c:f>
              <c:numCache>
                <c:formatCode>General</c:formatCode>
                <c:ptCount val="28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</c:numCache>
            </c:numRef>
          </c:xVal>
          <c:yVal>
            <c:numRef>
              <c:f>MortCalcK5!$K$6:$K$33</c:f>
              <c:numCache>
                <c:formatCode>General</c:formatCode>
                <c:ptCount val="28"/>
                <c:pt idx="0">
                  <c:v>0.43837621610285438</c:v>
                </c:pt>
                <c:pt idx="1">
                  <c:v>0.68457872536105224</c:v>
                </c:pt>
                <c:pt idx="2">
                  <c:v>0.82285191021561355</c:v>
                </c:pt>
                <c:pt idx="3">
                  <c:v>0.90050941950514152</c:v>
                </c:pt>
                <c:pt idx="4">
                  <c:v>0.94412372372035402</c:v>
                </c:pt>
                <c:pt idx="5">
                  <c:v>0.96861855428574295</c:v>
                </c:pt>
                <c:pt idx="6">
                  <c:v>0.9823754337137961</c:v>
                </c:pt>
                <c:pt idx="7">
                  <c:v>0.99010162439279614</c:v>
                </c:pt>
                <c:pt idx="8">
                  <c:v>0.99444083683704698</c:v>
                </c:pt>
                <c:pt idx="9">
                  <c:v>0.99687784174912064</c:v>
                </c:pt>
                <c:pt idx="10">
                  <c:v>0.99824652166921546</c:v>
                </c:pt>
                <c:pt idx="11">
                  <c:v>0.99901520486488316</c:v>
                </c:pt>
                <c:pt idx="12">
                  <c:v>0.99944691562985222</c:v>
                </c:pt>
                <c:pt idx="13">
                  <c:v>0.99968937466322316</c:v>
                </c:pt>
                <c:pt idx="14">
                  <c:v>0.99982554542298507</c:v>
                </c:pt>
                <c:pt idx="15">
                  <c:v>0.99990202216033874</c:v>
                </c:pt>
                <c:pt idx="16">
                  <c:v>0.99994497331495136</c:v>
                </c:pt>
                <c:pt idx="17">
                  <c:v>0.99996909570492765</c:v>
                </c:pt>
                <c:pt idx="18">
                  <c:v>0.9999826434128628</c:v>
                </c:pt>
                <c:pt idx="19">
                  <c:v>0.99999025212785642</c:v>
                </c:pt>
                <c:pt idx="20">
                  <c:v>0.9999945253631618</c:v>
                </c:pt>
                <c:pt idx="21">
                  <c:v>0.99999692531374351</c:v>
                </c:pt>
                <c:pt idx="22">
                  <c:v>0.99999827318307033</c:v>
                </c:pt>
                <c:pt idx="23">
                  <c:v>0.99999903017854186</c:v>
                </c:pt>
                <c:pt idx="24">
                  <c:v>0.99999945532520296</c:v>
                </c:pt>
                <c:pt idx="25">
                  <c:v>0.99999969409767953</c:v>
                </c:pt>
                <c:pt idx="26">
                  <c:v>0.99999982819798128</c:v>
                </c:pt>
                <c:pt idx="27">
                  <c:v>0.99999990351190016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116992"/>
        <c:axId val="124118912"/>
      </c:scatterChart>
      <c:valAx>
        <c:axId val="124116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animals per cell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4118912"/>
        <c:crosses val="autoZero"/>
        <c:crossBetween val="midCat"/>
      </c:valAx>
      <c:valAx>
        <c:axId val="12411891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4116992"/>
        <c:crosses val="autoZero"/>
        <c:crossBetween val="midCat"/>
        <c:majorUnit val="0.2"/>
      </c:valAx>
    </c:plotArea>
    <c:legend>
      <c:legendPos val="r"/>
      <c:layout>
        <c:manualLayout>
          <c:xMode val="edge"/>
          <c:yMode val="edge"/>
          <c:x val="0.74411176727909012"/>
          <c:y val="0.13792906095071453"/>
          <c:w val="0.23366601049868765"/>
          <c:h val="0.4185859580052493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01378552543821"/>
          <c:y val="4.5760006127210366E-2"/>
          <c:w val="0.70678412913193889"/>
          <c:h val="0.76358898750769555"/>
        </c:manualLayout>
      </c:layout>
      <c:scatterChart>
        <c:scatterStyle val="lineMarker"/>
        <c:varyColors val="0"/>
        <c:ser>
          <c:idx val="0"/>
          <c:order val="0"/>
          <c:tx>
            <c:strRef>
              <c:f>MortalityCalcK2!$C$5</c:f>
              <c:strCache>
                <c:ptCount val="1"/>
                <c:pt idx="0">
                  <c:v>MA</c:v>
                </c:pt>
              </c:strCache>
            </c:strRef>
          </c:tx>
          <c:spPr>
            <a:ln w="28575">
              <a:noFill/>
            </a:ln>
          </c:spPr>
          <c:xVal>
            <c:numRef>
              <c:f>MortalityCalcK2!$B$6:$B$33</c:f>
              <c:numCache>
                <c:formatCode>General</c:formatCode>
                <c:ptCount val="28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</c:numCache>
            </c:numRef>
          </c:xVal>
          <c:yVal>
            <c:numRef>
              <c:f>MortalityCalcK2!$C$6:$C$33</c:f>
              <c:numCache>
                <c:formatCode>General</c:formatCode>
                <c:ptCount val="28"/>
                <c:pt idx="0">
                  <c:v>1.5</c:v>
                </c:pt>
                <c:pt idx="1">
                  <c:v>3</c:v>
                </c:pt>
                <c:pt idx="2">
                  <c:v>4.5</c:v>
                </c:pt>
                <c:pt idx="3">
                  <c:v>6</c:v>
                </c:pt>
                <c:pt idx="4">
                  <c:v>7.5</c:v>
                </c:pt>
                <c:pt idx="5">
                  <c:v>9</c:v>
                </c:pt>
                <c:pt idx="6">
                  <c:v>10.5</c:v>
                </c:pt>
                <c:pt idx="7">
                  <c:v>12</c:v>
                </c:pt>
                <c:pt idx="8">
                  <c:v>13.5</c:v>
                </c:pt>
                <c:pt idx="9">
                  <c:v>15</c:v>
                </c:pt>
                <c:pt idx="10">
                  <c:v>16.5</c:v>
                </c:pt>
                <c:pt idx="11">
                  <c:v>18</c:v>
                </c:pt>
                <c:pt idx="12">
                  <c:v>19.5</c:v>
                </c:pt>
                <c:pt idx="13">
                  <c:v>21</c:v>
                </c:pt>
                <c:pt idx="14">
                  <c:v>22.5</c:v>
                </c:pt>
                <c:pt idx="15">
                  <c:v>24</c:v>
                </c:pt>
                <c:pt idx="16">
                  <c:v>25.5</c:v>
                </c:pt>
                <c:pt idx="17">
                  <c:v>27</c:v>
                </c:pt>
                <c:pt idx="18">
                  <c:v>28.5</c:v>
                </c:pt>
                <c:pt idx="19">
                  <c:v>30</c:v>
                </c:pt>
                <c:pt idx="20">
                  <c:v>31.5</c:v>
                </c:pt>
                <c:pt idx="21">
                  <c:v>33</c:v>
                </c:pt>
                <c:pt idx="22">
                  <c:v>34.5</c:v>
                </c:pt>
                <c:pt idx="23">
                  <c:v>36</c:v>
                </c:pt>
                <c:pt idx="24">
                  <c:v>37.5</c:v>
                </c:pt>
                <c:pt idx="25">
                  <c:v>39</c:v>
                </c:pt>
                <c:pt idx="26">
                  <c:v>40.5</c:v>
                </c:pt>
                <c:pt idx="27">
                  <c:v>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041408"/>
        <c:axId val="159559680"/>
      </c:scatterChart>
      <c:scatterChart>
        <c:scatterStyle val="lineMarker"/>
        <c:varyColors val="0"/>
        <c:ser>
          <c:idx val="2"/>
          <c:order val="1"/>
          <c:tx>
            <c:strRef>
              <c:f>MortalityCalcK2!$E$5</c:f>
              <c:strCache>
                <c:ptCount val="1"/>
                <c:pt idx="0">
                  <c:v>check</c:v>
                </c:pt>
              </c:strCache>
            </c:strRef>
          </c:tx>
          <c:spPr>
            <a:ln w="28575">
              <a:noFill/>
            </a:ln>
          </c:spPr>
          <c:xVal>
            <c:numRef>
              <c:f>MortalityCalcK2!$B$6:$B$33</c:f>
              <c:numCache>
                <c:formatCode>General</c:formatCode>
                <c:ptCount val="28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</c:numCache>
            </c:numRef>
          </c:xVal>
          <c:yVal>
            <c:numRef>
              <c:f>MortalityCalcK2!$E$6:$E$33</c:f>
              <c:numCache>
                <c:formatCode>General</c:formatCode>
                <c:ptCount val="28"/>
                <c:pt idx="0">
                  <c:v>0.28846153846153849</c:v>
                </c:pt>
                <c:pt idx="1">
                  <c:v>0.57692307692307698</c:v>
                </c:pt>
                <c:pt idx="2">
                  <c:v>0.86538461538461542</c:v>
                </c:pt>
                <c:pt idx="3">
                  <c:v>1.153846153846154</c:v>
                </c:pt>
                <c:pt idx="4">
                  <c:v>1.4423076923076923</c:v>
                </c:pt>
                <c:pt idx="5">
                  <c:v>1.7307692307692308</c:v>
                </c:pt>
                <c:pt idx="6">
                  <c:v>2.0192307692307692</c:v>
                </c:pt>
                <c:pt idx="7">
                  <c:v>2.3076923076923079</c:v>
                </c:pt>
                <c:pt idx="8">
                  <c:v>2.5961538461538463</c:v>
                </c:pt>
                <c:pt idx="9">
                  <c:v>2.8846153846153846</c:v>
                </c:pt>
                <c:pt idx="10">
                  <c:v>3.1730769230769234</c:v>
                </c:pt>
                <c:pt idx="11">
                  <c:v>3.4615384615384617</c:v>
                </c:pt>
                <c:pt idx="12">
                  <c:v>3.75</c:v>
                </c:pt>
                <c:pt idx="13">
                  <c:v>4.0384615384615383</c:v>
                </c:pt>
                <c:pt idx="14">
                  <c:v>4.3269230769230775</c:v>
                </c:pt>
                <c:pt idx="15">
                  <c:v>4.6153846153846159</c:v>
                </c:pt>
                <c:pt idx="16">
                  <c:v>4.9038461538461542</c:v>
                </c:pt>
                <c:pt idx="17">
                  <c:v>5.1923076923076925</c:v>
                </c:pt>
                <c:pt idx="18">
                  <c:v>5.4807692307692308</c:v>
                </c:pt>
                <c:pt idx="19">
                  <c:v>5.7692307692307692</c:v>
                </c:pt>
                <c:pt idx="20">
                  <c:v>6.0576923076923084</c:v>
                </c:pt>
                <c:pt idx="21">
                  <c:v>6.3461538461538467</c:v>
                </c:pt>
                <c:pt idx="22">
                  <c:v>6.634615384615385</c:v>
                </c:pt>
                <c:pt idx="23">
                  <c:v>6.9230769230769234</c:v>
                </c:pt>
                <c:pt idx="24">
                  <c:v>7.2115384615384617</c:v>
                </c:pt>
                <c:pt idx="25">
                  <c:v>7.5</c:v>
                </c:pt>
                <c:pt idx="26">
                  <c:v>7.7884615384615392</c:v>
                </c:pt>
                <c:pt idx="27">
                  <c:v>8.0769230769230766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11232"/>
        <c:axId val="159561600"/>
      </c:scatterChart>
      <c:valAx>
        <c:axId val="159041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cell pop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9559680"/>
        <c:crosses val="autoZero"/>
        <c:crossBetween val="midCat"/>
      </c:valAx>
      <c:valAx>
        <c:axId val="159559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MortAdjust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9041408"/>
        <c:crosses val="autoZero"/>
        <c:crossBetween val="midCat"/>
      </c:valAx>
      <c:valAx>
        <c:axId val="15956160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Check against random number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9711232"/>
        <c:crosses val="max"/>
        <c:crossBetween val="midCat"/>
      </c:valAx>
      <c:valAx>
        <c:axId val="159711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95616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7206418210520764"/>
          <c:y val="0.82912125483191224"/>
          <c:w val="0.11172112860892389"/>
          <c:h val="0.16743438320209975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Target</a:t>
            </a:r>
            <a:r>
              <a:rPr lang="en-US" sz="1200" baseline="0"/>
              <a:t> carrying capacity, K</a:t>
            </a:r>
            <a:r>
              <a:rPr lang="en-US" sz="1200"/>
              <a:t> = 10</a:t>
            </a:r>
          </a:p>
          <a:p>
            <a:pPr>
              <a:defRPr sz="1200"/>
            </a:pPr>
            <a:endParaRPr lang="en-US" sz="1200"/>
          </a:p>
        </c:rich>
      </c:tx>
      <c:layout>
        <c:manualLayout>
          <c:xMode val="edge"/>
          <c:yMode val="edge"/>
          <c:x val="0.5342362204724409"/>
          <c:y val="1.388888888888888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790529308836397"/>
          <c:y val="0.12547462817147856"/>
          <c:w val="0.56008158355205595"/>
          <c:h val="0.66037401574803145"/>
        </c:manualLayout>
      </c:layout>
      <c:scatterChart>
        <c:scatterStyle val="lineMarker"/>
        <c:varyColors val="0"/>
        <c:ser>
          <c:idx val="2"/>
          <c:order val="0"/>
          <c:tx>
            <c:strRef>
              <c:f>MortCalcK10!$G$5</c:f>
              <c:strCache>
                <c:ptCount val="1"/>
                <c:pt idx="0">
                  <c:v>Annual rate = 10</c:v>
                </c:pt>
              </c:strCache>
            </c:strRef>
          </c:tx>
          <c:spPr>
            <a:ln w="28575">
              <a:noFill/>
            </a:ln>
          </c:spPr>
          <c:xVal>
            <c:numRef>
              <c:f>MortCalcK10!$B$6:$B$33</c:f>
              <c:numCache>
                <c:formatCode>General</c:formatCode>
                <c:ptCount val="28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</c:numCache>
            </c:numRef>
          </c:xVal>
          <c:yVal>
            <c:numRef>
              <c:f>MortCalcK10!$G$6:$G$33</c:f>
              <c:numCache>
                <c:formatCode>General</c:formatCode>
                <c:ptCount val="28"/>
                <c:pt idx="0">
                  <c:v>5.6059654058819075E-2</c:v>
                </c:pt>
                <c:pt idx="1">
                  <c:v>0.10897662330444369</c:v>
                </c:pt>
                <c:pt idx="2">
                  <c:v>0.15892708556031732</c:v>
                </c:pt>
                <c:pt idx="3">
                  <c:v>0.20607734218204876</c:v>
                </c:pt>
                <c:pt idx="4">
                  <c:v>0.25058437172878123</c:v>
                </c:pt>
                <c:pt idx="5">
                  <c:v>0.2925963525959383</c:v>
                </c:pt>
                <c:pt idx="6">
                  <c:v>0.33225315634935682</c:v>
                </c:pt>
                <c:pt idx="7">
                  <c:v>0.36968681340328025</c:v>
                </c:pt>
                <c:pt idx="8">
                  <c:v>0.40502195259260421</c:v>
                </c:pt>
                <c:pt idx="9">
                  <c:v>0.43837621610285438</c:v>
                </c:pt>
                <c:pt idx="10">
                  <c:v>0.4698606511393334</c:v>
                </c:pt>
                <c:pt idx="11">
                  <c:v>0.49958007963942996</c:v>
                </c:pt>
                <c:pt idx="12">
                  <c:v>0.52763344725898531</c:v>
                </c:pt>
                <c:pt idx="13">
                  <c:v>0.55411415279460352</c:v>
                </c:pt>
                <c:pt idx="14">
                  <c:v>0.57911035913866149</c:v>
                </c:pt>
                <c:pt idx="15">
                  <c:v>0.60270528680228874</c:v>
                </c:pt>
                <c:pt idx="16">
                  <c:v>0.62497749098355015</c:v>
                </c:pt>
                <c:pt idx="17">
                  <c:v>0.64600112310328273</c:v>
                </c:pt>
                <c:pt idx="18">
                  <c:v>0.66584617767932319</c:v>
                </c:pt>
                <c:pt idx="19">
                  <c:v>0.68457872536105224</c:v>
                </c:pt>
                <c:pt idx="20">
                  <c:v>0.7022611329001035</c:v>
                </c:pt>
                <c:pt idx="21">
                  <c:v>0.71895227078958834</c:v>
                </c:pt>
                <c:pt idx="22">
                  <c:v>0.73470770926314066</c:v>
                </c:pt>
                <c:pt idx="23">
                  <c:v>0.74957990330632074</c:v>
                </c:pt>
                <c:pt idx="24">
                  <c:v>0.76361836729634436</c:v>
                </c:pt>
                <c:pt idx="25">
                  <c:v>0.77686983985157021</c:v>
                </c:pt>
                <c:pt idx="26">
                  <c:v>0.78937843943958008</c:v>
                </c:pt>
                <c:pt idx="27">
                  <c:v>0.80118581126192578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MortCalcK10!$H$5</c:f>
              <c:strCache>
                <c:ptCount val="1"/>
                <c:pt idx="0">
                  <c:v>Annual rate = 20</c:v>
                </c:pt>
              </c:strCache>
            </c:strRef>
          </c:tx>
          <c:spPr>
            <a:ln w="28575">
              <a:noFill/>
            </a:ln>
          </c:spPr>
          <c:xVal>
            <c:numRef>
              <c:f>MortCalcK10!$B$6:$B$33</c:f>
              <c:numCache>
                <c:formatCode>General</c:formatCode>
                <c:ptCount val="28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</c:numCache>
            </c:numRef>
          </c:xVal>
          <c:yVal>
            <c:numRef>
              <c:f>MortCalcK10!$H$6:$H$33</c:f>
              <c:numCache>
                <c:formatCode>General</c:formatCode>
                <c:ptCount val="28"/>
                <c:pt idx="0">
                  <c:v>0.10897662330444369</c:v>
                </c:pt>
                <c:pt idx="1">
                  <c:v>0.20607734218204876</c:v>
                </c:pt>
                <c:pt idx="2">
                  <c:v>0.2925963525959383</c:v>
                </c:pt>
                <c:pt idx="3">
                  <c:v>0.36968681340328025</c:v>
                </c:pt>
                <c:pt idx="4">
                  <c:v>0.43837621610285438</c:v>
                </c:pt>
                <c:pt idx="5">
                  <c:v>0.49958007963942996</c:v>
                </c:pt>
                <c:pt idx="6">
                  <c:v>0.55411415279460352</c:v>
                </c:pt>
                <c:pt idx="7">
                  <c:v>0.60270528680228874</c:v>
                </c:pt>
                <c:pt idx="8">
                  <c:v>0.64600112310328273</c:v>
                </c:pt>
                <c:pt idx="9">
                  <c:v>0.68457872536105224</c:v>
                </c:pt>
                <c:pt idx="10">
                  <c:v>0.71895227078958834</c:v>
                </c:pt>
                <c:pt idx="11">
                  <c:v>0.74957990330632074</c:v>
                </c:pt>
                <c:pt idx="12">
                  <c:v>0.77686983985157021</c:v>
                </c:pt>
                <c:pt idx="13">
                  <c:v>0.80118581126192578</c:v>
                </c:pt>
                <c:pt idx="14">
                  <c:v>0.82285191021561355</c:v>
                </c:pt>
                <c:pt idx="15">
                  <c:v>0.84215691086514832</c:v>
                </c:pt>
                <c:pt idx="16">
                  <c:v>0.85935811773100679</c:v>
                </c:pt>
                <c:pt idx="17">
                  <c:v>0.87468479515586273</c:v>
                </c:pt>
                <c:pt idx="18">
                  <c:v>0.88834122302848151</c:v>
                </c:pt>
                <c:pt idx="19">
                  <c:v>0.90050941950514152</c:v>
                </c:pt>
                <c:pt idx="20">
                  <c:v>0.91135156701807019</c:v>
                </c:pt>
                <c:pt idx="21">
                  <c:v>0.92101217390567114</c:v>
                </c:pt>
                <c:pt idx="22">
                  <c:v>0.92962000047558968</c:v>
                </c:pt>
                <c:pt idx="23">
                  <c:v>0.93728977517192835</c:v>
                </c:pt>
                <c:pt idx="24">
                  <c:v>0.94412372372035402</c:v>
                </c:pt>
                <c:pt idx="25">
                  <c:v>0.95021293163213605</c:v>
                </c:pt>
                <c:pt idx="26">
                  <c:v>0.95563855822709332</c:v>
                </c:pt>
                <c:pt idx="27">
                  <c:v>0.96047291835642146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MortCalcK10!$I$5</c:f>
              <c:strCache>
                <c:ptCount val="1"/>
                <c:pt idx="0">
                  <c:v>Annual rate = 30</c:v>
                </c:pt>
              </c:strCache>
            </c:strRef>
          </c:tx>
          <c:spPr>
            <a:ln w="28575">
              <a:noFill/>
            </a:ln>
          </c:spPr>
          <c:xVal>
            <c:numRef>
              <c:f>MortCalcK10!$B$6:$B$33</c:f>
              <c:numCache>
                <c:formatCode>General</c:formatCode>
                <c:ptCount val="28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</c:numCache>
            </c:numRef>
          </c:xVal>
          <c:yVal>
            <c:numRef>
              <c:f>MortCalcK10!$I$6:$I$33</c:f>
              <c:numCache>
                <c:formatCode>General</c:formatCode>
                <c:ptCount val="28"/>
                <c:pt idx="0">
                  <c:v>0.15892708556031732</c:v>
                </c:pt>
                <c:pt idx="1">
                  <c:v>0.2925963525959383</c:v>
                </c:pt>
                <c:pt idx="2">
                  <c:v>0.40502195259260421</c:v>
                </c:pt>
                <c:pt idx="3">
                  <c:v>0.49958007963942996</c:v>
                </c:pt>
                <c:pt idx="4">
                  <c:v>0.57911035913866149</c:v>
                </c:pt>
                <c:pt idx="5">
                  <c:v>0.64600112310328273</c:v>
                </c:pt>
                <c:pt idx="6">
                  <c:v>0.7022611329001035</c:v>
                </c:pt>
                <c:pt idx="7">
                  <c:v>0.74957990330632074</c:v>
                </c:pt>
                <c:pt idx="8">
                  <c:v>0.78937843943958008</c:v>
                </c:pt>
                <c:pt idx="9">
                  <c:v>0.82285191021561355</c:v>
                </c:pt>
                <c:pt idx="10">
                  <c:v>0.8510055398376235</c:v>
                </c:pt>
                <c:pt idx="11">
                  <c:v>0.87468479515586273</c:v>
                </c:pt>
                <c:pt idx="12">
                  <c:v>0.89460077543813565</c:v>
                </c:pt>
                <c:pt idx="13">
                  <c:v>0.91135156701807019</c:v>
                </c:pt>
                <c:pt idx="14">
                  <c:v>0.9254402041113774</c:v>
                </c:pt>
                <c:pt idx="15">
                  <c:v>0.93728977517192835</c:v>
                </c:pt>
                <c:pt idx="16">
                  <c:v>0.94725612843868601</c:v>
                </c:pt>
                <c:pt idx="17">
                  <c:v>0.95563855822709332</c:v>
                </c:pt>
                <c:pt idx="18">
                  <c:v>0.96268879287931508</c:v>
                </c:pt>
                <c:pt idx="19">
                  <c:v>0.96861855428574295</c:v>
                </c:pt>
                <c:pt idx="20">
                  <c:v>0.9736059159937791</c:v>
                </c:pt>
                <c:pt idx="21">
                  <c:v>0.97780065084092194</c:v>
                </c:pt>
                <c:pt idx="22">
                  <c:v>0.98132872870411014</c:v>
                </c:pt>
                <c:pt idx="23">
                  <c:v>0.98429609943487195</c:v>
                </c:pt>
                <c:pt idx="24">
                  <c:v>0.98679187458361672</c:v>
                </c:pt>
                <c:pt idx="25">
                  <c:v>0.98889100346175773</c:v>
                </c:pt>
                <c:pt idx="26">
                  <c:v>0.99065652390508019</c:v>
                </c:pt>
                <c:pt idx="27">
                  <c:v>0.99214145532984832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MortCalcK10!$J$5</c:f>
              <c:strCache>
                <c:ptCount val="1"/>
                <c:pt idx="0">
                  <c:v>Annual rate = 40</c:v>
                </c:pt>
              </c:strCache>
            </c:strRef>
          </c:tx>
          <c:spPr>
            <a:ln w="28575">
              <a:noFill/>
            </a:ln>
          </c:spPr>
          <c:xVal>
            <c:numRef>
              <c:f>MortCalcK10!$B$6:$B$33</c:f>
              <c:numCache>
                <c:formatCode>General</c:formatCode>
                <c:ptCount val="28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</c:numCache>
            </c:numRef>
          </c:xVal>
          <c:yVal>
            <c:numRef>
              <c:f>MortCalcK10!$J$6:$J$33</c:f>
              <c:numCache>
                <c:formatCode>General</c:formatCode>
                <c:ptCount val="28"/>
                <c:pt idx="0">
                  <c:v>0.20607734218204876</c:v>
                </c:pt>
                <c:pt idx="1">
                  <c:v>0.36968681340328025</c:v>
                </c:pt>
                <c:pt idx="2">
                  <c:v>0.49958007963942996</c:v>
                </c:pt>
                <c:pt idx="3">
                  <c:v>0.60270528680228874</c:v>
                </c:pt>
                <c:pt idx="4">
                  <c:v>0.68457872536105224</c:v>
                </c:pt>
                <c:pt idx="5">
                  <c:v>0.74957990330632074</c:v>
                </c:pt>
                <c:pt idx="6">
                  <c:v>0.80118581126192578</c:v>
                </c:pt>
                <c:pt idx="7">
                  <c:v>0.84215691086514832</c:v>
                </c:pt>
                <c:pt idx="8">
                  <c:v>0.87468479515586273</c:v>
                </c:pt>
                <c:pt idx="9">
                  <c:v>0.90050941950514152</c:v>
                </c:pt>
                <c:pt idx="10">
                  <c:v>0.92101217390567114</c:v>
                </c:pt>
                <c:pt idx="11">
                  <c:v>0.93728977517192835</c:v>
                </c:pt>
                <c:pt idx="12">
                  <c:v>0.95021293163213605</c:v>
                </c:pt>
                <c:pt idx="13">
                  <c:v>0.96047291835642146</c:v>
                </c:pt>
                <c:pt idx="14">
                  <c:v>0.96861855428574295</c:v>
                </c:pt>
                <c:pt idx="15">
                  <c:v>0.97508555921236728</c:v>
                </c:pt>
                <c:pt idx="16">
                  <c:v>0.98021986095183467</c:v>
                </c:pt>
                <c:pt idx="17">
                  <c:v>0.98429609943487195</c:v>
                </c:pt>
                <c:pt idx="18">
                  <c:v>0.98753231752522475</c:v>
                </c:pt>
                <c:pt idx="19">
                  <c:v>0.99010162439279614</c:v>
                </c:pt>
                <c:pt idx="20">
                  <c:v>0.99214145532984832</c:v>
                </c:pt>
                <c:pt idx="21">
                  <c:v>0.9937609233288921</c:v>
                </c:pt>
                <c:pt idx="22">
                  <c:v>0.99504665566694406</c:v>
                </c:pt>
                <c:pt idx="23">
                  <c:v>0.99606742770201273</c:v>
                </c:pt>
                <c:pt idx="24">
                  <c:v>0.99687784174912064</c:v>
                </c:pt>
                <c:pt idx="25">
                  <c:v>0.99752124782333362</c:v>
                </c:pt>
                <c:pt idx="26">
                  <c:v>0.99803206248382903</c:v>
                </c:pt>
                <c:pt idx="27">
                  <c:v>0.9984376098167419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MortCalcK10!$K$5</c:f>
              <c:strCache>
                <c:ptCount val="1"/>
                <c:pt idx="0">
                  <c:v>Annual rate = 50</c:v>
                </c:pt>
              </c:strCache>
            </c:strRef>
          </c:tx>
          <c:spPr>
            <a:ln w="28575">
              <a:noFill/>
            </a:ln>
          </c:spPr>
          <c:xVal>
            <c:numRef>
              <c:f>MortCalcK10!$B$6:$B$33</c:f>
              <c:numCache>
                <c:formatCode>General</c:formatCode>
                <c:ptCount val="28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  <c:pt idx="20">
                  <c:v>63</c:v>
                </c:pt>
                <c:pt idx="21">
                  <c:v>66</c:v>
                </c:pt>
                <c:pt idx="22">
                  <c:v>69</c:v>
                </c:pt>
                <c:pt idx="23">
                  <c:v>72</c:v>
                </c:pt>
                <c:pt idx="24">
                  <c:v>75</c:v>
                </c:pt>
                <c:pt idx="25">
                  <c:v>78</c:v>
                </c:pt>
                <c:pt idx="26">
                  <c:v>81</c:v>
                </c:pt>
                <c:pt idx="27">
                  <c:v>84</c:v>
                </c:pt>
              </c:numCache>
            </c:numRef>
          </c:xVal>
          <c:yVal>
            <c:numRef>
              <c:f>MortCalcK10!$K$6:$K$33</c:f>
              <c:numCache>
                <c:formatCode>General</c:formatCode>
                <c:ptCount val="28"/>
                <c:pt idx="0">
                  <c:v>0.25058437172878123</c:v>
                </c:pt>
                <c:pt idx="1">
                  <c:v>0.43837621610285438</c:v>
                </c:pt>
                <c:pt idx="2">
                  <c:v>0.57911035913866149</c:v>
                </c:pt>
                <c:pt idx="3">
                  <c:v>0.68457872536105224</c:v>
                </c:pt>
                <c:pt idx="4">
                  <c:v>0.76361836729634436</c:v>
                </c:pt>
                <c:pt idx="5">
                  <c:v>0.82285191021561355</c:v>
                </c:pt>
                <c:pt idx="6">
                  <c:v>0.86724245299718772</c:v>
                </c:pt>
                <c:pt idx="7">
                  <c:v>0.90050941950514152</c:v>
                </c:pt>
                <c:pt idx="8">
                  <c:v>0.9254402041113774</c:v>
                </c:pt>
                <c:pt idx="9">
                  <c:v>0.94412372372035402</c:v>
                </c:pt>
                <c:pt idx="10">
                  <c:v>0.95812544530643295</c:v>
                </c:pt>
                <c:pt idx="11">
                  <c:v>0.96861855428574295</c:v>
                </c:pt>
                <c:pt idx="12">
                  <c:v>0.97648225414399092</c:v>
                </c:pt>
                <c:pt idx="13">
                  <c:v>0.9823754337137961</c:v>
                </c:pt>
                <c:pt idx="14">
                  <c:v>0.98679187458361672</c:v>
                </c:pt>
                <c:pt idx="15">
                  <c:v>0.99010162439279614</c:v>
                </c:pt>
                <c:pt idx="16">
                  <c:v>0.99258200262546281</c:v>
                </c:pt>
                <c:pt idx="17">
                  <c:v>0.99444083683704698</c:v>
                </c:pt>
                <c:pt idx="18">
                  <c:v>0.99583387624557329</c:v>
                </c:pt>
                <c:pt idx="19">
                  <c:v>0.99687784174912064</c:v>
                </c:pt>
                <c:pt idx="20">
                  <c:v>0.99766020581285508</c:v>
                </c:pt>
                <c:pt idx="21">
                  <c:v>0.99824652166921546</c:v>
                </c:pt>
                <c:pt idx="22">
                  <c:v>0.99868591593507516</c:v>
                </c:pt>
                <c:pt idx="23">
                  <c:v>0.99901520486488316</c:v>
                </c:pt>
                <c:pt idx="24">
                  <c:v>0.99926197913509796</c:v>
                </c:pt>
                <c:pt idx="25">
                  <c:v>0.99944691562985222</c:v>
                </c:pt>
                <c:pt idx="26">
                  <c:v>0.99958550992925865</c:v>
                </c:pt>
                <c:pt idx="27">
                  <c:v>0.99968937466322316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41440"/>
        <c:axId val="159743360"/>
      </c:scatterChart>
      <c:valAx>
        <c:axId val="159741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animals per cell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9743360"/>
        <c:crosses val="autoZero"/>
        <c:crossBetween val="midCat"/>
      </c:valAx>
      <c:valAx>
        <c:axId val="159743360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9741440"/>
        <c:crosses val="autoZero"/>
        <c:crossBetween val="midCat"/>
        <c:majorUnit val="0.2"/>
      </c:valAx>
    </c:plotArea>
    <c:legend>
      <c:legendPos val="r"/>
      <c:layout>
        <c:manualLayout>
          <c:xMode val="edge"/>
          <c:yMode val="edge"/>
          <c:x val="0.74411176727909012"/>
          <c:y val="0.13792906095071453"/>
          <c:w val="0.23366601049868765"/>
          <c:h val="0.4185859580052493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361950</xdr:colOff>
      <xdr:row>6</xdr:row>
      <xdr:rowOff>180975</xdr:rowOff>
    </xdr:from>
    <xdr:to>
      <xdr:col>21</xdr:col>
      <xdr:colOff>85725</xdr:colOff>
      <xdr:row>23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904875</xdr:colOff>
      <xdr:row>12</xdr:row>
      <xdr:rowOff>90487</xdr:rowOff>
    </xdr:from>
    <xdr:to>
      <xdr:col>14</xdr:col>
      <xdr:colOff>209550</xdr:colOff>
      <xdr:row>26</xdr:row>
      <xdr:rowOff>166687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361950</xdr:colOff>
      <xdr:row>6</xdr:row>
      <xdr:rowOff>180975</xdr:rowOff>
    </xdr:from>
    <xdr:to>
      <xdr:col>21</xdr:col>
      <xdr:colOff>85725</xdr:colOff>
      <xdr:row>23</xdr:row>
      <xdr:rowOff>23812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904875</xdr:colOff>
      <xdr:row>12</xdr:row>
      <xdr:rowOff>90487</xdr:rowOff>
    </xdr:from>
    <xdr:to>
      <xdr:col>14</xdr:col>
      <xdr:colOff>209550</xdr:colOff>
      <xdr:row>26</xdr:row>
      <xdr:rowOff>166687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361950</xdr:colOff>
      <xdr:row>6</xdr:row>
      <xdr:rowOff>180975</xdr:rowOff>
    </xdr:from>
    <xdr:to>
      <xdr:col>21</xdr:col>
      <xdr:colOff>85725</xdr:colOff>
      <xdr:row>23</xdr:row>
      <xdr:rowOff>23812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904875</xdr:colOff>
      <xdr:row>12</xdr:row>
      <xdr:rowOff>90487</xdr:rowOff>
    </xdr:from>
    <xdr:to>
      <xdr:col>14</xdr:col>
      <xdr:colOff>209550</xdr:colOff>
      <xdr:row>26</xdr:row>
      <xdr:rowOff>166687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0" name="Table30" displayName="Table30" ref="B14:C22" totalsRowShown="0" headerRowDxfId="4" dataDxfId="3" tableBorderDxfId="2">
  <autoFilter ref="B14:C22"/>
  <tableColumns count="2">
    <tableColumn id="1" name="Male" dataDxfId="1"/>
    <tableColumn id="2" name="Fema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ineree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workbookViewId="0">
      <selection activeCell="I16" sqref="I16"/>
    </sheetView>
  </sheetViews>
  <sheetFormatPr defaultRowHeight="15" x14ac:dyDescent="0.25"/>
  <cols>
    <col min="1" max="1" width="35.5703125" customWidth="1"/>
    <col min="2" max="2" width="15.5703125" customWidth="1"/>
  </cols>
  <sheetData>
    <row r="1" spans="1:4" x14ac:dyDescent="0.25">
      <c r="A1" s="7" t="s">
        <v>3</v>
      </c>
      <c r="B1" s="7" t="s">
        <v>0</v>
      </c>
      <c r="C1" s="10"/>
    </row>
    <row r="2" spans="1:4" x14ac:dyDescent="0.25">
      <c r="A2" s="3" t="s">
        <v>4</v>
      </c>
      <c r="B2" s="23" t="s">
        <v>61</v>
      </c>
      <c r="C2" s="9"/>
      <c r="D2">
        <v>0</v>
      </c>
    </row>
    <row r="3" spans="1:4" x14ac:dyDescent="0.25">
      <c r="A3" s="3" t="s">
        <v>1</v>
      </c>
      <c r="B3" s="23" t="s">
        <v>23</v>
      </c>
      <c r="C3" s="9"/>
      <c r="D3">
        <v>1</v>
      </c>
    </row>
    <row r="4" spans="1:4" x14ac:dyDescent="0.25">
      <c r="A4" s="3" t="s">
        <v>5</v>
      </c>
      <c r="B4" s="23" t="s">
        <v>32</v>
      </c>
      <c r="C4" s="9"/>
    </row>
    <row r="5" spans="1:4" x14ac:dyDescent="0.25">
      <c r="A5" s="3" t="s">
        <v>27</v>
      </c>
      <c r="B5" s="23" t="s">
        <v>31</v>
      </c>
      <c r="C5" s="9"/>
    </row>
    <row r="6" spans="1:4" x14ac:dyDescent="0.25">
      <c r="A6" s="3" t="s">
        <v>42</v>
      </c>
      <c r="B6" s="9" t="b">
        <v>1</v>
      </c>
      <c r="C6" s="9"/>
      <c r="D6">
        <v>4</v>
      </c>
    </row>
    <row r="7" spans="1:4" x14ac:dyDescent="0.25">
      <c r="A7" s="3" t="s">
        <v>6</v>
      </c>
      <c r="B7" s="23" t="s">
        <v>26</v>
      </c>
      <c r="C7" s="9"/>
      <c r="D7">
        <v>5</v>
      </c>
    </row>
    <row r="8" spans="1:4" x14ac:dyDescent="0.25">
      <c r="A8" s="3" t="s">
        <v>7</v>
      </c>
      <c r="B8" s="23" t="s">
        <v>26</v>
      </c>
      <c r="C8" s="9"/>
      <c r="D8">
        <v>6</v>
      </c>
    </row>
    <row r="9" spans="1:4" x14ac:dyDescent="0.25">
      <c r="A9" s="3" t="s">
        <v>8</v>
      </c>
      <c r="B9" s="23" t="s">
        <v>33</v>
      </c>
      <c r="C9" s="9"/>
    </row>
    <row r="10" spans="1:4" x14ac:dyDescent="0.25">
      <c r="A10" s="3" t="s">
        <v>9</v>
      </c>
      <c r="B10" s="9">
        <v>3</v>
      </c>
      <c r="C10" s="9"/>
      <c r="D10">
        <v>8</v>
      </c>
    </row>
    <row r="11" spans="1:4" x14ac:dyDescent="0.25">
      <c r="A11" s="3" t="s">
        <v>43</v>
      </c>
      <c r="B11" s="9" t="b">
        <v>0</v>
      </c>
      <c r="C11" s="9"/>
      <c r="D11">
        <v>9</v>
      </c>
    </row>
    <row r="12" spans="1:4" x14ac:dyDescent="0.25">
      <c r="A12" s="3" t="s">
        <v>10</v>
      </c>
      <c r="B12" s="9">
        <v>5344</v>
      </c>
      <c r="C12" s="9"/>
      <c r="D12">
        <v>10</v>
      </c>
    </row>
    <row r="13" spans="1:4" x14ac:dyDescent="0.25">
      <c r="A13" s="3"/>
      <c r="B13" s="9"/>
      <c r="C13" s="9"/>
      <c r="D13">
        <v>11</v>
      </c>
    </row>
    <row r="14" spans="1:4" x14ac:dyDescent="0.25">
      <c r="A14" s="3" t="s">
        <v>11</v>
      </c>
      <c r="B14" s="9">
        <v>1</v>
      </c>
      <c r="C14" s="9"/>
      <c r="D14">
        <v>12</v>
      </c>
    </row>
    <row r="15" spans="1:4" x14ac:dyDescent="0.25">
      <c r="A15" s="3" t="s">
        <v>2</v>
      </c>
      <c r="B15" s="9" t="b">
        <v>0</v>
      </c>
      <c r="C15" s="9"/>
      <c r="D15">
        <v>13</v>
      </c>
    </row>
    <row r="16" spans="1:4" x14ac:dyDescent="0.25">
      <c r="A16" s="3" t="s">
        <v>44</v>
      </c>
      <c r="B16" s="9" t="b">
        <v>1</v>
      </c>
      <c r="C16" s="9"/>
      <c r="D16">
        <v>14</v>
      </c>
    </row>
    <row r="17" spans="1:10" x14ac:dyDescent="0.25">
      <c r="A17" s="3" t="s">
        <v>56</v>
      </c>
      <c r="B17" s="9">
        <v>1.6</v>
      </c>
      <c r="C17" s="9"/>
      <c r="D17">
        <v>15</v>
      </c>
    </row>
    <row r="18" spans="1:10" x14ac:dyDescent="0.25">
      <c r="A18" s="3" t="s">
        <v>28</v>
      </c>
      <c r="B18" s="23" t="s">
        <v>34</v>
      </c>
      <c r="C18" s="9"/>
      <c r="D18">
        <v>16</v>
      </c>
    </row>
    <row r="19" spans="1:10" x14ac:dyDescent="0.25">
      <c r="A19" s="3" t="s">
        <v>29</v>
      </c>
      <c r="B19" s="23" t="s">
        <v>35</v>
      </c>
      <c r="C19" s="9"/>
      <c r="D19">
        <v>17</v>
      </c>
    </row>
    <row r="20" spans="1:10" x14ac:dyDescent="0.25">
      <c r="A20" s="3" t="s">
        <v>30</v>
      </c>
      <c r="B20" s="24" t="s">
        <v>36</v>
      </c>
      <c r="C20" s="9"/>
      <c r="D20">
        <v>18</v>
      </c>
    </row>
    <row r="22" spans="1:10" x14ac:dyDescent="0.25">
      <c r="A22" s="4" t="s">
        <v>45</v>
      </c>
      <c r="B22" s="4" t="b">
        <v>1</v>
      </c>
      <c r="C22" s="4"/>
      <c r="D22">
        <v>20</v>
      </c>
    </row>
    <row r="23" spans="1:10" x14ac:dyDescent="0.25">
      <c r="A23" s="4" t="s">
        <v>46</v>
      </c>
      <c r="B23" s="4" t="b">
        <v>0</v>
      </c>
      <c r="C23" s="4"/>
      <c r="D23">
        <v>21</v>
      </c>
    </row>
    <row r="24" spans="1:10" x14ac:dyDescent="0.25">
      <c r="A24" s="4"/>
      <c r="B24" s="4"/>
      <c r="C24" s="4"/>
      <c r="D24">
        <v>22</v>
      </c>
    </row>
    <row r="25" spans="1:10" x14ac:dyDescent="0.25">
      <c r="A25" s="4"/>
      <c r="B25" s="4"/>
      <c r="C25" s="4"/>
      <c r="D25">
        <v>23</v>
      </c>
    </row>
    <row r="26" spans="1:10" x14ac:dyDescent="0.25">
      <c r="A26" s="4"/>
      <c r="B26" s="4"/>
      <c r="C26" s="4"/>
      <c r="D26">
        <v>24</v>
      </c>
    </row>
    <row r="27" spans="1:10" x14ac:dyDescent="0.25">
      <c r="A27" s="4" t="s">
        <v>47</v>
      </c>
      <c r="B27" s="4" t="b">
        <v>0</v>
      </c>
      <c r="C27" s="4"/>
      <c r="D27">
        <v>25</v>
      </c>
    </row>
    <row r="28" spans="1:10" x14ac:dyDescent="0.25">
      <c r="A28" s="4" t="s">
        <v>37</v>
      </c>
      <c r="B28" s="4">
        <v>1</v>
      </c>
      <c r="C28" s="4"/>
      <c r="D28">
        <v>26</v>
      </c>
    </row>
    <row r="29" spans="1:10" x14ac:dyDescent="0.25">
      <c r="A29" s="4" t="s">
        <v>48</v>
      </c>
      <c r="B29" s="4" t="b">
        <v>0</v>
      </c>
      <c r="C29" s="4"/>
      <c r="D29">
        <v>27</v>
      </c>
    </row>
    <row r="30" spans="1:10" x14ac:dyDescent="0.25">
      <c r="A30" s="9" t="s">
        <v>52</v>
      </c>
      <c r="B30" s="23" t="s">
        <v>38</v>
      </c>
      <c r="C30" s="9"/>
      <c r="D30">
        <v>28</v>
      </c>
      <c r="J30" s="11"/>
    </row>
    <row r="31" spans="1:10" x14ac:dyDescent="0.25">
      <c r="A31" s="9" t="s">
        <v>53</v>
      </c>
      <c r="B31" s="23" t="s">
        <v>39</v>
      </c>
      <c r="C31" s="9"/>
      <c r="D31">
        <v>29</v>
      </c>
    </row>
    <row r="32" spans="1:10" x14ac:dyDescent="0.25">
      <c r="A32" s="9" t="s">
        <v>51</v>
      </c>
      <c r="B32" s="9" t="b">
        <v>1</v>
      </c>
      <c r="C32" s="9"/>
      <c r="D32">
        <v>30</v>
      </c>
    </row>
    <row r="33" spans="1:4" x14ac:dyDescent="0.25">
      <c r="A33" s="8" t="s">
        <v>50</v>
      </c>
      <c r="B33" s="8" t="s">
        <v>49</v>
      </c>
      <c r="C33" s="8"/>
      <c r="D33">
        <v>31</v>
      </c>
    </row>
    <row r="34" spans="1:4" x14ac:dyDescent="0.25">
      <c r="A34" s="4">
        <v>1</v>
      </c>
      <c r="B34" s="4" t="b">
        <v>0</v>
      </c>
      <c r="C34" s="4"/>
      <c r="D34">
        <v>32</v>
      </c>
    </row>
    <row r="35" spans="1:4" x14ac:dyDescent="0.25">
      <c r="A35" s="4">
        <v>2</v>
      </c>
      <c r="B35" s="4" t="b">
        <v>0</v>
      </c>
      <c r="C35" s="4"/>
      <c r="D35">
        <v>33</v>
      </c>
    </row>
    <row r="36" spans="1:4" x14ac:dyDescent="0.25">
      <c r="A36" s="4">
        <v>3</v>
      </c>
      <c r="B36" s="4" t="b">
        <v>0</v>
      </c>
      <c r="C36" s="4"/>
      <c r="D36">
        <v>34</v>
      </c>
    </row>
    <row r="37" spans="1:4" x14ac:dyDescent="0.25">
      <c r="A37" s="4">
        <v>4</v>
      </c>
      <c r="B37" s="4" t="b">
        <v>0</v>
      </c>
      <c r="C37" s="4"/>
      <c r="D37">
        <v>35</v>
      </c>
    </row>
    <row r="38" spans="1:4" x14ac:dyDescent="0.25">
      <c r="A38" s="4">
        <v>5</v>
      </c>
      <c r="B38" s="4" t="b">
        <v>0</v>
      </c>
      <c r="C38" s="4"/>
      <c r="D38">
        <v>36</v>
      </c>
    </row>
    <row r="39" spans="1:4" x14ac:dyDescent="0.25">
      <c r="A39" s="4">
        <v>6</v>
      </c>
      <c r="B39" s="4" t="b">
        <v>0</v>
      </c>
      <c r="C39" s="4"/>
      <c r="D39">
        <v>37</v>
      </c>
    </row>
    <row r="40" spans="1:4" x14ac:dyDescent="0.25">
      <c r="A40" s="4">
        <v>7</v>
      </c>
      <c r="B40" s="4" t="b">
        <v>0</v>
      </c>
      <c r="C40" s="4"/>
      <c r="D40">
        <v>38</v>
      </c>
    </row>
    <row r="41" spans="1:4" x14ac:dyDescent="0.25">
      <c r="A41" s="4">
        <v>8</v>
      </c>
      <c r="B41" s="4" t="b">
        <v>1</v>
      </c>
      <c r="C41" s="4"/>
      <c r="D41">
        <v>39</v>
      </c>
    </row>
    <row r="42" spans="1:4" x14ac:dyDescent="0.25">
      <c r="A42" s="4">
        <v>9</v>
      </c>
      <c r="B42" s="4" t="b">
        <v>1</v>
      </c>
      <c r="C42" s="4"/>
      <c r="D42">
        <v>40</v>
      </c>
    </row>
    <row r="43" spans="1:4" x14ac:dyDescent="0.25">
      <c r="A43" s="4">
        <v>10</v>
      </c>
      <c r="B43" s="4" t="b">
        <v>1</v>
      </c>
      <c r="C43" s="4"/>
      <c r="D43">
        <v>41</v>
      </c>
    </row>
    <row r="44" spans="1:4" x14ac:dyDescent="0.25">
      <c r="A44" s="4">
        <v>11</v>
      </c>
      <c r="B44" s="4" t="b">
        <v>0</v>
      </c>
      <c r="C44" s="4"/>
      <c r="D44">
        <v>42</v>
      </c>
    </row>
    <row r="45" spans="1:4" x14ac:dyDescent="0.25">
      <c r="A45" s="4">
        <v>12</v>
      </c>
      <c r="B45" s="4" t="b">
        <v>0</v>
      </c>
      <c r="C45" s="4"/>
    </row>
    <row r="46" spans="1:4" x14ac:dyDescent="0.25">
      <c r="A46" s="4">
        <v>13</v>
      </c>
      <c r="B46" s="4" t="b">
        <v>0</v>
      </c>
      <c r="C46" s="4"/>
    </row>
    <row r="47" spans="1:4" x14ac:dyDescent="0.25">
      <c r="A47" s="4">
        <v>14</v>
      </c>
      <c r="B47" s="4" t="b">
        <v>0</v>
      </c>
      <c r="C47" s="4"/>
    </row>
    <row r="48" spans="1:4" x14ac:dyDescent="0.25">
      <c r="A48" s="4">
        <v>15</v>
      </c>
      <c r="B48" s="4" t="b">
        <v>0</v>
      </c>
      <c r="C48" s="4"/>
    </row>
    <row r="49" spans="1:3" x14ac:dyDescent="0.25">
      <c r="A49" s="4">
        <v>16</v>
      </c>
      <c r="B49" s="4" t="b">
        <v>0</v>
      </c>
      <c r="C49" s="4"/>
    </row>
    <row r="50" spans="1:3" x14ac:dyDescent="0.25">
      <c r="A50" s="4">
        <v>17</v>
      </c>
      <c r="B50" s="4" t="b">
        <v>1</v>
      </c>
      <c r="C50" s="4"/>
    </row>
    <row r="51" spans="1:3" x14ac:dyDescent="0.25">
      <c r="A51" s="4">
        <v>18</v>
      </c>
      <c r="B51" s="4" t="b">
        <v>1</v>
      </c>
      <c r="C51" s="4"/>
    </row>
    <row r="52" spans="1:3" x14ac:dyDescent="0.25">
      <c r="A52" s="4">
        <v>19</v>
      </c>
      <c r="B52" s="4" t="b">
        <v>1</v>
      </c>
      <c r="C52" s="4"/>
    </row>
    <row r="53" spans="1:3" x14ac:dyDescent="0.25">
      <c r="A53" s="4">
        <v>20</v>
      </c>
      <c r="B53" s="4" t="b">
        <v>0</v>
      </c>
      <c r="C53" s="4"/>
    </row>
    <row r="54" spans="1:3" x14ac:dyDescent="0.25">
      <c r="A54" s="4">
        <v>21</v>
      </c>
      <c r="B54" s="4" t="b">
        <v>0</v>
      </c>
      <c r="C54" s="4"/>
    </row>
    <row r="55" spans="1:3" x14ac:dyDescent="0.25">
      <c r="A55" s="4">
        <v>22</v>
      </c>
      <c r="B55" s="4" t="b">
        <v>0</v>
      </c>
      <c r="C55" s="4"/>
    </row>
    <row r="56" spans="1:3" x14ac:dyDescent="0.25">
      <c r="A56" s="4">
        <v>23</v>
      </c>
      <c r="B56" s="4" t="b">
        <v>0</v>
      </c>
      <c r="C56" s="4"/>
    </row>
    <row r="57" spans="1:3" x14ac:dyDescent="0.25">
      <c r="A57" s="4">
        <v>24</v>
      </c>
      <c r="B57" s="4" t="b">
        <v>0</v>
      </c>
      <c r="C57" s="4"/>
    </row>
    <row r="58" spans="1:3" x14ac:dyDescent="0.25">
      <c r="A58" s="4">
        <v>25</v>
      </c>
      <c r="B58" s="4" t="b">
        <v>0</v>
      </c>
      <c r="C58" s="4"/>
    </row>
    <row r="59" spans="1:3" x14ac:dyDescent="0.25">
      <c r="A59" s="4">
        <v>26</v>
      </c>
      <c r="B59" s="4" t="b">
        <v>0</v>
      </c>
      <c r="C59" s="4"/>
    </row>
    <row r="60" spans="1:3" x14ac:dyDescent="0.25">
      <c r="A60" s="4">
        <v>27</v>
      </c>
      <c r="B60" s="4" t="b">
        <v>0</v>
      </c>
      <c r="C60" s="4"/>
    </row>
    <row r="61" spans="1:3" x14ac:dyDescent="0.25">
      <c r="A61" s="4">
        <v>28</v>
      </c>
      <c r="B61" s="4" t="b">
        <v>0</v>
      </c>
      <c r="C61" s="4"/>
    </row>
    <row r="62" spans="1:3" x14ac:dyDescent="0.25">
      <c r="A62" s="4">
        <v>29</v>
      </c>
      <c r="B62" s="4" t="b">
        <v>0</v>
      </c>
      <c r="C62" s="4"/>
    </row>
    <row r="63" spans="1:3" x14ac:dyDescent="0.25">
      <c r="A63" s="4">
        <v>30</v>
      </c>
      <c r="B63" s="4" t="b">
        <v>0</v>
      </c>
      <c r="C63" s="4"/>
    </row>
    <row r="64" spans="1:3" x14ac:dyDescent="0.25">
      <c r="A64" s="4">
        <v>31</v>
      </c>
      <c r="B64" s="4" t="b">
        <v>0</v>
      </c>
      <c r="C64" s="4"/>
    </row>
    <row r="65" spans="1:3" x14ac:dyDescent="0.25">
      <c r="A65" s="4">
        <v>32</v>
      </c>
      <c r="B65" s="4" t="b">
        <v>0</v>
      </c>
      <c r="C65" s="4"/>
    </row>
    <row r="66" spans="1:3" x14ac:dyDescent="0.25">
      <c r="A66" s="4">
        <v>33</v>
      </c>
      <c r="B66" s="4" t="b">
        <v>0</v>
      </c>
      <c r="C66" s="4"/>
    </row>
    <row r="67" spans="1:3" x14ac:dyDescent="0.25">
      <c r="A67" s="4">
        <v>34</v>
      </c>
      <c r="B67" s="4" t="b">
        <v>0</v>
      </c>
      <c r="C67" s="4"/>
    </row>
    <row r="68" spans="1:3" x14ac:dyDescent="0.25">
      <c r="A68" s="4">
        <v>35</v>
      </c>
      <c r="B68" s="4" t="b">
        <v>0</v>
      </c>
      <c r="C68" s="4"/>
    </row>
    <row r="69" spans="1:3" x14ac:dyDescent="0.25">
      <c r="A69" s="4">
        <v>36</v>
      </c>
      <c r="B69" s="4" t="b">
        <v>0</v>
      </c>
      <c r="C69" s="4"/>
    </row>
    <row r="70" spans="1:3" x14ac:dyDescent="0.25">
      <c r="A70" s="4">
        <v>37</v>
      </c>
      <c r="B70" s="4" t="b">
        <v>0</v>
      </c>
      <c r="C70" s="4"/>
    </row>
    <row r="71" spans="1:3" x14ac:dyDescent="0.25">
      <c r="A71" s="4">
        <v>38</v>
      </c>
      <c r="B71" s="4" t="b">
        <v>0</v>
      </c>
      <c r="C71" s="4"/>
    </row>
    <row r="72" spans="1:3" x14ac:dyDescent="0.25">
      <c r="A72" s="4">
        <v>39</v>
      </c>
      <c r="B72" s="4" t="b">
        <v>0</v>
      </c>
      <c r="C72" s="4"/>
    </row>
    <row r="73" spans="1:3" x14ac:dyDescent="0.25">
      <c r="A73" s="4">
        <v>40</v>
      </c>
      <c r="B73" s="4" t="b">
        <v>0</v>
      </c>
      <c r="C73" s="4"/>
    </row>
    <row r="74" spans="1:3" x14ac:dyDescent="0.25">
      <c r="A74" s="4">
        <v>41</v>
      </c>
      <c r="B74" s="4" t="b">
        <v>0</v>
      </c>
      <c r="C74" s="4"/>
    </row>
    <row r="75" spans="1:3" x14ac:dyDescent="0.25">
      <c r="A75" s="4">
        <v>42</v>
      </c>
      <c r="B75" s="4" t="b">
        <v>0</v>
      </c>
      <c r="C75" s="4"/>
    </row>
    <row r="76" spans="1:3" x14ac:dyDescent="0.25">
      <c r="A76" s="4">
        <v>43</v>
      </c>
      <c r="B76" s="4" t="b">
        <v>0</v>
      </c>
      <c r="C76" s="4"/>
    </row>
    <row r="77" spans="1:3" x14ac:dyDescent="0.25">
      <c r="A77" s="4">
        <v>44</v>
      </c>
      <c r="B77" s="4" t="b">
        <v>0</v>
      </c>
      <c r="C77" s="4"/>
    </row>
    <row r="78" spans="1:3" x14ac:dyDescent="0.25">
      <c r="A78" s="4">
        <v>45</v>
      </c>
      <c r="B78" s="4" t="b">
        <v>0</v>
      </c>
      <c r="C78" s="4"/>
    </row>
    <row r="79" spans="1:3" x14ac:dyDescent="0.25">
      <c r="A79" s="4">
        <v>46</v>
      </c>
      <c r="B79" s="4" t="b">
        <v>0</v>
      </c>
      <c r="C79" s="4"/>
    </row>
    <row r="80" spans="1:3" x14ac:dyDescent="0.25">
      <c r="A80" s="4">
        <v>47</v>
      </c>
      <c r="B80" s="4" t="b">
        <v>0</v>
      </c>
      <c r="C80" s="4"/>
    </row>
    <row r="81" spans="1:3" x14ac:dyDescent="0.25">
      <c r="A81" s="4">
        <v>48</v>
      </c>
      <c r="B81" s="4" t="b">
        <v>0</v>
      </c>
      <c r="C81" s="4"/>
    </row>
    <row r="82" spans="1:3" x14ac:dyDescent="0.25">
      <c r="A82" s="4">
        <v>49</v>
      </c>
      <c r="B82" s="4" t="b">
        <v>0</v>
      </c>
      <c r="C82" s="4"/>
    </row>
    <row r="83" spans="1:3" x14ac:dyDescent="0.25">
      <c r="A83" s="4">
        <v>50</v>
      </c>
      <c r="B83" s="4" t="b">
        <v>0</v>
      </c>
      <c r="C83" s="4"/>
    </row>
    <row r="84" spans="1:3" x14ac:dyDescent="0.25">
      <c r="A84" s="4">
        <v>51</v>
      </c>
      <c r="B84" s="4" t="b">
        <v>0</v>
      </c>
      <c r="C84" s="4"/>
    </row>
    <row r="85" spans="1:3" x14ac:dyDescent="0.25">
      <c r="A85" s="4">
        <v>52</v>
      </c>
      <c r="B85" s="4" t="b">
        <v>0</v>
      </c>
      <c r="C85" s="4"/>
    </row>
  </sheetData>
  <dataValidations xWindow="388" yWindow="456" count="13">
    <dataValidation type="textLength" operator="lessThan" allowBlank="1" showInputMessage="1" showErrorMessage="1" prompt="Enter name of parameter set." sqref="B2">
      <formula1>50</formula1>
    </dataValidation>
    <dataValidation type="textLength" operator="lessThan" allowBlank="1" showInputMessage="1" showErrorMessage="1" prompt="Enter comments about the parameter set" sqref="B3">
      <formula1>100</formula1>
    </dataValidation>
    <dataValidation type="textLength" operator="lessThan" allowBlank="1" showInputMessage="1" showErrorMessage="1" prompt="Enter output folder location e.g. C:\Output\" sqref="B4">
      <formula1>250</formula1>
    </dataValidation>
    <dataValidation type="textLength" operator="lessThan" allowBlank="1" showInputMessage="1" showErrorMessage="1" prompt="Enter file pathway and name of landscape file e.g. C:\Landscape\mylandscape.shp.xml" sqref="B5">
      <formula1>250</formula1>
    </dataValidation>
    <dataValidation type="textLength" operator="lessThan" allowBlank="1" showInputMessage="1" showErrorMessage="1" prompt="Define file pathway and file name for existing population e.g. mypopulation.xml" sqref="B9">
      <formula1>250</formula1>
    </dataValidation>
    <dataValidation type="whole" operator="greaterThanOrEqual" allowBlank="1" showInputMessage="1" showErrorMessage="1" prompt="Define number of years to run an iteration of the parameter set" sqref="B10">
      <formula1>1</formula1>
    </dataValidation>
    <dataValidation type="whole" operator="greaterThan" allowBlank="1" showInputMessage="1" showErrorMessage="1" prompt="If opting to use a random number seed (i.e. TRUE), than enter a whole number greater than 0 to define the seed value." sqref="B12">
      <formula1>0</formula1>
    </dataValidation>
    <dataValidation type="whole" operator="greaterThan" allowBlank="1" showInputMessage="1" showErrorMessage="1" prompt="Define the number of iterations to run for the parameter set." sqref="B14">
      <formula1>0</formula1>
    </dataValidation>
    <dataValidation type="whole" operator="greaterThan" allowBlank="1" showInputMessage="1" showErrorMessage="1" prompt="Output frequency of databases for ongoing animal population in years." sqref="B28">
      <formula1>0</formula1>
    </dataValidation>
    <dataValidation type="textLength" operator="lessThan" allowBlank="1" showInputMessage="1" showErrorMessage="1" prompt="Name the text file containing the yearly data for the animal population." sqref="B30">
      <formula1>100</formula1>
    </dataValidation>
    <dataValidation type="textLength" operator="lessThan" allowBlank="1" showInputMessage="1" showErrorMessage="1" prompt="Name the text file containing the yearly data for the animal population that was infected with rabies." sqref="B31">
      <formula1>100</formula1>
    </dataValidation>
    <dataValidation type="textLength" operator="greaterThanOrEqual" allowBlank="1" showInputMessage="1" showErrorMessage="1" prompt="If relevant for the simulation, define the genetic markers for the first male in the population. Must be &quot;M&quot;." sqref="B7">
      <formula1>0</formula1>
    </dataValidation>
    <dataValidation type="textLength" operator="greaterThanOrEqual" allowBlank="1" showInputMessage="1" showErrorMessage="1" prompt="If relevant for the simulation, define the genetic markers for the first female in the population. Must be &quot;M&quot;" sqref="B8">
      <formula1>0</formula1>
    </dataValidation>
  </dataValidations>
  <hyperlinks>
    <hyperlink ref="B20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xWindow="388" yWindow="456" count="10">
        <x14:dataValidation type="list" allowBlank="1" showInputMessage="1" showErrorMessage="1" prompt="Grow new population (TRUE) or start with an existing population (FALSE)">
          <x14:formula1>
            <xm:f>#REF!</xm:f>
          </x14:formula1>
          <xm:sqref>B6</xm:sqref>
        </x14:dataValidation>
        <x14:dataValidation type="list" allowBlank="1" showInputMessage="1" showErrorMessage="1" prompt="Opt to define a random number seed. If TRUE, all iterations start with the same random number seed to reproduce identical results (for testing purposes).">
          <x14:formula1>
            <xm:f>#REF!</xm:f>
          </x14:formula1>
          <xm:sqref>B11</xm:sqref>
        </x14:dataValidation>
        <x14:dataValidation type="list" allowBlank="1" showInputMessage="1" showErrorMessage="1" prompt="If TRUE, scrambling order of animals each week prevents a bias induced by having animals “line up” in the same order every week to move, mate, reproduce and die.">
          <x14:formula1>
            <xm:f>#REF!</xm:f>
          </x14:formula1>
          <xm:sqref>B15</xm:sqref>
        </x14:dataValidation>
        <x14:dataValidation type="list" allowBlank="1" showInputMessage="1" showErrorMessage="1" prompt="Stop iteration if rabies fails to persist (TRUE), otherwise, continue iteration until simulation years are completed.">
          <x14:formula1>
            <xm:f>#REF!</xm:f>
          </x14:formula1>
          <xm:sqref>B16</xm:sqref>
        </x14:dataValidation>
        <x14:dataValidation type="list" allowBlank="1" showInputMessage="1" showErrorMessage="1" prompt="Output a database at the end of the iteration for the existing animal population (TRUE).">
          <x14:formula1>
            <xm:f>#REF!</xm:f>
          </x14:formula1>
          <xm:sqref>B22</xm:sqref>
        </x14:dataValidation>
        <x14:dataValidation type="list" allowBlank="1" showInputMessage="1" showErrorMessage="1" prompt="If outputting a final animal population, use short field names for XML files (TRUE).">
          <x14:formula1>
            <xm:f>#REF!</xm:f>
          </x14:formula1>
          <xm:sqref>B23</xm:sqref>
        </x14:dataValidation>
        <x14:dataValidation type="list" allowBlank="1" showInputMessage="1" showErrorMessage="1" prompt="Output a database(s) of the animal population during the iteration.">
          <x14:formula1>
            <xm:f>#REF!</xm:f>
          </x14:formula1>
          <xm:sqref>B27</xm:sqref>
        </x14:dataValidation>
        <x14:dataValidation type="list" operator="greaterThan" allowBlank="1" showInputMessage="1" showErrorMessage="1" prompt="Output final / ongoing database as MS Access mdb file (TRUE) or as XML (FALSE). NOTE: the code has not been enabled to output an mdb data. This will require updating cMDBDataSource.cs">
          <x14:formula1>
            <xm:f>#REF!</xm:f>
          </x14:formula1>
          <xm:sqref>B29</xm:sqref>
        </x14:dataValidation>
        <x14:dataValidation type="list" allowBlank="1" showInputMessage="1" showErrorMessage="1" prompt="TRUE/FALSE to output the size of the cell population for each year in the iteration">
          <x14:formula1>
            <xm:f>#REF!</xm:f>
          </x14:formula1>
          <xm:sqref>B34:B85</xm:sqref>
        </x14:dataValidation>
        <x14:dataValidation type="list" allowBlank="1" showInputMessage="1" showErrorMessage="1" prompt="Output text files as tab-deliminated (TRUE) or as space-delimited (FALSE).">
          <x14:formula1>
            <xm:f>#REF!</xm:f>
          </x14:formula1>
          <xm:sqref>B32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7" sqref="C7"/>
    </sheetView>
  </sheetViews>
  <sheetFormatPr defaultColWidth="9" defaultRowHeight="15" x14ac:dyDescent="0.25"/>
  <cols>
    <col min="1" max="1" width="32.7109375" bestFit="1" customWidth="1"/>
    <col min="2" max="2" width="13.85546875" customWidth="1"/>
    <col min="3" max="3" width="9.85546875" bestFit="1" customWidth="1"/>
    <col min="4" max="4" width="16.7109375" customWidth="1"/>
    <col min="5" max="5" width="9.5703125" bestFit="1" customWidth="1"/>
    <col min="6" max="6" width="12" bestFit="1" customWidth="1"/>
    <col min="8" max="8" width="12" bestFit="1" customWidth="1"/>
    <col min="10" max="10" width="11" bestFit="1" customWidth="1"/>
  </cols>
  <sheetData>
    <row r="1" spans="1:9" x14ac:dyDescent="0.25">
      <c r="A1" s="5" t="s">
        <v>3</v>
      </c>
      <c r="B1" s="18" t="s">
        <v>0</v>
      </c>
    </row>
    <row r="2" spans="1:9" x14ac:dyDescent="0.25">
      <c r="A2" s="17" t="s">
        <v>12</v>
      </c>
      <c r="B2" s="6">
        <v>20</v>
      </c>
      <c r="D2" s="2">
        <v>0</v>
      </c>
    </row>
    <row r="3" spans="1:9" x14ac:dyDescent="0.25">
      <c r="A3" s="17" t="s">
        <v>13</v>
      </c>
      <c r="B3" s="6">
        <v>75</v>
      </c>
      <c r="D3" s="2">
        <v>1</v>
      </c>
    </row>
    <row r="4" spans="1:9" x14ac:dyDescent="0.25">
      <c r="A4" s="17" t="s">
        <v>14</v>
      </c>
      <c r="B4" s="6">
        <v>0</v>
      </c>
      <c r="D4" s="2">
        <v>2</v>
      </c>
      <c r="E4" t="s">
        <v>59</v>
      </c>
    </row>
    <row r="5" spans="1:9" x14ac:dyDescent="0.25">
      <c r="A5" s="17" t="s">
        <v>15</v>
      </c>
      <c r="B5" s="6">
        <v>9</v>
      </c>
      <c r="D5" s="2">
        <v>3</v>
      </c>
      <c r="E5" t="s">
        <v>58</v>
      </c>
      <c r="F5" t="s">
        <v>57</v>
      </c>
      <c r="G5" t="s">
        <v>60</v>
      </c>
    </row>
    <row r="6" spans="1:9" x14ac:dyDescent="0.25">
      <c r="A6" s="17" t="s">
        <v>16</v>
      </c>
      <c r="B6" s="6">
        <v>18</v>
      </c>
      <c r="D6" s="2">
        <v>4</v>
      </c>
      <c r="E6">
        <v>1</v>
      </c>
      <c r="F6">
        <f t="shared" ref="F6:F21" si="0">_xlfn.NORM.DIST(E6,$B$10,($B$11)^2,FALSE)</f>
        <v>1.0279773571668917E-18</v>
      </c>
      <c r="G6">
        <f>(1/($B$11*2*PI())^0.5)*EXP((-1)*((E6-$B$10))^2/(2*$B$11))</f>
        <v>1.0279773571668917E-18</v>
      </c>
    </row>
    <row r="7" spans="1:9" x14ac:dyDescent="0.25">
      <c r="A7" s="17" t="s">
        <v>17</v>
      </c>
      <c r="B7" s="6" t="b">
        <v>1</v>
      </c>
      <c r="D7" s="2">
        <v>5</v>
      </c>
      <c r="E7">
        <v>2</v>
      </c>
      <c r="F7">
        <f t="shared" si="0"/>
        <v>5.0522710835368927E-15</v>
      </c>
      <c r="G7">
        <f t="shared" ref="G7:G23" si="1">(1/($B$11*2*PI())^0.5)*EXP((-1)*((E7-$B$10))^2/(2*$B$11))</f>
        <v>5.0522710835368927E-15</v>
      </c>
    </row>
    <row r="8" spans="1:9" x14ac:dyDescent="0.25">
      <c r="A8" s="17" t="s">
        <v>18</v>
      </c>
      <c r="B8" s="6">
        <v>100</v>
      </c>
      <c r="D8" s="2">
        <v>6</v>
      </c>
      <c r="E8">
        <v>3</v>
      </c>
      <c r="F8">
        <f t="shared" si="0"/>
        <v>9.1347204083645936E-12</v>
      </c>
      <c r="G8">
        <f t="shared" si="1"/>
        <v>9.1347204083645936E-12</v>
      </c>
    </row>
    <row r="9" spans="1:9" x14ac:dyDescent="0.25">
      <c r="A9" s="17" t="s">
        <v>19</v>
      </c>
      <c r="B9" s="6">
        <v>100</v>
      </c>
      <c r="D9" s="2">
        <v>7</v>
      </c>
      <c r="E9">
        <v>4</v>
      </c>
      <c r="F9">
        <f t="shared" si="0"/>
        <v>6.0758828498232861E-9</v>
      </c>
      <c r="G9">
        <f t="shared" si="1"/>
        <v>6.0758828498232861E-9</v>
      </c>
    </row>
    <row r="10" spans="1:9" x14ac:dyDescent="0.25">
      <c r="A10" s="17" t="s">
        <v>20</v>
      </c>
      <c r="B10" s="6">
        <v>10</v>
      </c>
      <c r="D10" s="2">
        <v>8</v>
      </c>
      <c r="E10">
        <v>5</v>
      </c>
      <c r="F10">
        <f t="shared" si="0"/>
        <v>1.4867195147342977E-6</v>
      </c>
      <c r="G10">
        <f t="shared" si="1"/>
        <v>1.4867195147342977E-6</v>
      </c>
    </row>
    <row r="11" spans="1:9" x14ac:dyDescent="0.25">
      <c r="A11" s="17" t="s">
        <v>21</v>
      </c>
      <c r="B11" s="6">
        <v>1</v>
      </c>
      <c r="D11" s="2">
        <v>9</v>
      </c>
      <c r="E11">
        <v>6</v>
      </c>
      <c r="F11">
        <f t="shared" si="0"/>
        <v>1.3383022576488537E-4</v>
      </c>
      <c r="G11">
        <f t="shared" si="1"/>
        <v>1.3383022576488537E-4</v>
      </c>
    </row>
    <row r="12" spans="1:9" ht="15.75" thickBot="1" x14ac:dyDescent="0.3">
      <c r="A12" s="17" t="s">
        <v>22</v>
      </c>
      <c r="B12" s="6">
        <v>50</v>
      </c>
      <c r="D12" s="2">
        <v>10</v>
      </c>
      <c r="E12">
        <v>7</v>
      </c>
      <c r="F12">
        <f t="shared" si="0"/>
        <v>4.4318484119380075E-3</v>
      </c>
      <c r="G12">
        <f t="shared" si="1"/>
        <v>4.4318484119380075E-3</v>
      </c>
    </row>
    <row r="13" spans="1:9" x14ac:dyDescent="0.25">
      <c r="A13" s="15" t="s">
        <v>54</v>
      </c>
      <c r="B13" s="19"/>
      <c r="C13" s="20"/>
      <c r="D13" s="2">
        <v>11</v>
      </c>
      <c r="E13">
        <v>8</v>
      </c>
      <c r="F13">
        <f t="shared" si="0"/>
        <v>5.3990966513188063E-2</v>
      </c>
      <c r="G13">
        <f t="shared" si="1"/>
        <v>5.3990966513188063E-2</v>
      </c>
    </row>
    <row r="14" spans="1:9" x14ac:dyDescent="0.25">
      <c r="A14" s="14" t="s">
        <v>55</v>
      </c>
      <c r="B14" s="21" t="s">
        <v>40</v>
      </c>
      <c r="C14" s="25" t="s">
        <v>41</v>
      </c>
      <c r="D14" s="2">
        <v>12</v>
      </c>
      <c r="E14">
        <v>9</v>
      </c>
      <c r="F14">
        <f t="shared" si="0"/>
        <v>0.24197072451914337</v>
      </c>
      <c r="G14">
        <f t="shared" si="1"/>
        <v>0.24197072451914337</v>
      </c>
    </row>
    <row r="15" spans="1:9" x14ac:dyDescent="0.25">
      <c r="A15" s="12">
        <v>0</v>
      </c>
      <c r="B15" s="13">
        <v>10</v>
      </c>
      <c r="C15" s="22">
        <v>5</v>
      </c>
      <c r="D15" s="2">
        <v>13</v>
      </c>
      <c r="E15">
        <v>10</v>
      </c>
      <c r="F15">
        <f t="shared" si="0"/>
        <v>0.3989422804014327</v>
      </c>
      <c r="G15">
        <f t="shared" si="1"/>
        <v>0.3989422804014327</v>
      </c>
      <c r="I15">
        <v>60</v>
      </c>
    </row>
    <row r="16" spans="1:9" x14ac:dyDescent="0.25">
      <c r="A16" s="12">
        <v>1</v>
      </c>
      <c r="B16" s="13">
        <v>11</v>
      </c>
      <c r="C16" s="22">
        <v>6</v>
      </c>
      <c r="D16" s="2">
        <v>14</v>
      </c>
      <c r="E16">
        <v>11</v>
      </c>
      <c r="F16">
        <f t="shared" si="0"/>
        <v>0.24197072451914337</v>
      </c>
      <c r="G16">
        <f t="shared" si="1"/>
        <v>0.24197072451914337</v>
      </c>
      <c r="I16">
        <v>30</v>
      </c>
    </row>
    <row r="17" spans="1:9" x14ac:dyDescent="0.25">
      <c r="A17" s="12">
        <v>2</v>
      </c>
      <c r="B17" s="13">
        <v>12</v>
      </c>
      <c r="C17" s="22">
        <v>7</v>
      </c>
      <c r="D17" s="2">
        <v>15</v>
      </c>
      <c r="E17">
        <v>12</v>
      </c>
      <c r="F17">
        <f t="shared" si="0"/>
        <v>5.3990966513188063E-2</v>
      </c>
      <c r="G17">
        <f t="shared" si="1"/>
        <v>5.3990966513188063E-2</v>
      </c>
      <c r="I17">
        <v>30</v>
      </c>
    </row>
    <row r="18" spans="1:9" x14ac:dyDescent="0.25">
      <c r="A18" s="12">
        <v>3</v>
      </c>
      <c r="B18" s="13">
        <v>13</v>
      </c>
      <c r="C18" s="22">
        <v>8</v>
      </c>
      <c r="D18" s="2">
        <v>16</v>
      </c>
      <c r="E18">
        <v>13</v>
      </c>
      <c r="F18">
        <f t="shared" si="0"/>
        <v>4.4318484119380075E-3</v>
      </c>
      <c r="G18">
        <f t="shared" si="1"/>
        <v>4.4318484119380075E-3</v>
      </c>
      <c r="I18">
        <v>40</v>
      </c>
    </row>
    <row r="19" spans="1:9" x14ac:dyDescent="0.25">
      <c r="A19" s="12">
        <v>4</v>
      </c>
      <c r="B19" s="13">
        <v>14</v>
      </c>
      <c r="C19" s="22">
        <v>100</v>
      </c>
      <c r="D19" s="2">
        <v>17</v>
      </c>
      <c r="E19">
        <v>14</v>
      </c>
      <c r="F19">
        <f t="shared" si="0"/>
        <v>1.3383022576488537E-4</v>
      </c>
      <c r="G19">
        <f t="shared" si="1"/>
        <v>1.3383022576488537E-4</v>
      </c>
      <c r="I19">
        <v>50</v>
      </c>
    </row>
    <row r="20" spans="1:9" x14ac:dyDescent="0.25">
      <c r="A20" s="12">
        <v>5</v>
      </c>
      <c r="B20" s="13">
        <v>100</v>
      </c>
      <c r="C20" s="22">
        <v>100</v>
      </c>
      <c r="D20" s="2">
        <v>18</v>
      </c>
      <c r="E20">
        <v>15</v>
      </c>
      <c r="F20">
        <f t="shared" si="0"/>
        <v>1.4867195147342977E-6</v>
      </c>
      <c r="G20">
        <f t="shared" si="1"/>
        <v>1.4867195147342977E-6</v>
      </c>
      <c r="I20">
        <v>100</v>
      </c>
    </row>
    <row r="21" spans="1:9" x14ac:dyDescent="0.25">
      <c r="A21" s="12">
        <v>6</v>
      </c>
      <c r="B21" s="13">
        <v>100</v>
      </c>
      <c r="C21" s="22">
        <v>100</v>
      </c>
      <c r="D21" s="2">
        <v>19</v>
      </c>
      <c r="E21">
        <v>16</v>
      </c>
      <c r="F21">
        <f t="shared" si="0"/>
        <v>6.0758828498232861E-9</v>
      </c>
      <c r="G21">
        <f t="shared" si="1"/>
        <v>6.0758828498232861E-9</v>
      </c>
      <c r="I21">
        <v>100</v>
      </c>
    </row>
    <row r="22" spans="1:9" ht="15.75" thickBot="1" x14ac:dyDescent="0.3">
      <c r="A22" s="16">
        <v>7</v>
      </c>
      <c r="B22" s="13">
        <v>100</v>
      </c>
      <c r="C22" s="22">
        <v>100</v>
      </c>
      <c r="D22" s="2">
        <v>20</v>
      </c>
      <c r="E22">
        <v>17</v>
      </c>
      <c r="G22">
        <f t="shared" si="1"/>
        <v>9.1347204083645936E-12</v>
      </c>
      <c r="I22">
        <v>100</v>
      </c>
    </row>
    <row r="23" spans="1:9" x14ac:dyDescent="0.25">
      <c r="E23">
        <v>18</v>
      </c>
      <c r="G23">
        <f t="shared" si="1"/>
        <v>5.0522710835368927E-15</v>
      </c>
    </row>
    <row r="24" spans="1:9" x14ac:dyDescent="0.25">
      <c r="E24">
        <v>19</v>
      </c>
    </row>
    <row r="25" spans="1:9" x14ac:dyDescent="0.25">
      <c r="E25">
        <v>20</v>
      </c>
    </row>
  </sheetData>
  <dataValidations count="11">
    <dataValidation type="whole" operator="greaterThanOrEqual" allowBlank="1" showInputMessage="1" showErrorMessage="1" prompt="Age in weeks when the offspring becomes independent from their mother, that is, goes from young-of-year to juvenile. Dependent offspring mirror movement and survival rates of their mother." sqref="B2">
      <formula1>0</formula1>
    </dataValidation>
    <dataValidation type="whole" operator="greaterThanOrEqual" allowBlank="1" showInputMessage="1" showErrorMessage="1" prompt="Age in weeks when a juvenile becomes an adult. Dependent offspring mirror movement and survival rates of their mother. Juvenile and adult female can be defined to differ in reproductive rates." sqref="B3">
      <formula1>0</formula1>
    </dataValidation>
    <dataValidation type="decimal" allowBlank="1" showInputMessage="1" showErrorMessage="1" prompt="A value between 0 and 1 that additively increases the mortality rate. This can be used to prevent uncontrollable population growth." sqref="B4">
      <formula1>0</formula1>
      <formula2>1</formula2>
    </dataValidation>
    <dataValidation type="whole" allowBlank="1" showInputMessage="1" showErrorMessage="1" prompt="Define the week for mating." sqref="B5">
      <formula1>1</formula1>
      <formula2>52</formula2>
    </dataValidation>
    <dataValidation type="whole" allowBlank="1" showInputMessage="1" showErrorMessage="1" prompt="Define the week for parturition." sqref="B6">
      <formula1>1</formula1>
      <formula2>52</formula2>
    </dataValidation>
    <dataValidation type="whole" allowBlank="1" showInputMessage="1" showErrorMessage="1" prompt="Percent probability of a juvenile giving birth, given that mates are available in the cell where mating is defined to occur." sqref="B8">
      <formula1>0</formula1>
      <formula2>100</formula2>
    </dataValidation>
    <dataValidation type="whole" allowBlank="1" showInputMessage="1" showErrorMessage="1" prompt="Percent probability of an adult giving birth, given that mates are available in the cell where mating is defined to occur." sqref="B9">
      <formula1>0</formula1>
      <formula2>100</formula2>
    </dataValidation>
    <dataValidation type="decimal" operator="greaterThanOrEqual" allowBlank="1" showInputMessage="1" showErrorMessage="1" prompt="Mean number of offspring for a Gaussian distribution." sqref="B10">
      <formula1>0</formula1>
    </dataValidation>
    <dataValidation type="decimal" operator="greaterThanOrEqual" allowBlank="1" showInputMessage="1" showErrorMessage="1" prompt="Variance for litter size." sqref="B11">
      <formula1>0</formula1>
    </dataValidation>
    <dataValidation type="whole" allowBlank="1" showInputMessage="1" showErrorMessage="1" prompt="Define percent of male offspring in the litter." sqref="B12">
      <formula1>0</formula1>
      <formula2>100</formula2>
    </dataValidation>
    <dataValidation type="whole" allowBlank="1" showInputMessage="1" showErrorMessage="1" prompt="Percent probability of dying in given year. This value is then divided by 52 to define the weekly probability." sqref="B15:C22">
      <formula1>0</formula1>
      <formula2>100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revent males from mating with daughters.">
          <x14:formula1>
            <xm:f>#REF!</xm:f>
          </x14:formula1>
          <xm:sqref>B7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33"/>
  <sheetViews>
    <sheetView workbookViewId="0">
      <selection activeCell="H15" sqref="H15"/>
    </sheetView>
  </sheetViews>
  <sheetFormatPr defaultRowHeight="15" x14ac:dyDescent="0.25"/>
  <cols>
    <col min="8" max="8" width="20.85546875" bestFit="1" customWidth="1"/>
    <col min="9" max="9" width="15.28515625" bestFit="1" customWidth="1"/>
    <col min="10" max="11" width="18.140625" customWidth="1"/>
  </cols>
  <sheetData>
    <row r="3" spans="2:22" x14ac:dyDescent="0.25">
      <c r="B3" s="1" t="s">
        <v>62</v>
      </c>
    </row>
    <row r="4" spans="2:22" x14ac:dyDescent="0.25">
      <c r="G4" s="1" t="s">
        <v>77</v>
      </c>
    </row>
    <row r="5" spans="2:22" x14ac:dyDescent="0.25">
      <c r="B5" t="s">
        <v>63</v>
      </c>
      <c r="C5" t="s">
        <v>65</v>
      </c>
      <c r="D5" t="s">
        <v>64</v>
      </c>
      <c r="E5" t="s">
        <v>68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70</v>
      </c>
      <c r="N5" t="s">
        <v>69</v>
      </c>
      <c r="T5" t="s">
        <v>66</v>
      </c>
    </row>
    <row r="6" spans="2:22" x14ac:dyDescent="0.25">
      <c r="B6">
        <v>3</v>
      </c>
      <c r="C6">
        <f>B6/D6</f>
        <v>1.5</v>
      </c>
      <c r="D6">
        <v>2</v>
      </c>
      <c r="E6">
        <f>C6*$M$6</f>
        <v>0.28846153846153849</v>
      </c>
      <c r="F6">
        <f>B6/D6*$L$6/52</f>
        <v>0.28846153846153844</v>
      </c>
      <c r="G6">
        <f>1-EXP(-F6)</f>
        <v>0.25058437172878123</v>
      </c>
      <c r="H6">
        <v>0.43837621610285438</v>
      </c>
      <c r="I6">
        <v>0.57911035913866149</v>
      </c>
      <c r="J6">
        <v>0.68457872536105224</v>
      </c>
      <c r="K6">
        <v>0.76361836729634436</v>
      </c>
      <c r="L6">
        <v>10</v>
      </c>
      <c r="M6">
        <f>L6*(1/52*N6)</f>
        <v>0.19230769230769232</v>
      </c>
      <c r="N6">
        <v>1</v>
      </c>
      <c r="S6" t="s">
        <v>67</v>
      </c>
      <c r="T6" t="s">
        <v>24</v>
      </c>
      <c r="U6" t="s">
        <v>25</v>
      </c>
      <c r="V6" t="s">
        <v>68</v>
      </c>
    </row>
    <row r="7" spans="2:22" x14ac:dyDescent="0.25">
      <c r="B7">
        <v>6</v>
      </c>
      <c r="C7">
        <f t="shared" ref="C7:C33" si="0">B7/D7</f>
        <v>3</v>
      </c>
      <c r="D7">
        <v>2</v>
      </c>
      <c r="E7">
        <f>C7*$M$6</f>
        <v>0.57692307692307698</v>
      </c>
      <c r="F7">
        <f>B7/D7*$L$6/52</f>
        <v>0.57692307692307687</v>
      </c>
      <c r="G7">
        <f t="shared" ref="G7:G33" si="1">1-EXP(-F7)</f>
        <v>0.43837621610285438</v>
      </c>
      <c r="H7">
        <v>0.68457872536105224</v>
      </c>
      <c r="I7">
        <v>0.82285191021561355</v>
      </c>
      <c r="J7">
        <v>0.90050941950514152</v>
      </c>
      <c r="K7">
        <v>0.94412372372035402</v>
      </c>
      <c r="S7">
        <v>0</v>
      </c>
      <c r="T7">
        <v>10</v>
      </c>
      <c r="U7">
        <v>10</v>
      </c>
      <c r="V7">
        <f>$C$33*U7/52</f>
        <v>8.0769230769230766</v>
      </c>
    </row>
    <row r="8" spans="2:22" x14ac:dyDescent="0.25">
      <c r="B8">
        <v>9</v>
      </c>
      <c r="C8">
        <f t="shared" si="0"/>
        <v>4.5</v>
      </c>
      <c r="D8">
        <v>2</v>
      </c>
      <c r="E8">
        <f>C8*$M$6</f>
        <v>0.86538461538461542</v>
      </c>
      <c r="F8">
        <f>B8/D8*$L$6/52</f>
        <v>0.86538461538461542</v>
      </c>
      <c r="G8">
        <f t="shared" si="1"/>
        <v>0.57911035913866149</v>
      </c>
      <c r="H8">
        <v>0.82285191021561355</v>
      </c>
      <c r="I8">
        <v>0.9254402041113774</v>
      </c>
      <c r="J8">
        <v>0.96861855428574295</v>
      </c>
      <c r="K8">
        <v>0.98679187458361672</v>
      </c>
      <c r="S8">
        <v>1</v>
      </c>
      <c r="T8">
        <v>20</v>
      </c>
      <c r="U8">
        <v>20</v>
      </c>
      <c r="V8">
        <f t="shared" ref="V8:V12" si="2">$C$33*U8/52</f>
        <v>16.153846153846153</v>
      </c>
    </row>
    <row r="9" spans="2:22" x14ac:dyDescent="0.25">
      <c r="B9">
        <v>12</v>
      </c>
      <c r="C9">
        <f t="shared" si="0"/>
        <v>6</v>
      </c>
      <c r="D9">
        <v>2</v>
      </c>
      <c r="E9">
        <f>C9*$M$6</f>
        <v>1.153846153846154</v>
      </c>
      <c r="F9">
        <f>B9/D9*$L$6/52</f>
        <v>1.1538461538461537</v>
      </c>
      <c r="G9">
        <f t="shared" si="1"/>
        <v>0.68457872536105224</v>
      </c>
      <c r="H9">
        <v>0.90050941950514152</v>
      </c>
      <c r="I9">
        <v>0.96861855428574295</v>
      </c>
      <c r="J9">
        <v>0.99010162439279614</v>
      </c>
      <c r="K9">
        <v>0.99687784174912064</v>
      </c>
      <c r="S9">
        <v>2</v>
      </c>
      <c r="T9">
        <v>30</v>
      </c>
      <c r="U9">
        <v>30</v>
      </c>
      <c r="V9">
        <f t="shared" si="2"/>
        <v>24.23076923076923</v>
      </c>
    </row>
    <row r="10" spans="2:22" x14ac:dyDescent="0.25">
      <c r="B10">
        <v>15</v>
      </c>
      <c r="C10">
        <f t="shared" si="0"/>
        <v>7.5</v>
      </c>
      <c r="D10">
        <v>2</v>
      </c>
      <c r="E10">
        <f>C10*$M$6</f>
        <v>1.4423076923076923</v>
      </c>
      <c r="F10">
        <f>B10/D10*$L$6/52</f>
        <v>1.4423076923076923</v>
      </c>
      <c r="G10">
        <f t="shared" si="1"/>
        <v>0.76361836729634436</v>
      </c>
      <c r="H10">
        <v>0.94412372372035402</v>
      </c>
      <c r="I10">
        <v>0.98679187458361672</v>
      </c>
      <c r="J10">
        <v>0.99687784174912064</v>
      </c>
      <c r="K10">
        <v>0.99926197913509796</v>
      </c>
      <c r="S10">
        <v>3</v>
      </c>
      <c r="T10">
        <v>40</v>
      </c>
      <c r="U10">
        <v>40</v>
      </c>
      <c r="V10">
        <f t="shared" si="2"/>
        <v>32.307692307692307</v>
      </c>
    </row>
    <row r="11" spans="2:22" x14ac:dyDescent="0.25">
      <c r="B11">
        <v>18</v>
      </c>
      <c r="C11">
        <f t="shared" si="0"/>
        <v>9</v>
      </c>
      <c r="D11">
        <v>2</v>
      </c>
      <c r="E11">
        <f>C11*$M$6</f>
        <v>1.7307692307692308</v>
      </c>
      <c r="F11">
        <f>B11/D11*$L$6/52</f>
        <v>1.7307692307692308</v>
      </c>
      <c r="G11">
        <f t="shared" si="1"/>
        <v>0.82285191021561355</v>
      </c>
      <c r="H11">
        <v>0.96861855428574295</v>
      </c>
      <c r="I11">
        <v>0.99444083683704698</v>
      </c>
      <c r="J11">
        <v>0.99901520486488316</v>
      </c>
      <c r="K11">
        <v>0.99982554542298507</v>
      </c>
      <c r="S11">
        <v>4</v>
      </c>
      <c r="T11">
        <v>50</v>
      </c>
      <c r="U11">
        <v>50</v>
      </c>
      <c r="V11">
        <f t="shared" si="2"/>
        <v>40.384615384615387</v>
      </c>
    </row>
    <row r="12" spans="2:22" x14ac:dyDescent="0.25">
      <c r="B12">
        <v>21</v>
      </c>
      <c r="C12">
        <f t="shared" si="0"/>
        <v>10.5</v>
      </c>
      <c r="D12">
        <v>2</v>
      </c>
      <c r="E12">
        <f>C12*$M$6</f>
        <v>2.0192307692307692</v>
      </c>
      <c r="F12">
        <f>B12/D12*$L$6/52</f>
        <v>2.0192307692307692</v>
      </c>
      <c r="G12">
        <f t="shared" si="1"/>
        <v>0.86724245299718772</v>
      </c>
      <c r="H12">
        <v>0.9823754337137961</v>
      </c>
      <c r="I12">
        <v>0.99766020581285508</v>
      </c>
      <c r="J12">
        <v>0.99968937466322316</v>
      </c>
      <c r="K12">
        <v>0.99995876214225254</v>
      </c>
      <c r="S12">
        <v>5</v>
      </c>
      <c r="T12">
        <v>60</v>
      </c>
      <c r="U12">
        <v>60</v>
      </c>
      <c r="V12">
        <f t="shared" si="2"/>
        <v>48.46153846153846</v>
      </c>
    </row>
    <row r="13" spans="2:22" x14ac:dyDescent="0.25">
      <c r="B13">
        <v>24</v>
      </c>
      <c r="C13">
        <f t="shared" si="0"/>
        <v>12</v>
      </c>
      <c r="D13">
        <v>2</v>
      </c>
      <c r="E13">
        <f>C13*$M$6</f>
        <v>2.3076923076923079</v>
      </c>
      <c r="F13">
        <f>B13/D13*$L$6/52</f>
        <v>2.3076923076923075</v>
      </c>
      <c r="G13">
        <f t="shared" si="1"/>
        <v>0.90050941950514152</v>
      </c>
      <c r="H13">
        <v>0.99010162439279614</v>
      </c>
      <c r="I13">
        <v>0.99901520486488316</v>
      </c>
      <c r="J13">
        <v>0.99990202216033874</v>
      </c>
      <c r="K13">
        <v>0.99999025212785642</v>
      </c>
    </row>
    <row r="14" spans="2:22" x14ac:dyDescent="0.25">
      <c r="B14">
        <v>27</v>
      </c>
      <c r="C14">
        <f t="shared" si="0"/>
        <v>13.5</v>
      </c>
      <c r="D14">
        <v>2</v>
      </c>
      <c r="E14">
        <f>C14*$M$6</f>
        <v>2.5961538461538463</v>
      </c>
      <c r="F14">
        <f>B14/D14*$L$6/52</f>
        <v>2.5961538461538463</v>
      </c>
      <c r="G14">
        <f t="shared" si="1"/>
        <v>0.9254402041113774</v>
      </c>
      <c r="H14">
        <v>0.99444083683704698</v>
      </c>
      <c r="I14">
        <v>0.99958550992925865</v>
      </c>
      <c r="J14">
        <v>0.99996909570492765</v>
      </c>
      <c r="K14">
        <v>0.99999769578206732</v>
      </c>
    </row>
    <row r="15" spans="2:22" x14ac:dyDescent="0.25">
      <c r="B15">
        <v>30</v>
      </c>
      <c r="C15">
        <f t="shared" si="0"/>
        <v>15</v>
      </c>
      <c r="D15">
        <v>2</v>
      </c>
      <c r="E15">
        <f>C15*$M$6</f>
        <v>2.8846153846153846</v>
      </c>
      <c r="F15">
        <f>B15/D15*$L$6/52</f>
        <v>2.8846153846153846</v>
      </c>
      <c r="G15">
        <f t="shared" si="1"/>
        <v>0.94412372372035402</v>
      </c>
      <c r="H15">
        <v>0.99687784174912064</v>
      </c>
      <c r="I15">
        <v>0.99982554542298507</v>
      </c>
      <c r="J15">
        <v>0.99999025212785642</v>
      </c>
      <c r="K15">
        <v>0.99999945532520296</v>
      </c>
    </row>
    <row r="16" spans="2:22" x14ac:dyDescent="0.25">
      <c r="B16">
        <v>33</v>
      </c>
      <c r="C16">
        <f t="shared" si="0"/>
        <v>16.5</v>
      </c>
      <c r="D16">
        <v>2</v>
      </c>
      <c r="E16">
        <f>C16*$M$6</f>
        <v>3.1730769230769234</v>
      </c>
      <c r="F16">
        <f>B16/D16*$L$6/52</f>
        <v>3.1730769230769229</v>
      </c>
      <c r="G16">
        <f t="shared" si="1"/>
        <v>0.95812544530643295</v>
      </c>
      <c r="H16">
        <v>0.99824652166921546</v>
      </c>
      <c r="I16">
        <v>0.99992657387573358</v>
      </c>
      <c r="J16">
        <v>0.99999692531374351</v>
      </c>
      <c r="K16">
        <v>0.99999987124888223</v>
      </c>
    </row>
    <row r="17" spans="2:11" x14ac:dyDescent="0.25">
      <c r="B17">
        <v>36</v>
      </c>
      <c r="C17">
        <f t="shared" si="0"/>
        <v>18</v>
      </c>
      <c r="D17">
        <v>2</v>
      </c>
      <c r="E17">
        <f>C17*$M$6</f>
        <v>3.4615384615384617</v>
      </c>
      <c r="F17">
        <f>B17/D17*$L$6/52</f>
        <v>3.4615384615384617</v>
      </c>
      <c r="G17">
        <f t="shared" si="1"/>
        <v>0.96861855428574295</v>
      </c>
      <c r="H17">
        <v>0.99901520486488316</v>
      </c>
      <c r="I17">
        <v>0.99996909570492765</v>
      </c>
      <c r="J17">
        <v>0.99999903017854186</v>
      </c>
      <c r="K17">
        <v>0.99999996956560055</v>
      </c>
    </row>
    <row r="18" spans="2:11" x14ac:dyDescent="0.25">
      <c r="B18">
        <v>39</v>
      </c>
      <c r="C18">
        <f t="shared" si="0"/>
        <v>19.5</v>
      </c>
      <c r="D18">
        <v>2</v>
      </c>
      <c r="E18">
        <f>C18*$M$6</f>
        <v>3.75</v>
      </c>
      <c r="F18">
        <f>B18/D18*$L$6/52</f>
        <v>3.75</v>
      </c>
      <c r="G18">
        <f t="shared" si="1"/>
        <v>0.97648225414399092</v>
      </c>
      <c r="H18">
        <v>0.99944691562985222</v>
      </c>
      <c r="I18">
        <v>0.99998699270234592</v>
      </c>
      <c r="J18">
        <v>0.99999969409767953</v>
      </c>
      <c r="K18">
        <v>0.99999999280586693</v>
      </c>
    </row>
    <row r="19" spans="2:11" x14ac:dyDescent="0.25">
      <c r="B19">
        <v>42</v>
      </c>
      <c r="C19">
        <f t="shared" si="0"/>
        <v>21</v>
      </c>
      <c r="D19">
        <v>2</v>
      </c>
      <c r="E19">
        <f>C19*$M$6</f>
        <v>4.0384615384615383</v>
      </c>
      <c r="F19">
        <f>B19/D19*$L$6/52</f>
        <v>4.0384615384615383</v>
      </c>
      <c r="G19">
        <f t="shared" si="1"/>
        <v>0.9823754337137961</v>
      </c>
      <c r="H19">
        <v>0.99968937466322316</v>
      </c>
      <c r="I19">
        <v>0.9999945253631618</v>
      </c>
      <c r="J19">
        <v>0.99999990351190016</v>
      </c>
      <c r="K19">
        <v>0.99999999829943909</v>
      </c>
    </row>
    <row r="20" spans="2:11" x14ac:dyDescent="0.25">
      <c r="B20">
        <v>45</v>
      </c>
      <c r="C20">
        <f t="shared" si="0"/>
        <v>22.5</v>
      </c>
      <c r="D20">
        <v>2</v>
      </c>
      <c r="E20">
        <f>C20*$M$6</f>
        <v>4.3269230769230775</v>
      </c>
      <c r="F20">
        <f>B20/D20*$L$6/52</f>
        <v>4.3269230769230766</v>
      </c>
      <c r="G20">
        <f t="shared" si="1"/>
        <v>0.98679187458361672</v>
      </c>
      <c r="H20">
        <v>0.99982554542298507</v>
      </c>
      <c r="I20">
        <v>0.99999769578206732</v>
      </c>
      <c r="J20">
        <v>0.99999996956560055</v>
      </c>
      <c r="K20">
        <v>0.99999999959801866</v>
      </c>
    </row>
    <row r="21" spans="2:11" x14ac:dyDescent="0.25">
      <c r="B21">
        <v>48</v>
      </c>
      <c r="C21">
        <f t="shared" si="0"/>
        <v>24</v>
      </c>
      <c r="D21">
        <v>2</v>
      </c>
      <c r="E21">
        <f>C21*$M$6</f>
        <v>4.6153846153846159</v>
      </c>
      <c r="F21">
        <f>B21/D21*$L$6/52</f>
        <v>4.615384615384615</v>
      </c>
      <c r="G21">
        <f t="shared" si="1"/>
        <v>0.99010162439279614</v>
      </c>
      <c r="H21">
        <v>0.99990202216033874</v>
      </c>
      <c r="I21">
        <v>0.99999903017854186</v>
      </c>
      <c r="J21">
        <v>0.99999999040034293</v>
      </c>
      <c r="K21">
        <v>0.99999999990497901</v>
      </c>
    </row>
    <row r="22" spans="2:11" x14ac:dyDescent="0.25">
      <c r="B22">
        <v>51</v>
      </c>
      <c r="C22">
        <f t="shared" si="0"/>
        <v>25.5</v>
      </c>
      <c r="D22">
        <v>2</v>
      </c>
      <c r="E22">
        <f>C22*$M$6</f>
        <v>4.9038461538461542</v>
      </c>
      <c r="F22">
        <f>B22/D22*$L$6/52</f>
        <v>4.9038461538461542</v>
      </c>
      <c r="G22">
        <f t="shared" si="1"/>
        <v>0.99258200262546281</v>
      </c>
      <c r="H22">
        <v>0.99994497331495136</v>
      </c>
      <c r="I22">
        <v>0.99999959181219478</v>
      </c>
      <c r="J22">
        <v>0.99999999697206399</v>
      </c>
      <c r="K22">
        <v>0.99999999997753874</v>
      </c>
    </row>
    <row r="23" spans="2:11" x14ac:dyDescent="0.25">
      <c r="B23">
        <v>54</v>
      </c>
      <c r="C23">
        <f t="shared" si="0"/>
        <v>27</v>
      </c>
      <c r="D23">
        <v>2</v>
      </c>
      <c r="E23">
        <f>C23*$M$6</f>
        <v>5.1923076923076925</v>
      </c>
      <c r="F23">
        <f>B23/D23*$L$6/52</f>
        <v>5.1923076923076925</v>
      </c>
      <c r="G23">
        <f t="shared" si="1"/>
        <v>0.99444083683704698</v>
      </c>
      <c r="H23">
        <v>0.99996909570492765</v>
      </c>
      <c r="I23">
        <v>0.99999982819798128</v>
      </c>
      <c r="J23">
        <v>0.99999999904492454</v>
      </c>
      <c r="K23">
        <v>0.99999999999469058</v>
      </c>
    </row>
    <row r="24" spans="2:11" x14ac:dyDescent="0.25">
      <c r="B24">
        <v>57</v>
      </c>
      <c r="C24">
        <f t="shared" si="0"/>
        <v>28.5</v>
      </c>
      <c r="D24">
        <v>2</v>
      </c>
      <c r="E24">
        <f>C24*$M$6</f>
        <v>5.4807692307692308</v>
      </c>
      <c r="F24">
        <f>B24/D24*$L$6/52</f>
        <v>5.4807692307692308</v>
      </c>
      <c r="G24">
        <f t="shared" si="1"/>
        <v>0.99583387624557329</v>
      </c>
      <c r="H24">
        <v>0.9999826434128628</v>
      </c>
      <c r="I24">
        <v>0.99999992769030999</v>
      </c>
      <c r="J24">
        <v>0.99999999969874886</v>
      </c>
      <c r="K24">
        <v>0.999999999998745</v>
      </c>
    </row>
    <row r="25" spans="2:11" x14ac:dyDescent="0.25">
      <c r="B25">
        <v>60</v>
      </c>
      <c r="C25">
        <f t="shared" si="0"/>
        <v>30</v>
      </c>
      <c r="D25">
        <v>2</v>
      </c>
      <c r="E25">
        <f>C25*$M$6</f>
        <v>5.7692307692307692</v>
      </c>
      <c r="F25">
        <f>B25/D25*$L$6/52</f>
        <v>5.7692307692307692</v>
      </c>
      <c r="G25">
        <f t="shared" si="1"/>
        <v>0.99687784174912064</v>
      </c>
      <c r="H25">
        <v>0.99999025212785642</v>
      </c>
      <c r="I25">
        <v>0.99999996956560055</v>
      </c>
      <c r="J25">
        <v>0.99999999990497901</v>
      </c>
      <c r="K25">
        <v>0.99999999999970335</v>
      </c>
    </row>
    <row r="26" spans="2:11" x14ac:dyDescent="0.25">
      <c r="B26">
        <v>63</v>
      </c>
      <c r="C26">
        <f t="shared" si="0"/>
        <v>31.5</v>
      </c>
      <c r="D26">
        <v>2</v>
      </c>
      <c r="E26">
        <f>C26*$M$6</f>
        <v>6.0576923076923084</v>
      </c>
      <c r="F26">
        <f>B26/D26*$L$6/52</f>
        <v>6.0576923076923075</v>
      </c>
      <c r="G26">
        <f t="shared" si="1"/>
        <v>0.99766020581285508</v>
      </c>
      <c r="H26">
        <v>0.9999945253631618</v>
      </c>
      <c r="I26">
        <v>0.99999998719047656</v>
      </c>
      <c r="J26">
        <v>0.99999999997002831</v>
      </c>
      <c r="K26">
        <v>0.99999999999992983</v>
      </c>
    </row>
    <row r="27" spans="2:11" x14ac:dyDescent="0.25">
      <c r="B27">
        <v>66</v>
      </c>
      <c r="C27">
        <f t="shared" si="0"/>
        <v>33</v>
      </c>
      <c r="D27">
        <v>2</v>
      </c>
      <c r="E27">
        <f>C27*$M$6</f>
        <v>6.3461538461538467</v>
      </c>
      <c r="F27">
        <f>B27/D27*$L$6/52</f>
        <v>6.3461538461538458</v>
      </c>
      <c r="G27">
        <f t="shared" si="1"/>
        <v>0.99824652166921546</v>
      </c>
      <c r="H27">
        <v>0.99999692531374351</v>
      </c>
      <c r="I27">
        <v>0.99999999460860423</v>
      </c>
      <c r="J27">
        <v>0.99999999999054634</v>
      </c>
      <c r="K27">
        <v>0.99999999999998346</v>
      </c>
    </row>
    <row r="28" spans="2:11" x14ac:dyDescent="0.25">
      <c r="B28">
        <v>69</v>
      </c>
      <c r="C28">
        <f t="shared" si="0"/>
        <v>34.5</v>
      </c>
      <c r="D28">
        <v>2</v>
      </c>
      <c r="E28">
        <f>C28*$M$6</f>
        <v>6.634615384615385</v>
      </c>
      <c r="F28">
        <f>B28/D28*$L$6/52</f>
        <v>6.634615384615385</v>
      </c>
      <c r="G28">
        <f t="shared" si="1"/>
        <v>0.99868591593507516</v>
      </c>
      <c r="H28">
        <v>0.99999827318307033</v>
      </c>
      <c r="I28">
        <v>0.99999999773081738</v>
      </c>
      <c r="J28">
        <v>0.99999999999701805</v>
      </c>
      <c r="K28">
        <v>0.99999999999999611</v>
      </c>
    </row>
    <row r="29" spans="2:11" x14ac:dyDescent="0.25">
      <c r="B29">
        <v>72</v>
      </c>
      <c r="C29">
        <f t="shared" si="0"/>
        <v>36</v>
      </c>
      <c r="D29">
        <v>2</v>
      </c>
      <c r="E29">
        <f>C29*$M$6</f>
        <v>6.9230769230769234</v>
      </c>
      <c r="F29">
        <f>B29/D29*$L$6/52</f>
        <v>6.9230769230769234</v>
      </c>
      <c r="G29">
        <f t="shared" si="1"/>
        <v>0.99901520486488316</v>
      </c>
      <c r="H29">
        <v>0.99999903017854186</v>
      </c>
      <c r="I29">
        <v>0.99999999904492454</v>
      </c>
      <c r="J29">
        <v>0.99999999999905942</v>
      </c>
      <c r="K29">
        <v>0.99999999999999911</v>
      </c>
    </row>
    <row r="30" spans="2:11" x14ac:dyDescent="0.25">
      <c r="B30">
        <v>75</v>
      </c>
      <c r="C30">
        <f t="shared" si="0"/>
        <v>37.5</v>
      </c>
      <c r="D30">
        <v>2</v>
      </c>
      <c r="E30">
        <f>C30*$M$6</f>
        <v>7.2115384615384617</v>
      </c>
      <c r="F30">
        <f>B30/D30*$L$6/52</f>
        <v>7.2115384615384617</v>
      </c>
      <c r="G30">
        <f t="shared" si="1"/>
        <v>0.99926197913509796</v>
      </c>
      <c r="H30">
        <v>0.99999945532520296</v>
      </c>
      <c r="I30">
        <v>0.99999999959801866</v>
      </c>
      <c r="J30">
        <v>0.99999999999970335</v>
      </c>
      <c r="K30">
        <v>0.99999999999999978</v>
      </c>
    </row>
    <row r="31" spans="2:11" x14ac:dyDescent="0.25">
      <c r="B31">
        <v>78</v>
      </c>
      <c r="C31">
        <f t="shared" si="0"/>
        <v>39</v>
      </c>
      <c r="D31">
        <v>2</v>
      </c>
      <c r="E31">
        <f>C31*$M$6</f>
        <v>7.5</v>
      </c>
      <c r="F31">
        <f>B31/D31*$L$6/52</f>
        <v>7.5</v>
      </c>
      <c r="G31">
        <f t="shared" si="1"/>
        <v>0.99944691562985222</v>
      </c>
      <c r="H31">
        <v>0.99999969409767953</v>
      </c>
      <c r="I31">
        <v>0.99999999983081023</v>
      </c>
      <c r="J31">
        <v>0.99999999999990641</v>
      </c>
      <c r="K31">
        <v>1</v>
      </c>
    </row>
    <row r="32" spans="2:11" x14ac:dyDescent="0.25">
      <c r="B32">
        <v>81</v>
      </c>
      <c r="C32">
        <f t="shared" si="0"/>
        <v>40.5</v>
      </c>
      <c r="D32">
        <v>2</v>
      </c>
      <c r="E32">
        <f>C32*$M$6</f>
        <v>7.7884615384615392</v>
      </c>
      <c r="F32">
        <f>B32/D32*$L$6/52</f>
        <v>7.7884615384615383</v>
      </c>
      <c r="G32">
        <f t="shared" si="1"/>
        <v>0.99958550992925865</v>
      </c>
      <c r="H32">
        <v>0.99999982819798128</v>
      </c>
      <c r="I32">
        <v>0.99999999992878974</v>
      </c>
      <c r="J32">
        <v>0.99999999999997047</v>
      </c>
      <c r="K32">
        <v>1</v>
      </c>
    </row>
    <row r="33" spans="2:11" x14ac:dyDescent="0.25">
      <c r="B33">
        <v>84</v>
      </c>
      <c r="C33">
        <f t="shared" si="0"/>
        <v>42</v>
      </c>
      <c r="D33">
        <v>2</v>
      </c>
      <c r="E33">
        <f>C33*$M$6</f>
        <v>8.0769230769230766</v>
      </c>
      <c r="F33">
        <f>B33/D33*$L$6/52</f>
        <v>8.0769230769230766</v>
      </c>
      <c r="G33">
        <f t="shared" si="1"/>
        <v>0.99968937466322316</v>
      </c>
      <c r="H33">
        <v>0.99999990351190016</v>
      </c>
      <c r="I33">
        <v>0.99999999997002831</v>
      </c>
      <c r="J33">
        <v>0.99999999999999067</v>
      </c>
      <c r="K33">
        <v>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33"/>
  <sheetViews>
    <sheetView topLeftCell="A5" workbookViewId="0">
      <selection sqref="A1:XFD1048576"/>
    </sheetView>
  </sheetViews>
  <sheetFormatPr defaultRowHeight="15" x14ac:dyDescent="0.25"/>
  <cols>
    <col min="8" max="8" width="20.85546875" bestFit="1" customWidth="1"/>
    <col min="9" max="9" width="15.28515625" bestFit="1" customWidth="1"/>
    <col min="10" max="11" width="18.140625" customWidth="1"/>
  </cols>
  <sheetData>
    <row r="3" spans="2:22" x14ac:dyDescent="0.25">
      <c r="B3" s="1" t="s">
        <v>62</v>
      </c>
    </row>
    <row r="4" spans="2:22" x14ac:dyDescent="0.25">
      <c r="G4" s="1" t="s">
        <v>77</v>
      </c>
    </row>
    <row r="5" spans="2:22" x14ac:dyDescent="0.25">
      <c r="B5" t="s">
        <v>63</v>
      </c>
      <c r="C5" t="s">
        <v>65</v>
      </c>
      <c r="D5" t="s">
        <v>64</v>
      </c>
      <c r="E5" t="s">
        <v>68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70</v>
      </c>
      <c r="N5" t="s">
        <v>69</v>
      </c>
      <c r="T5" t="s">
        <v>66</v>
      </c>
    </row>
    <row r="6" spans="2:22" x14ac:dyDescent="0.25">
      <c r="B6">
        <v>3</v>
      </c>
      <c r="C6">
        <f>B6/D6</f>
        <v>0.6</v>
      </c>
      <c r="D6">
        <v>5</v>
      </c>
      <c r="E6">
        <f>C6*$M$6</f>
        <v>0.11538461538461539</v>
      </c>
      <c r="F6">
        <f>B6/D6*$L$6/52</f>
        <v>0.11538461538461539</v>
      </c>
      <c r="G6">
        <f>1-EXP(-F6)</f>
        <v>0.10897662330444369</v>
      </c>
      <c r="H6">
        <v>0.20607734218204876</v>
      </c>
      <c r="I6">
        <v>0.2925963525959383</v>
      </c>
      <c r="J6">
        <v>0.36968681340328025</v>
      </c>
      <c r="K6">
        <v>0.43837621610285438</v>
      </c>
      <c r="L6">
        <v>10</v>
      </c>
      <c r="M6">
        <f>L6*(1/52*N6)</f>
        <v>0.19230769230769232</v>
      </c>
      <c r="N6">
        <v>1</v>
      </c>
      <c r="S6" t="s">
        <v>67</v>
      </c>
      <c r="T6" t="s">
        <v>24</v>
      </c>
      <c r="U6" t="s">
        <v>25</v>
      </c>
      <c r="V6" t="s">
        <v>68</v>
      </c>
    </row>
    <row r="7" spans="2:22" x14ac:dyDescent="0.25">
      <c r="B7">
        <v>6</v>
      </c>
      <c r="C7">
        <f t="shared" ref="C7:C33" si="0">B7/D7</f>
        <v>1.2</v>
      </c>
      <c r="D7">
        <v>5</v>
      </c>
      <c r="E7">
        <f>C7*$M$6</f>
        <v>0.23076923076923078</v>
      </c>
      <c r="F7">
        <f>B7/D7*$L$6/52</f>
        <v>0.23076923076923078</v>
      </c>
      <c r="G7">
        <f t="shared" ref="G7:G33" si="1">1-EXP(-F7)</f>
        <v>0.20607734218204876</v>
      </c>
      <c r="H7">
        <v>0.36968681340328025</v>
      </c>
      <c r="I7">
        <v>0.49958007963942996</v>
      </c>
      <c r="J7">
        <v>0.60270528680228874</v>
      </c>
      <c r="K7">
        <v>0.68457872536105224</v>
      </c>
      <c r="S7">
        <v>0</v>
      </c>
      <c r="T7">
        <v>10</v>
      </c>
      <c r="U7">
        <v>10</v>
      </c>
      <c r="V7">
        <f>$C$33*U7/52</f>
        <v>3.2307692307692308</v>
      </c>
    </row>
    <row r="8" spans="2:22" x14ac:dyDescent="0.25">
      <c r="B8">
        <v>9</v>
      </c>
      <c r="C8">
        <f t="shared" si="0"/>
        <v>1.8</v>
      </c>
      <c r="D8">
        <v>5</v>
      </c>
      <c r="E8">
        <f>C8*$M$6</f>
        <v>0.3461538461538462</v>
      </c>
      <c r="F8">
        <f>B8/D8*$L$6/52</f>
        <v>0.34615384615384615</v>
      </c>
      <c r="G8">
        <f t="shared" si="1"/>
        <v>0.2925963525959383</v>
      </c>
      <c r="H8">
        <v>0.49958007963942996</v>
      </c>
      <c r="I8">
        <v>0.64600112310328273</v>
      </c>
      <c r="J8">
        <v>0.74957990330632074</v>
      </c>
      <c r="K8">
        <v>0.82285191021561355</v>
      </c>
      <c r="S8">
        <v>1</v>
      </c>
      <c r="T8">
        <v>20</v>
      </c>
      <c r="U8">
        <v>20</v>
      </c>
      <c r="V8">
        <f t="shared" ref="V8:V12" si="2">$C$33*U8/52</f>
        <v>6.4615384615384617</v>
      </c>
    </row>
    <row r="9" spans="2:22" x14ac:dyDescent="0.25">
      <c r="B9">
        <v>12</v>
      </c>
      <c r="C9">
        <f t="shared" si="0"/>
        <v>2.4</v>
      </c>
      <c r="D9">
        <v>5</v>
      </c>
      <c r="E9">
        <f>C9*$M$6</f>
        <v>0.46153846153846156</v>
      </c>
      <c r="F9">
        <f>B9/D9*$L$6/52</f>
        <v>0.46153846153846156</v>
      </c>
      <c r="G9">
        <f t="shared" si="1"/>
        <v>0.36968681340328025</v>
      </c>
      <c r="H9">
        <v>0.60270528680228874</v>
      </c>
      <c r="I9">
        <v>0.74957990330632074</v>
      </c>
      <c r="J9">
        <v>0.84215691086514832</v>
      </c>
      <c r="K9">
        <v>0.90050941950514152</v>
      </c>
      <c r="S9">
        <v>2</v>
      </c>
      <c r="T9">
        <v>30</v>
      </c>
      <c r="U9">
        <v>30</v>
      </c>
      <c r="V9">
        <f t="shared" si="2"/>
        <v>9.6923076923076916</v>
      </c>
    </row>
    <row r="10" spans="2:22" x14ac:dyDescent="0.25">
      <c r="B10">
        <v>15</v>
      </c>
      <c r="C10">
        <f t="shared" si="0"/>
        <v>3</v>
      </c>
      <c r="D10">
        <v>5</v>
      </c>
      <c r="E10">
        <f>C10*$M$6</f>
        <v>0.57692307692307698</v>
      </c>
      <c r="F10">
        <f>B10/D10*$L$6/52</f>
        <v>0.57692307692307687</v>
      </c>
      <c r="G10">
        <f t="shared" si="1"/>
        <v>0.43837621610285438</v>
      </c>
      <c r="H10">
        <v>0.68457872536105224</v>
      </c>
      <c r="I10">
        <v>0.82285191021561355</v>
      </c>
      <c r="J10">
        <v>0.90050941950514152</v>
      </c>
      <c r="K10">
        <v>0.94412372372035402</v>
      </c>
      <c r="S10">
        <v>3</v>
      </c>
      <c r="T10">
        <v>40</v>
      </c>
      <c r="U10">
        <v>40</v>
      </c>
      <c r="V10">
        <f t="shared" si="2"/>
        <v>12.923076923076923</v>
      </c>
    </row>
    <row r="11" spans="2:22" x14ac:dyDescent="0.25">
      <c r="B11">
        <v>18</v>
      </c>
      <c r="C11">
        <f t="shared" si="0"/>
        <v>3.6</v>
      </c>
      <c r="D11">
        <v>5</v>
      </c>
      <c r="E11">
        <f>C11*$M$6</f>
        <v>0.6923076923076924</v>
      </c>
      <c r="F11">
        <f>B11/D11*$L$6/52</f>
        <v>0.69230769230769229</v>
      </c>
      <c r="G11">
        <f t="shared" si="1"/>
        <v>0.49958007963942996</v>
      </c>
      <c r="H11">
        <v>0.74957990330632074</v>
      </c>
      <c r="I11">
        <v>0.87468479515586273</v>
      </c>
      <c r="J11">
        <v>0.93728977517192835</v>
      </c>
      <c r="K11">
        <v>0.96861855428574295</v>
      </c>
      <c r="S11">
        <v>4</v>
      </c>
      <c r="T11">
        <v>50</v>
      </c>
      <c r="U11">
        <v>50</v>
      </c>
      <c r="V11">
        <f t="shared" si="2"/>
        <v>16.153846153846153</v>
      </c>
    </row>
    <row r="12" spans="2:22" x14ac:dyDescent="0.25">
      <c r="B12">
        <v>21</v>
      </c>
      <c r="C12">
        <f t="shared" si="0"/>
        <v>4.2</v>
      </c>
      <c r="D12">
        <v>5</v>
      </c>
      <c r="E12">
        <f>C12*$M$6</f>
        <v>0.80769230769230782</v>
      </c>
      <c r="F12">
        <f>B12/D12*$L$6/52</f>
        <v>0.80769230769230771</v>
      </c>
      <c r="G12">
        <f t="shared" si="1"/>
        <v>0.55411415279460352</v>
      </c>
      <c r="H12">
        <v>0.80118581126192578</v>
      </c>
      <c r="I12">
        <v>0.91135156701807019</v>
      </c>
      <c r="J12">
        <v>0.96047291835642146</v>
      </c>
      <c r="K12">
        <v>0.9823754337137961</v>
      </c>
      <c r="S12">
        <v>5</v>
      </c>
      <c r="T12">
        <v>60</v>
      </c>
      <c r="U12">
        <v>60</v>
      </c>
      <c r="V12">
        <f t="shared" si="2"/>
        <v>19.384615384615383</v>
      </c>
    </row>
    <row r="13" spans="2:22" x14ac:dyDescent="0.25">
      <c r="B13">
        <v>24</v>
      </c>
      <c r="C13">
        <f t="shared" si="0"/>
        <v>4.8</v>
      </c>
      <c r="D13">
        <v>5</v>
      </c>
      <c r="E13">
        <f>C13*$M$6</f>
        <v>0.92307692307692313</v>
      </c>
      <c r="F13">
        <f>B13/D13*$L$6/52</f>
        <v>0.92307692307692313</v>
      </c>
      <c r="G13">
        <f t="shared" si="1"/>
        <v>0.60270528680228874</v>
      </c>
      <c r="H13">
        <v>0.84215691086514832</v>
      </c>
      <c r="I13">
        <v>0.93728977517192835</v>
      </c>
      <c r="J13">
        <v>0.97508555921236728</v>
      </c>
      <c r="K13">
        <v>0.99010162439279614</v>
      </c>
    </row>
    <row r="14" spans="2:22" x14ac:dyDescent="0.25">
      <c r="B14">
        <v>27</v>
      </c>
      <c r="C14">
        <f t="shared" si="0"/>
        <v>5.4</v>
      </c>
      <c r="D14">
        <v>5</v>
      </c>
      <c r="E14">
        <f>C14*$M$6</f>
        <v>1.0384615384615385</v>
      </c>
      <c r="F14">
        <f>B14/D14*$L$6/52</f>
        <v>1.0384615384615385</v>
      </c>
      <c r="G14">
        <f t="shared" si="1"/>
        <v>0.64600112310328273</v>
      </c>
      <c r="H14">
        <v>0.87468479515586273</v>
      </c>
      <c r="I14">
        <v>0.95563855822709332</v>
      </c>
      <c r="J14">
        <v>0.98429609943487195</v>
      </c>
      <c r="K14">
        <v>0.99444083683704698</v>
      </c>
    </row>
    <row r="15" spans="2:22" x14ac:dyDescent="0.25">
      <c r="B15">
        <v>30</v>
      </c>
      <c r="C15">
        <f t="shared" si="0"/>
        <v>6</v>
      </c>
      <c r="D15">
        <v>5</v>
      </c>
      <c r="E15">
        <f>C15*$M$6</f>
        <v>1.153846153846154</v>
      </c>
      <c r="F15">
        <f>B15/D15*$L$6/52</f>
        <v>1.1538461538461537</v>
      </c>
      <c r="G15">
        <f t="shared" si="1"/>
        <v>0.68457872536105224</v>
      </c>
      <c r="H15">
        <v>0.90050941950514152</v>
      </c>
      <c r="I15">
        <v>0.96861855428574295</v>
      </c>
      <c r="J15">
        <v>0.99010162439279614</v>
      </c>
      <c r="K15">
        <v>0.99687784174912064</v>
      </c>
    </row>
    <row r="16" spans="2:22" x14ac:dyDescent="0.25">
      <c r="B16">
        <v>33</v>
      </c>
      <c r="C16">
        <f t="shared" si="0"/>
        <v>6.6</v>
      </c>
      <c r="D16">
        <v>5</v>
      </c>
      <c r="E16">
        <f>C16*$M$6</f>
        <v>1.2692307692307692</v>
      </c>
      <c r="F16">
        <f>B16/D16*$L$6/52</f>
        <v>1.2692307692307692</v>
      </c>
      <c r="G16">
        <f t="shared" si="1"/>
        <v>0.71895227078958834</v>
      </c>
      <c r="H16">
        <v>0.92101217390567114</v>
      </c>
      <c r="I16">
        <v>0.97780065084092194</v>
      </c>
      <c r="J16">
        <v>0.9937609233288921</v>
      </c>
      <c r="K16">
        <v>0.99824652166921546</v>
      </c>
    </row>
    <row r="17" spans="2:11" x14ac:dyDescent="0.25">
      <c r="B17">
        <v>36</v>
      </c>
      <c r="C17">
        <f t="shared" si="0"/>
        <v>7.2</v>
      </c>
      <c r="D17">
        <v>5</v>
      </c>
      <c r="E17">
        <f>C17*$M$6</f>
        <v>1.3846153846153848</v>
      </c>
      <c r="F17">
        <f>B17/D17*$L$6/52</f>
        <v>1.3846153846153846</v>
      </c>
      <c r="G17">
        <f t="shared" si="1"/>
        <v>0.74957990330632074</v>
      </c>
      <c r="H17">
        <v>0.93728977517192835</v>
      </c>
      <c r="I17">
        <v>0.98429609943487195</v>
      </c>
      <c r="J17">
        <v>0.99606742770201273</v>
      </c>
      <c r="K17">
        <v>0.99901520486488316</v>
      </c>
    </row>
    <row r="18" spans="2:11" x14ac:dyDescent="0.25">
      <c r="B18">
        <v>39</v>
      </c>
      <c r="C18">
        <f t="shared" si="0"/>
        <v>7.8</v>
      </c>
      <c r="D18">
        <v>5</v>
      </c>
      <c r="E18">
        <f>C18*$M$6</f>
        <v>1.5</v>
      </c>
      <c r="F18">
        <f>B18/D18*$L$6/52</f>
        <v>1.5</v>
      </c>
      <c r="G18">
        <f t="shared" si="1"/>
        <v>0.77686983985157021</v>
      </c>
      <c r="H18">
        <v>0.95021293163213605</v>
      </c>
      <c r="I18">
        <v>0.98889100346175773</v>
      </c>
      <c r="J18">
        <v>0.99752124782333362</v>
      </c>
      <c r="K18">
        <v>0.99944691562985222</v>
      </c>
    </row>
    <row r="19" spans="2:11" x14ac:dyDescent="0.25">
      <c r="B19">
        <v>42</v>
      </c>
      <c r="C19">
        <f t="shared" si="0"/>
        <v>8.4</v>
      </c>
      <c r="D19">
        <v>5</v>
      </c>
      <c r="E19">
        <f>C19*$M$6</f>
        <v>1.6153846153846156</v>
      </c>
      <c r="F19">
        <f>B19/D19*$L$6/52</f>
        <v>1.6153846153846154</v>
      </c>
      <c r="G19">
        <f t="shared" si="1"/>
        <v>0.80118581126192578</v>
      </c>
      <c r="H19">
        <v>0.96047291835642146</v>
      </c>
      <c r="I19">
        <v>0.99214145532984832</v>
      </c>
      <c r="J19">
        <v>0.9984376098167419</v>
      </c>
      <c r="K19">
        <v>0.99968937466322316</v>
      </c>
    </row>
    <row r="20" spans="2:11" x14ac:dyDescent="0.25">
      <c r="B20">
        <v>45</v>
      </c>
      <c r="C20">
        <f t="shared" si="0"/>
        <v>9</v>
      </c>
      <c r="D20">
        <v>5</v>
      </c>
      <c r="E20">
        <f>C20*$M$6</f>
        <v>1.7307692307692308</v>
      </c>
      <c r="F20">
        <f>B20/D20*$L$6/52</f>
        <v>1.7307692307692308</v>
      </c>
      <c r="G20">
        <f t="shared" si="1"/>
        <v>0.82285191021561355</v>
      </c>
      <c r="H20">
        <v>0.96861855428574295</v>
      </c>
      <c r="I20">
        <v>0.99444083683704698</v>
      </c>
      <c r="J20">
        <v>0.99901520486488316</v>
      </c>
      <c r="K20">
        <v>0.99982554542298507</v>
      </c>
    </row>
    <row r="21" spans="2:11" x14ac:dyDescent="0.25">
      <c r="B21">
        <v>48</v>
      </c>
      <c r="C21">
        <f t="shared" si="0"/>
        <v>9.6</v>
      </c>
      <c r="D21">
        <v>5</v>
      </c>
      <c r="E21">
        <f>C21*$M$6</f>
        <v>1.8461538461538463</v>
      </c>
      <c r="F21">
        <f>B21/D21*$L$6/52</f>
        <v>1.8461538461538463</v>
      </c>
      <c r="G21">
        <f t="shared" si="1"/>
        <v>0.84215691086514832</v>
      </c>
      <c r="H21">
        <v>0.97508555921236728</v>
      </c>
      <c r="I21">
        <v>0.99606742770201273</v>
      </c>
      <c r="J21">
        <v>0.99937927064023957</v>
      </c>
      <c r="K21">
        <v>0.99990202216033874</v>
      </c>
    </row>
    <row r="22" spans="2:11" x14ac:dyDescent="0.25">
      <c r="B22">
        <v>51</v>
      </c>
      <c r="C22">
        <f t="shared" si="0"/>
        <v>10.199999999999999</v>
      </c>
      <c r="D22">
        <v>5</v>
      </c>
      <c r="E22">
        <f>C22*$M$6</f>
        <v>1.9615384615384615</v>
      </c>
      <c r="F22">
        <f>B22/D22*$L$6/52</f>
        <v>1.9615384615384615</v>
      </c>
      <c r="G22">
        <f t="shared" si="1"/>
        <v>0.85935811773100679</v>
      </c>
      <c r="H22">
        <v>0.98021986095183467</v>
      </c>
      <c r="I22">
        <v>0.9972180840127236</v>
      </c>
      <c r="J22">
        <v>0.99960874609923522</v>
      </c>
      <c r="K22">
        <v>0.99994497331495136</v>
      </c>
    </row>
    <row r="23" spans="2:11" x14ac:dyDescent="0.25">
      <c r="B23">
        <v>54</v>
      </c>
      <c r="C23">
        <f t="shared" si="0"/>
        <v>10.8</v>
      </c>
      <c r="D23">
        <v>5</v>
      </c>
      <c r="E23">
        <f>C23*$M$6</f>
        <v>2.0769230769230771</v>
      </c>
      <c r="F23">
        <f>B23/D23*$L$6/52</f>
        <v>2.0769230769230771</v>
      </c>
      <c r="G23">
        <f t="shared" si="1"/>
        <v>0.87468479515586273</v>
      </c>
      <c r="H23">
        <v>0.98429609943487195</v>
      </c>
      <c r="I23">
        <v>0.99803206248382903</v>
      </c>
      <c r="J23">
        <v>0.99975338750704057</v>
      </c>
      <c r="K23">
        <v>0.99996909570492765</v>
      </c>
    </row>
    <row r="24" spans="2:11" x14ac:dyDescent="0.25">
      <c r="B24">
        <v>57</v>
      </c>
      <c r="C24">
        <f t="shared" si="0"/>
        <v>11.4</v>
      </c>
      <c r="D24">
        <v>5</v>
      </c>
      <c r="E24">
        <f>C24*$M$6</f>
        <v>2.1923076923076925</v>
      </c>
      <c r="F24">
        <f>B24/D24*$L$6/52</f>
        <v>2.1923076923076925</v>
      </c>
      <c r="G24">
        <f t="shared" si="1"/>
        <v>0.88834122302848151</v>
      </c>
      <c r="H24">
        <v>0.98753231752522475</v>
      </c>
      <c r="I24">
        <v>0.99860787382319738</v>
      </c>
      <c r="J24">
        <v>0.99984455689370821</v>
      </c>
      <c r="K24">
        <v>0.9999826434128628</v>
      </c>
    </row>
    <row r="25" spans="2:11" x14ac:dyDescent="0.25">
      <c r="B25">
        <v>60</v>
      </c>
      <c r="C25">
        <f t="shared" si="0"/>
        <v>12</v>
      </c>
      <c r="D25">
        <v>5</v>
      </c>
      <c r="E25">
        <f>C25*$M$6</f>
        <v>2.3076923076923079</v>
      </c>
      <c r="F25">
        <f>B25/D25*$L$6/52</f>
        <v>2.3076923076923075</v>
      </c>
      <c r="G25">
        <f t="shared" si="1"/>
        <v>0.90050941950514152</v>
      </c>
      <c r="H25">
        <v>0.99010162439279614</v>
      </c>
      <c r="I25">
        <v>0.99901520486488316</v>
      </c>
      <c r="J25">
        <v>0.99990202216033874</v>
      </c>
      <c r="K25">
        <v>0.99999025212785642</v>
      </c>
    </row>
    <row r="26" spans="2:11" x14ac:dyDescent="0.25">
      <c r="B26">
        <v>63</v>
      </c>
      <c r="C26">
        <f t="shared" si="0"/>
        <v>12.6</v>
      </c>
      <c r="D26">
        <v>5</v>
      </c>
      <c r="E26">
        <f>C26*$M$6</f>
        <v>2.4230769230769234</v>
      </c>
      <c r="F26">
        <f>B26/D26*$L$6/52</f>
        <v>2.4230769230769229</v>
      </c>
      <c r="G26">
        <f t="shared" si="1"/>
        <v>0.91135156701807019</v>
      </c>
      <c r="H26">
        <v>0.99214145532984832</v>
      </c>
      <c r="I26">
        <v>0.99930335232947254</v>
      </c>
      <c r="J26">
        <v>0.99993824327566727</v>
      </c>
      <c r="K26">
        <v>0.9999945253631618</v>
      </c>
    </row>
    <row r="27" spans="2:11" x14ac:dyDescent="0.25">
      <c r="B27">
        <v>66</v>
      </c>
      <c r="C27">
        <f t="shared" si="0"/>
        <v>13.2</v>
      </c>
      <c r="D27">
        <v>5</v>
      </c>
      <c r="E27">
        <f>C27*$M$6</f>
        <v>2.5384615384615383</v>
      </c>
      <c r="F27">
        <f>B27/D27*$L$6/52</f>
        <v>2.5384615384615383</v>
      </c>
      <c r="G27">
        <f t="shared" si="1"/>
        <v>0.92101217390567114</v>
      </c>
      <c r="H27">
        <v>0.9937609233288921</v>
      </c>
      <c r="I27">
        <v>0.99950718889691337</v>
      </c>
      <c r="J27">
        <v>0.99996107392229205</v>
      </c>
      <c r="K27">
        <v>0.99999692531374351</v>
      </c>
    </row>
    <row r="28" spans="2:11" x14ac:dyDescent="0.25">
      <c r="B28">
        <v>69</v>
      </c>
      <c r="C28">
        <f t="shared" si="0"/>
        <v>13.8</v>
      </c>
      <c r="D28">
        <v>5</v>
      </c>
      <c r="E28">
        <f>C28*$M$6</f>
        <v>2.6538461538461542</v>
      </c>
      <c r="F28">
        <f>B28/D28*$L$6/52</f>
        <v>2.6538461538461537</v>
      </c>
      <c r="G28">
        <f t="shared" si="1"/>
        <v>0.92962000047558968</v>
      </c>
      <c r="H28">
        <v>0.99504665566694406</v>
      </c>
      <c r="I28">
        <v>0.99965138362819528</v>
      </c>
      <c r="J28">
        <v>0.99997546437991813</v>
      </c>
      <c r="K28">
        <v>0.99999827318307033</v>
      </c>
    </row>
    <row r="29" spans="2:11" x14ac:dyDescent="0.25">
      <c r="B29">
        <v>72</v>
      </c>
      <c r="C29">
        <f t="shared" si="0"/>
        <v>14.4</v>
      </c>
      <c r="D29">
        <v>5</v>
      </c>
      <c r="E29">
        <f>C29*$M$6</f>
        <v>2.7692307692307696</v>
      </c>
      <c r="F29">
        <f>B29/D29*$L$6/52</f>
        <v>2.7692307692307692</v>
      </c>
      <c r="G29">
        <f t="shared" si="1"/>
        <v>0.93728977517192835</v>
      </c>
      <c r="H29">
        <v>0.99606742770201273</v>
      </c>
      <c r="I29">
        <v>0.99975338750704057</v>
      </c>
      <c r="J29">
        <v>0.99998453487512107</v>
      </c>
      <c r="K29">
        <v>0.99999903017854186</v>
      </c>
    </row>
    <row r="30" spans="2:11" x14ac:dyDescent="0.25">
      <c r="B30">
        <v>75</v>
      </c>
      <c r="C30">
        <f t="shared" si="0"/>
        <v>15</v>
      </c>
      <c r="D30">
        <v>5</v>
      </c>
      <c r="E30">
        <f>C30*$M$6</f>
        <v>2.8846153846153846</v>
      </c>
      <c r="F30">
        <f>B30/D30*$L$6/52</f>
        <v>2.8846153846153846</v>
      </c>
      <c r="G30">
        <f t="shared" si="1"/>
        <v>0.94412372372035402</v>
      </c>
      <c r="H30">
        <v>0.99687784174912064</v>
      </c>
      <c r="I30">
        <v>0.99982554542298507</v>
      </c>
      <c r="J30">
        <v>0.99999025212785642</v>
      </c>
      <c r="K30">
        <v>0.99999945532520296</v>
      </c>
    </row>
    <row r="31" spans="2:11" x14ac:dyDescent="0.25">
      <c r="B31">
        <v>78</v>
      </c>
      <c r="C31">
        <f t="shared" si="0"/>
        <v>15.6</v>
      </c>
      <c r="D31">
        <v>5</v>
      </c>
      <c r="E31">
        <f>C31*$M$6</f>
        <v>3</v>
      </c>
      <c r="F31">
        <f>B31/D31*$L$6/52</f>
        <v>3</v>
      </c>
      <c r="G31">
        <f t="shared" si="1"/>
        <v>0.95021293163213605</v>
      </c>
      <c r="H31">
        <v>0.99752124782333362</v>
      </c>
      <c r="I31">
        <v>0.99987659019591335</v>
      </c>
      <c r="J31">
        <v>0.99999385578764666</v>
      </c>
      <c r="K31">
        <v>0.99999969409767953</v>
      </c>
    </row>
    <row r="32" spans="2:11" x14ac:dyDescent="0.25">
      <c r="B32">
        <v>81</v>
      </c>
      <c r="C32">
        <f t="shared" si="0"/>
        <v>16.2</v>
      </c>
      <c r="D32">
        <v>5</v>
      </c>
      <c r="E32">
        <f>C32*$M$6</f>
        <v>3.1153846153846154</v>
      </c>
      <c r="F32">
        <f>B32/D32*$L$6/52</f>
        <v>3.1153846153846154</v>
      </c>
      <c r="G32">
        <f t="shared" si="1"/>
        <v>0.95563855822709332</v>
      </c>
      <c r="H32">
        <v>0.99803206248382903</v>
      </c>
      <c r="I32">
        <v>0.9999126994544637</v>
      </c>
      <c r="J32">
        <v>0.99999612722193243</v>
      </c>
      <c r="K32">
        <v>0.99999982819798128</v>
      </c>
    </row>
    <row r="33" spans="2:11" x14ac:dyDescent="0.25">
      <c r="B33">
        <v>84</v>
      </c>
      <c r="C33">
        <f t="shared" si="0"/>
        <v>16.8</v>
      </c>
      <c r="D33">
        <v>5</v>
      </c>
      <c r="E33">
        <f>C33*$M$6</f>
        <v>3.2307692307692313</v>
      </c>
      <c r="F33">
        <f>B33/D33*$L$6/52</f>
        <v>3.2307692307692308</v>
      </c>
      <c r="G33">
        <f t="shared" si="1"/>
        <v>0.96047291835642146</v>
      </c>
      <c r="H33">
        <v>0.9984376098167419</v>
      </c>
      <c r="I33">
        <v>0.99993824327566727</v>
      </c>
      <c r="J33">
        <v>0.99999755893691522</v>
      </c>
      <c r="K33">
        <v>0.99999990351190016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33"/>
  <sheetViews>
    <sheetView tabSelected="1" topLeftCell="A4" workbookViewId="0">
      <selection activeCell="F6" sqref="F6"/>
    </sheetView>
  </sheetViews>
  <sheetFormatPr defaultRowHeight="15" x14ac:dyDescent="0.25"/>
  <cols>
    <col min="8" max="8" width="20.85546875" bestFit="1" customWidth="1"/>
    <col min="9" max="9" width="15.28515625" bestFit="1" customWidth="1"/>
    <col min="10" max="11" width="18.140625" customWidth="1"/>
  </cols>
  <sheetData>
    <row r="3" spans="2:22" x14ac:dyDescent="0.25">
      <c r="B3" s="1" t="s">
        <v>62</v>
      </c>
    </row>
    <row r="4" spans="2:22" x14ac:dyDescent="0.25">
      <c r="G4" s="1" t="s">
        <v>77</v>
      </c>
    </row>
    <row r="5" spans="2:22" x14ac:dyDescent="0.25">
      <c r="B5" t="s">
        <v>63</v>
      </c>
      <c r="C5" t="s">
        <v>65</v>
      </c>
      <c r="D5" t="s">
        <v>64</v>
      </c>
      <c r="E5" t="s">
        <v>68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70</v>
      </c>
      <c r="N5" t="s">
        <v>69</v>
      </c>
      <c r="T5" t="s">
        <v>66</v>
      </c>
    </row>
    <row r="6" spans="2:22" x14ac:dyDescent="0.25">
      <c r="B6">
        <v>3</v>
      </c>
      <c r="C6">
        <f>B6/D6</f>
        <v>0.3</v>
      </c>
      <c r="D6">
        <v>10</v>
      </c>
      <c r="E6">
        <f>C6*$M$6</f>
        <v>5.7692307692307696E-2</v>
      </c>
      <c r="F6">
        <f>B6/D6*$L$6/52</f>
        <v>5.7692307692307696E-2</v>
      </c>
      <c r="G6">
        <f>1-EXP(-F6)</f>
        <v>5.6059654058819075E-2</v>
      </c>
      <c r="H6">
        <v>0.10897662330444369</v>
      </c>
      <c r="I6">
        <v>0.15892708556031732</v>
      </c>
      <c r="J6">
        <v>0.20607734218204876</v>
      </c>
      <c r="K6">
        <v>0.25058437172878123</v>
      </c>
      <c r="L6">
        <v>10</v>
      </c>
      <c r="M6">
        <f>L6*(1/52*N6)</f>
        <v>0.19230769230769232</v>
      </c>
      <c r="N6">
        <v>1</v>
      </c>
      <c r="S6" t="s">
        <v>67</v>
      </c>
      <c r="T6" t="s">
        <v>24</v>
      </c>
      <c r="U6" t="s">
        <v>25</v>
      </c>
      <c r="V6" t="s">
        <v>68</v>
      </c>
    </row>
    <row r="7" spans="2:22" x14ac:dyDescent="0.25">
      <c r="B7">
        <v>6</v>
      </c>
      <c r="C7">
        <f t="shared" ref="C7:C33" si="0">B7/D7</f>
        <v>0.6</v>
      </c>
      <c r="D7">
        <v>10</v>
      </c>
      <c r="E7">
        <f>C7*$M$6</f>
        <v>0.11538461538461539</v>
      </c>
      <c r="F7">
        <f>B7/D7*$L$6/52</f>
        <v>0.11538461538461539</v>
      </c>
      <c r="G7">
        <f t="shared" ref="G7:G33" si="1">1-EXP(-F7)</f>
        <v>0.10897662330444369</v>
      </c>
      <c r="H7">
        <v>0.20607734218204876</v>
      </c>
      <c r="I7">
        <v>0.2925963525959383</v>
      </c>
      <c r="J7">
        <v>0.36968681340328025</v>
      </c>
      <c r="K7">
        <v>0.43837621610285438</v>
      </c>
      <c r="S7">
        <v>0</v>
      </c>
      <c r="T7">
        <v>10</v>
      </c>
      <c r="U7">
        <v>10</v>
      </c>
      <c r="V7">
        <f>$C$33*U7/52</f>
        <v>1.6153846153846154</v>
      </c>
    </row>
    <row r="8" spans="2:22" x14ac:dyDescent="0.25">
      <c r="B8">
        <v>9</v>
      </c>
      <c r="C8">
        <f t="shared" si="0"/>
        <v>0.9</v>
      </c>
      <c r="D8">
        <v>10</v>
      </c>
      <c r="E8">
        <f>C8*$M$6</f>
        <v>0.1730769230769231</v>
      </c>
      <c r="F8">
        <f>B8/D8*$L$6/52</f>
        <v>0.17307692307692307</v>
      </c>
      <c r="G8">
        <f t="shared" si="1"/>
        <v>0.15892708556031732</v>
      </c>
      <c r="H8">
        <v>0.2925963525959383</v>
      </c>
      <c r="I8">
        <v>0.40502195259260421</v>
      </c>
      <c r="J8">
        <v>0.49958007963942996</v>
      </c>
      <c r="K8">
        <v>0.57911035913866149</v>
      </c>
      <c r="S8">
        <v>1</v>
      </c>
      <c r="T8">
        <v>20</v>
      </c>
      <c r="U8">
        <v>20</v>
      </c>
      <c r="V8">
        <f t="shared" ref="V8:V12" si="2">$C$33*U8/52</f>
        <v>3.2307692307692308</v>
      </c>
    </row>
    <row r="9" spans="2:22" x14ac:dyDescent="0.25">
      <c r="B9">
        <v>12</v>
      </c>
      <c r="C9">
        <f t="shared" si="0"/>
        <v>1.2</v>
      </c>
      <c r="D9">
        <v>10</v>
      </c>
      <c r="E9">
        <f>C9*$M$6</f>
        <v>0.23076923076923078</v>
      </c>
      <c r="F9">
        <f>B9/D9*$L$6/52</f>
        <v>0.23076923076923078</v>
      </c>
      <c r="G9">
        <f t="shared" si="1"/>
        <v>0.20607734218204876</v>
      </c>
      <c r="H9">
        <v>0.36968681340328025</v>
      </c>
      <c r="I9">
        <v>0.49958007963942996</v>
      </c>
      <c r="J9">
        <v>0.60270528680228874</v>
      </c>
      <c r="K9">
        <v>0.68457872536105224</v>
      </c>
      <c r="S9">
        <v>2</v>
      </c>
      <c r="T9">
        <v>30</v>
      </c>
      <c r="U9">
        <v>30</v>
      </c>
      <c r="V9">
        <f t="shared" si="2"/>
        <v>4.8461538461538458</v>
      </c>
    </row>
    <row r="10" spans="2:22" x14ac:dyDescent="0.25">
      <c r="B10">
        <v>15</v>
      </c>
      <c r="C10">
        <f t="shared" si="0"/>
        <v>1.5</v>
      </c>
      <c r="D10">
        <v>10</v>
      </c>
      <c r="E10">
        <f>C10*$M$6</f>
        <v>0.28846153846153849</v>
      </c>
      <c r="F10">
        <f>B10/D10*$L$6/52</f>
        <v>0.28846153846153844</v>
      </c>
      <c r="G10">
        <f t="shared" si="1"/>
        <v>0.25058437172878123</v>
      </c>
      <c r="H10">
        <v>0.43837621610285438</v>
      </c>
      <c r="I10">
        <v>0.57911035913866149</v>
      </c>
      <c r="J10">
        <v>0.68457872536105224</v>
      </c>
      <c r="K10">
        <v>0.76361836729634436</v>
      </c>
      <c r="S10">
        <v>3</v>
      </c>
      <c r="T10">
        <v>40</v>
      </c>
      <c r="U10">
        <v>40</v>
      </c>
      <c r="V10">
        <f t="shared" si="2"/>
        <v>6.4615384615384617</v>
      </c>
    </row>
    <row r="11" spans="2:22" x14ac:dyDescent="0.25">
      <c r="B11">
        <v>18</v>
      </c>
      <c r="C11">
        <f t="shared" si="0"/>
        <v>1.8</v>
      </c>
      <c r="D11">
        <v>10</v>
      </c>
      <c r="E11">
        <f>C11*$M$6</f>
        <v>0.3461538461538462</v>
      </c>
      <c r="F11">
        <f>B11/D11*$L$6/52</f>
        <v>0.34615384615384615</v>
      </c>
      <c r="G11">
        <f t="shared" si="1"/>
        <v>0.2925963525959383</v>
      </c>
      <c r="H11">
        <v>0.49958007963942996</v>
      </c>
      <c r="I11">
        <v>0.64600112310328273</v>
      </c>
      <c r="J11">
        <v>0.74957990330632074</v>
      </c>
      <c r="K11">
        <v>0.82285191021561355</v>
      </c>
      <c r="S11">
        <v>4</v>
      </c>
      <c r="T11">
        <v>50</v>
      </c>
      <c r="U11">
        <v>50</v>
      </c>
      <c r="V11">
        <f t="shared" si="2"/>
        <v>8.0769230769230766</v>
      </c>
    </row>
    <row r="12" spans="2:22" x14ac:dyDescent="0.25">
      <c r="B12">
        <v>21</v>
      </c>
      <c r="C12">
        <f t="shared" si="0"/>
        <v>2.1</v>
      </c>
      <c r="D12">
        <v>10</v>
      </c>
      <c r="E12">
        <f>C12*$M$6</f>
        <v>0.40384615384615391</v>
      </c>
      <c r="F12">
        <f>B12/D12*$L$6/52</f>
        <v>0.40384615384615385</v>
      </c>
      <c r="G12">
        <f t="shared" si="1"/>
        <v>0.33225315634935682</v>
      </c>
      <c r="H12">
        <v>0.55411415279460352</v>
      </c>
      <c r="I12">
        <v>0.7022611329001035</v>
      </c>
      <c r="J12">
        <v>0.80118581126192578</v>
      </c>
      <c r="K12">
        <v>0.86724245299718772</v>
      </c>
      <c r="S12">
        <v>5</v>
      </c>
      <c r="T12">
        <v>60</v>
      </c>
      <c r="U12">
        <v>60</v>
      </c>
      <c r="V12">
        <f t="shared" si="2"/>
        <v>9.6923076923076916</v>
      </c>
    </row>
    <row r="13" spans="2:22" x14ac:dyDescent="0.25">
      <c r="B13">
        <v>24</v>
      </c>
      <c r="C13">
        <f t="shared" si="0"/>
        <v>2.4</v>
      </c>
      <c r="D13">
        <v>10</v>
      </c>
      <c r="E13">
        <f>C13*$M$6</f>
        <v>0.46153846153846156</v>
      </c>
      <c r="F13">
        <f>B13/D13*$L$6/52</f>
        <v>0.46153846153846156</v>
      </c>
      <c r="G13">
        <f t="shared" si="1"/>
        <v>0.36968681340328025</v>
      </c>
      <c r="H13">
        <v>0.60270528680228874</v>
      </c>
      <c r="I13">
        <v>0.74957990330632074</v>
      </c>
      <c r="J13">
        <v>0.84215691086514832</v>
      </c>
      <c r="K13">
        <v>0.90050941950514152</v>
      </c>
    </row>
    <row r="14" spans="2:22" x14ac:dyDescent="0.25">
      <c r="B14">
        <v>27</v>
      </c>
      <c r="C14">
        <f t="shared" si="0"/>
        <v>2.7</v>
      </c>
      <c r="D14">
        <v>10</v>
      </c>
      <c r="E14">
        <f>C14*$M$6</f>
        <v>0.51923076923076927</v>
      </c>
      <c r="F14">
        <f>B14/D14*$L$6/52</f>
        <v>0.51923076923076927</v>
      </c>
      <c r="G14">
        <f t="shared" si="1"/>
        <v>0.40502195259260421</v>
      </c>
      <c r="H14">
        <v>0.64600112310328273</v>
      </c>
      <c r="I14">
        <v>0.78937843943958008</v>
      </c>
      <c r="J14">
        <v>0.87468479515586273</v>
      </c>
      <c r="K14">
        <v>0.9254402041113774</v>
      </c>
    </row>
    <row r="15" spans="2:22" x14ac:dyDescent="0.25">
      <c r="B15">
        <v>30</v>
      </c>
      <c r="C15">
        <f t="shared" si="0"/>
        <v>3</v>
      </c>
      <c r="D15">
        <v>10</v>
      </c>
      <c r="E15">
        <f>C15*$M$6</f>
        <v>0.57692307692307698</v>
      </c>
      <c r="F15">
        <f>B15/D15*$L$6/52</f>
        <v>0.57692307692307687</v>
      </c>
      <c r="G15">
        <f t="shared" si="1"/>
        <v>0.43837621610285438</v>
      </c>
      <c r="H15">
        <v>0.68457872536105224</v>
      </c>
      <c r="I15">
        <v>0.82285191021561355</v>
      </c>
      <c r="J15">
        <v>0.90050941950514152</v>
      </c>
      <c r="K15">
        <v>0.94412372372035402</v>
      </c>
    </row>
    <row r="16" spans="2:22" x14ac:dyDescent="0.25">
      <c r="B16">
        <v>33</v>
      </c>
      <c r="C16">
        <f t="shared" si="0"/>
        <v>3.3</v>
      </c>
      <c r="D16">
        <v>10</v>
      </c>
      <c r="E16">
        <f>C16*$M$6</f>
        <v>0.63461538461538458</v>
      </c>
      <c r="F16">
        <f>B16/D16*$L$6/52</f>
        <v>0.63461538461538458</v>
      </c>
      <c r="G16">
        <f t="shared" si="1"/>
        <v>0.4698606511393334</v>
      </c>
      <c r="H16">
        <v>0.71895227078958834</v>
      </c>
      <c r="I16">
        <v>0.8510055398376235</v>
      </c>
      <c r="J16">
        <v>0.92101217390567114</v>
      </c>
      <c r="K16">
        <v>0.95812544530643295</v>
      </c>
    </row>
    <row r="17" spans="2:11" x14ac:dyDescent="0.25">
      <c r="B17">
        <v>36</v>
      </c>
      <c r="C17">
        <f t="shared" si="0"/>
        <v>3.6</v>
      </c>
      <c r="D17">
        <v>10</v>
      </c>
      <c r="E17">
        <f>C17*$M$6</f>
        <v>0.6923076923076924</v>
      </c>
      <c r="F17">
        <f>B17/D17*$L$6/52</f>
        <v>0.69230769230769229</v>
      </c>
      <c r="G17">
        <f t="shared" si="1"/>
        <v>0.49958007963942996</v>
      </c>
      <c r="H17">
        <v>0.74957990330632074</v>
      </c>
      <c r="I17">
        <v>0.87468479515586273</v>
      </c>
      <c r="J17">
        <v>0.93728977517192835</v>
      </c>
      <c r="K17">
        <v>0.96861855428574295</v>
      </c>
    </row>
    <row r="18" spans="2:11" x14ac:dyDescent="0.25">
      <c r="B18">
        <v>39</v>
      </c>
      <c r="C18">
        <f t="shared" si="0"/>
        <v>3.9</v>
      </c>
      <c r="D18">
        <v>10</v>
      </c>
      <c r="E18">
        <f>C18*$M$6</f>
        <v>0.75</v>
      </c>
      <c r="F18">
        <f>B18/D18*$L$6/52</f>
        <v>0.75</v>
      </c>
      <c r="G18">
        <f t="shared" si="1"/>
        <v>0.52763344725898531</v>
      </c>
      <c r="H18">
        <v>0.77686983985157021</v>
      </c>
      <c r="I18">
        <v>0.89460077543813565</v>
      </c>
      <c r="J18">
        <v>0.95021293163213605</v>
      </c>
      <c r="K18">
        <v>0.97648225414399092</v>
      </c>
    </row>
    <row r="19" spans="2:11" x14ac:dyDescent="0.25">
      <c r="B19">
        <v>42</v>
      </c>
      <c r="C19">
        <f t="shared" si="0"/>
        <v>4.2</v>
      </c>
      <c r="D19">
        <v>10</v>
      </c>
      <c r="E19">
        <f>C19*$M$6</f>
        <v>0.80769230769230782</v>
      </c>
      <c r="F19">
        <f>B19/D19*$L$6/52</f>
        <v>0.80769230769230771</v>
      </c>
      <c r="G19">
        <f t="shared" si="1"/>
        <v>0.55411415279460352</v>
      </c>
      <c r="H19">
        <v>0.80118581126192578</v>
      </c>
      <c r="I19">
        <v>0.91135156701807019</v>
      </c>
      <c r="J19">
        <v>0.96047291835642146</v>
      </c>
      <c r="K19">
        <v>0.9823754337137961</v>
      </c>
    </row>
    <row r="20" spans="2:11" x14ac:dyDescent="0.25">
      <c r="B20">
        <v>45</v>
      </c>
      <c r="C20">
        <f t="shared" si="0"/>
        <v>4.5</v>
      </c>
      <c r="D20">
        <v>10</v>
      </c>
      <c r="E20">
        <f>C20*$M$6</f>
        <v>0.86538461538461542</v>
      </c>
      <c r="F20">
        <f>B20/D20*$L$6/52</f>
        <v>0.86538461538461542</v>
      </c>
      <c r="G20">
        <f t="shared" si="1"/>
        <v>0.57911035913866149</v>
      </c>
      <c r="H20">
        <v>0.82285191021561355</v>
      </c>
      <c r="I20">
        <v>0.9254402041113774</v>
      </c>
      <c r="J20">
        <v>0.96861855428574295</v>
      </c>
      <c r="K20">
        <v>0.98679187458361672</v>
      </c>
    </row>
    <row r="21" spans="2:11" x14ac:dyDescent="0.25">
      <c r="B21">
        <v>48</v>
      </c>
      <c r="C21">
        <f t="shared" si="0"/>
        <v>4.8</v>
      </c>
      <c r="D21">
        <v>10</v>
      </c>
      <c r="E21">
        <f>C21*$M$6</f>
        <v>0.92307692307692313</v>
      </c>
      <c r="F21">
        <f>B21/D21*$L$6/52</f>
        <v>0.92307692307692313</v>
      </c>
      <c r="G21">
        <f t="shared" si="1"/>
        <v>0.60270528680228874</v>
      </c>
      <c r="H21">
        <v>0.84215691086514832</v>
      </c>
      <c r="I21">
        <v>0.93728977517192835</v>
      </c>
      <c r="J21">
        <v>0.97508555921236728</v>
      </c>
      <c r="K21">
        <v>0.99010162439279614</v>
      </c>
    </row>
    <row r="22" spans="2:11" x14ac:dyDescent="0.25">
      <c r="B22">
        <v>51</v>
      </c>
      <c r="C22">
        <f t="shared" si="0"/>
        <v>5.0999999999999996</v>
      </c>
      <c r="D22">
        <v>10</v>
      </c>
      <c r="E22">
        <f>C22*$M$6</f>
        <v>0.98076923076923073</v>
      </c>
      <c r="F22">
        <f>B22/D22*$L$6/52</f>
        <v>0.98076923076923073</v>
      </c>
      <c r="G22">
        <f t="shared" si="1"/>
        <v>0.62497749098355015</v>
      </c>
      <c r="H22">
        <v>0.85935811773100679</v>
      </c>
      <c r="I22">
        <v>0.94725612843868601</v>
      </c>
      <c r="J22">
        <v>0.98021986095183467</v>
      </c>
      <c r="K22">
        <v>0.99258200262546281</v>
      </c>
    </row>
    <row r="23" spans="2:11" x14ac:dyDescent="0.25">
      <c r="B23">
        <v>54</v>
      </c>
      <c r="C23">
        <f t="shared" si="0"/>
        <v>5.4</v>
      </c>
      <c r="D23">
        <v>10</v>
      </c>
      <c r="E23">
        <f>C23*$M$6</f>
        <v>1.0384615384615385</v>
      </c>
      <c r="F23">
        <f>B23/D23*$L$6/52</f>
        <v>1.0384615384615385</v>
      </c>
      <c r="G23">
        <f t="shared" si="1"/>
        <v>0.64600112310328273</v>
      </c>
      <c r="H23">
        <v>0.87468479515586273</v>
      </c>
      <c r="I23">
        <v>0.95563855822709332</v>
      </c>
      <c r="J23">
        <v>0.98429609943487195</v>
      </c>
      <c r="K23">
        <v>0.99444083683704698</v>
      </c>
    </row>
    <row r="24" spans="2:11" x14ac:dyDescent="0.25">
      <c r="B24">
        <v>57</v>
      </c>
      <c r="C24">
        <f t="shared" si="0"/>
        <v>5.7</v>
      </c>
      <c r="D24">
        <v>10</v>
      </c>
      <c r="E24">
        <f>C24*$M$6</f>
        <v>1.0961538461538463</v>
      </c>
      <c r="F24">
        <f>B24/D24*$L$6/52</f>
        <v>1.0961538461538463</v>
      </c>
      <c r="G24">
        <f t="shared" si="1"/>
        <v>0.66584617767932319</v>
      </c>
      <c r="H24">
        <v>0.88834122302848151</v>
      </c>
      <c r="I24">
        <v>0.96268879287931508</v>
      </c>
      <c r="J24">
        <v>0.98753231752522475</v>
      </c>
      <c r="K24">
        <v>0.99583387624557329</v>
      </c>
    </row>
    <row r="25" spans="2:11" x14ac:dyDescent="0.25">
      <c r="B25">
        <v>60</v>
      </c>
      <c r="C25">
        <f t="shared" si="0"/>
        <v>6</v>
      </c>
      <c r="D25">
        <v>10</v>
      </c>
      <c r="E25">
        <f>C25*$M$6</f>
        <v>1.153846153846154</v>
      </c>
      <c r="F25">
        <f>B25/D25*$L$6/52</f>
        <v>1.1538461538461537</v>
      </c>
      <c r="G25">
        <f t="shared" si="1"/>
        <v>0.68457872536105224</v>
      </c>
      <c r="H25">
        <v>0.90050941950514152</v>
      </c>
      <c r="I25">
        <v>0.96861855428574295</v>
      </c>
      <c r="J25">
        <v>0.99010162439279614</v>
      </c>
      <c r="K25">
        <v>0.99687784174912064</v>
      </c>
    </row>
    <row r="26" spans="2:11" x14ac:dyDescent="0.25">
      <c r="B26">
        <v>63</v>
      </c>
      <c r="C26">
        <f t="shared" si="0"/>
        <v>6.3</v>
      </c>
      <c r="D26">
        <v>10</v>
      </c>
      <c r="E26">
        <f>C26*$M$6</f>
        <v>1.2115384615384617</v>
      </c>
      <c r="F26">
        <f>B26/D26*$L$6/52</f>
        <v>1.2115384615384615</v>
      </c>
      <c r="G26">
        <f t="shared" si="1"/>
        <v>0.7022611329001035</v>
      </c>
      <c r="H26">
        <v>0.91135156701807019</v>
      </c>
      <c r="I26">
        <v>0.9736059159937791</v>
      </c>
      <c r="J26">
        <v>0.99214145532984832</v>
      </c>
      <c r="K26">
        <v>0.99766020581285508</v>
      </c>
    </row>
    <row r="27" spans="2:11" x14ac:dyDescent="0.25">
      <c r="B27">
        <v>66</v>
      </c>
      <c r="C27">
        <f t="shared" si="0"/>
        <v>6.6</v>
      </c>
      <c r="D27">
        <v>10</v>
      </c>
      <c r="E27">
        <f>C27*$M$6</f>
        <v>1.2692307692307692</v>
      </c>
      <c r="F27">
        <f>B27/D27*$L$6/52</f>
        <v>1.2692307692307692</v>
      </c>
      <c r="G27">
        <f t="shared" si="1"/>
        <v>0.71895227078958834</v>
      </c>
      <c r="H27">
        <v>0.92101217390567114</v>
      </c>
      <c r="I27">
        <v>0.97780065084092194</v>
      </c>
      <c r="J27">
        <v>0.9937609233288921</v>
      </c>
      <c r="K27">
        <v>0.99824652166921546</v>
      </c>
    </row>
    <row r="28" spans="2:11" x14ac:dyDescent="0.25">
      <c r="B28">
        <v>69</v>
      </c>
      <c r="C28">
        <f t="shared" si="0"/>
        <v>6.9</v>
      </c>
      <c r="D28">
        <v>10</v>
      </c>
      <c r="E28">
        <f>C28*$M$6</f>
        <v>1.3269230769230771</v>
      </c>
      <c r="F28">
        <f>B28/D28*$L$6/52</f>
        <v>1.3269230769230769</v>
      </c>
      <c r="G28">
        <f t="shared" si="1"/>
        <v>0.73470770926314066</v>
      </c>
      <c r="H28">
        <v>0.92962000047558968</v>
      </c>
      <c r="I28">
        <v>0.98132872870411014</v>
      </c>
      <c r="J28">
        <v>0.99504665566694406</v>
      </c>
      <c r="K28">
        <v>0.99868591593507516</v>
      </c>
    </row>
    <row r="29" spans="2:11" x14ac:dyDescent="0.25">
      <c r="B29">
        <v>72</v>
      </c>
      <c r="C29">
        <f t="shared" si="0"/>
        <v>7.2</v>
      </c>
      <c r="D29">
        <v>10</v>
      </c>
      <c r="E29">
        <f>C29*$M$6</f>
        <v>1.3846153846153848</v>
      </c>
      <c r="F29">
        <f>B29/D29*$L$6/52</f>
        <v>1.3846153846153846</v>
      </c>
      <c r="G29">
        <f t="shared" si="1"/>
        <v>0.74957990330632074</v>
      </c>
      <c r="H29">
        <v>0.93728977517192835</v>
      </c>
      <c r="I29">
        <v>0.98429609943487195</v>
      </c>
      <c r="J29">
        <v>0.99606742770201273</v>
      </c>
      <c r="K29">
        <v>0.99901520486488316</v>
      </c>
    </row>
    <row r="30" spans="2:11" x14ac:dyDescent="0.25">
      <c r="B30">
        <v>75</v>
      </c>
      <c r="C30">
        <f t="shared" si="0"/>
        <v>7.5</v>
      </c>
      <c r="D30">
        <v>10</v>
      </c>
      <c r="E30">
        <f>C30*$M$6</f>
        <v>1.4423076923076923</v>
      </c>
      <c r="F30">
        <f>B30/D30*$L$6/52</f>
        <v>1.4423076923076923</v>
      </c>
      <c r="G30">
        <f t="shared" si="1"/>
        <v>0.76361836729634436</v>
      </c>
      <c r="H30">
        <v>0.94412372372035402</v>
      </c>
      <c r="I30">
        <v>0.98679187458361672</v>
      </c>
      <c r="J30">
        <v>0.99687784174912064</v>
      </c>
      <c r="K30">
        <v>0.99926197913509796</v>
      </c>
    </row>
    <row r="31" spans="2:11" x14ac:dyDescent="0.25">
      <c r="B31">
        <v>78</v>
      </c>
      <c r="C31">
        <f t="shared" si="0"/>
        <v>7.8</v>
      </c>
      <c r="D31">
        <v>10</v>
      </c>
      <c r="E31">
        <f>C31*$M$6</f>
        <v>1.5</v>
      </c>
      <c r="F31">
        <f>B31/D31*$L$6/52</f>
        <v>1.5</v>
      </c>
      <c r="G31">
        <f t="shared" si="1"/>
        <v>0.77686983985157021</v>
      </c>
      <c r="H31">
        <v>0.95021293163213605</v>
      </c>
      <c r="I31">
        <v>0.98889100346175773</v>
      </c>
      <c r="J31">
        <v>0.99752124782333362</v>
      </c>
      <c r="K31">
        <v>0.99944691562985222</v>
      </c>
    </row>
    <row r="32" spans="2:11" x14ac:dyDescent="0.25">
      <c r="B32">
        <v>81</v>
      </c>
      <c r="C32">
        <f t="shared" si="0"/>
        <v>8.1</v>
      </c>
      <c r="D32">
        <v>10</v>
      </c>
      <c r="E32">
        <f>C32*$M$6</f>
        <v>1.5576923076923077</v>
      </c>
      <c r="F32">
        <f>B32/D32*$L$6/52</f>
        <v>1.5576923076923077</v>
      </c>
      <c r="G32">
        <f t="shared" si="1"/>
        <v>0.78937843943958008</v>
      </c>
      <c r="H32">
        <v>0.95563855822709332</v>
      </c>
      <c r="I32">
        <v>0.99065652390508019</v>
      </c>
      <c r="J32">
        <v>0.99803206248382903</v>
      </c>
      <c r="K32">
        <v>0.99958550992925865</v>
      </c>
    </row>
    <row r="33" spans="2:11" x14ac:dyDescent="0.25">
      <c r="B33">
        <v>84</v>
      </c>
      <c r="C33">
        <f t="shared" si="0"/>
        <v>8.4</v>
      </c>
      <c r="D33">
        <v>10</v>
      </c>
      <c r="E33">
        <f>C33*$M$6</f>
        <v>1.6153846153846156</v>
      </c>
      <c r="F33">
        <f>B33/D33*$L$6/52</f>
        <v>1.6153846153846154</v>
      </c>
      <c r="G33">
        <f t="shared" si="1"/>
        <v>0.80118581126192578</v>
      </c>
      <c r="H33">
        <v>0.96047291835642146</v>
      </c>
      <c r="I33">
        <v>0.99214145532984832</v>
      </c>
      <c r="J33">
        <v>0.9984376098167419</v>
      </c>
      <c r="K33">
        <v>0.99968937466322316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RunSettings</vt:lpstr>
      <vt:lpstr>AnimalBiology</vt:lpstr>
      <vt:lpstr>MortalityCalcK2</vt:lpstr>
      <vt:lpstr>MortCalcK5</vt:lpstr>
      <vt:lpstr>MortCalcK10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2016-03-30T18:54:46Z</dcterms:created>
  <dcterms:modified xsi:type="dcterms:W3CDTF">2016-06-15T19:20:03Z</dcterms:modified>
</cp:coreProperties>
</file>