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 shukoor\sprint_2\"/>
    </mc:Choice>
  </mc:AlternateContent>
  <xr:revisionPtr revIDLastSave="0" documentId="13_ncr:1_{816F01BD-8DDC-4593-968E-632DCABC820E}" xr6:coauthVersionLast="47" xr6:coauthVersionMax="47" xr10:uidLastSave="{00000000-0000-0000-0000-000000000000}"/>
  <bookViews>
    <workbookView xWindow="-120" yWindow="-120" windowWidth="24240" windowHeight="13140" activeTab="6" xr2:uid="{00000000-000D-0000-FFFF-FFFF00000000}"/>
  </bookViews>
  <sheets>
    <sheet name="Sheet1" sheetId="1" r:id="rId1"/>
    <sheet name="Sheet2" sheetId="2" r:id="rId2"/>
    <sheet name="Sheet4" sheetId="4" r:id="rId3"/>
    <sheet name="Sheet6" sheetId="6" r:id="rId4"/>
    <sheet name="Sheet5" sheetId="5" r:id="rId5"/>
    <sheet name="Sheet3" sheetId="3" r:id="rId6"/>
    <sheet name="BOX PLOT" sheetId="7" r:id="rId7"/>
  </sheets>
  <definedNames>
    <definedName name="_xlnm._FilterDatabase" localSheetId="0" hidden="1">Sheet1!$A$1:$K$46</definedName>
    <definedName name="_xlchart.v1.0" hidden="1">'BOX PLOT'!$A$2:$A$3</definedName>
    <definedName name="_xlchart.v1.1" hidden="1">'BOX PLOT'!$A$4:$A$17</definedName>
    <definedName name="_xlchart.v1.2" hidden="1">'BOX PLOT'!$B$2:$B$3</definedName>
    <definedName name="_xlchart.v1.3" hidden="1">'BOX PLOT'!$B$4:$B$17</definedName>
    <definedName name="_xlchart.v1.4" hidden="1">'BOX PLOT'!$C$2:$C$17</definedName>
    <definedName name="_xlchart.v1.5" hidden="1">'BOX PLOT'!$C$2:$C$3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6" l="1"/>
  <c r="A18" i="6"/>
  <c r="C20" i="5"/>
  <c r="B20" i="5"/>
  <c r="A19" i="5"/>
  <c r="F12" i="6"/>
  <c r="F13" i="6"/>
  <c r="F11" i="6"/>
  <c r="F10" i="6"/>
  <c r="F9" i="6"/>
  <c r="F8" i="5"/>
  <c r="F7" i="5"/>
  <c r="F6" i="5"/>
  <c r="F5" i="5"/>
  <c r="F4" i="5"/>
  <c r="D17" i="5"/>
  <c r="C16" i="5"/>
  <c r="C15" i="6"/>
  <c r="B16" i="5"/>
  <c r="B15" i="6"/>
  <c r="A16" i="5"/>
  <c r="A15" i="6"/>
  <c r="J48" i="1"/>
  <c r="J38" i="2" l="1"/>
  <c r="E22" i="3" l="1"/>
  <c r="B22" i="3"/>
  <c r="E20" i="3"/>
  <c r="B20" i="3"/>
  <c r="B18" i="3"/>
  <c r="F18" i="3" l="1"/>
  <c r="E18" i="3"/>
  <c r="C18" i="3"/>
</calcChain>
</file>

<file path=xl/sharedStrings.xml><?xml version="1.0" encoding="utf-8"?>
<sst xmlns="http://schemas.openxmlformats.org/spreadsheetml/2006/main" count="341" uniqueCount="130">
  <si>
    <t>Student Name</t>
  </si>
  <si>
    <t>University</t>
  </si>
  <si>
    <t>Package Offered</t>
  </si>
  <si>
    <t>Type of Company</t>
  </si>
  <si>
    <t>Student Native Country</t>
  </si>
  <si>
    <t>Prior work Experience in years</t>
  </si>
  <si>
    <t>Domain</t>
  </si>
  <si>
    <t>Passport Number</t>
  </si>
  <si>
    <t>Date of Birth</t>
  </si>
  <si>
    <t>Date of Admission</t>
  </si>
  <si>
    <t>Date of Placement</t>
  </si>
  <si>
    <t>Rudra Verma</t>
  </si>
  <si>
    <t xml:space="preserve">Harvard </t>
  </si>
  <si>
    <t>Finance</t>
  </si>
  <si>
    <t>India</t>
  </si>
  <si>
    <t>F2356145</t>
  </si>
  <si>
    <t>Aayansh Sharma</t>
  </si>
  <si>
    <t>Boston</t>
  </si>
  <si>
    <t xml:space="preserve">Pharmaceutical </t>
  </si>
  <si>
    <t>J4563219</t>
  </si>
  <si>
    <t>Adinew Pandey</t>
  </si>
  <si>
    <t>Washington</t>
  </si>
  <si>
    <t>IT</t>
  </si>
  <si>
    <t>W4526893</t>
  </si>
  <si>
    <t>Dhruv Verma</t>
  </si>
  <si>
    <t>K4578236</t>
  </si>
  <si>
    <t>Veer Patil</t>
  </si>
  <si>
    <t>K4578237</t>
  </si>
  <si>
    <t>Ahmed Shah</t>
  </si>
  <si>
    <t>K4578238</t>
  </si>
  <si>
    <t>Viyaan K</t>
  </si>
  <si>
    <t>K4578239</t>
  </si>
  <si>
    <t>Shivnew Patel</t>
  </si>
  <si>
    <t>K4578240</t>
  </si>
  <si>
    <t>Atharv Mahajan</t>
  </si>
  <si>
    <t>K4578241</t>
  </si>
  <si>
    <t>Ivaan Thakrey</t>
  </si>
  <si>
    <t>K4578242</t>
  </si>
  <si>
    <t>Yuvaan Sheik</t>
  </si>
  <si>
    <t>K4578243</t>
  </si>
  <si>
    <t>Ishaan Verma</t>
  </si>
  <si>
    <t>K4578244</t>
  </si>
  <si>
    <t>Kabir Sing</t>
  </si>
  <si>
    <t>K4578245</t>
  </si>
  <si>
    <t>Arjun Sing</t>
  </si>
  <si>
    <t>UAE</t>
  </si>
  <si>
    <t>Italy</t>
  </si>
  <si>
    <t>KK45268976</t>
  </si>
  <si>
    <t>KK45268977</t>
  </si>
  <si>
    <t>KK45268978</t>
  </si>
  <si>
    <t>KK45268979</t>
  </si>
  <si>
    <t>KK45268980</t>
  </si>
  <si>
    <t>KK45268981</t>
  </si>
  <si>
    <t>KK45268982</t>
  </si>
  <si>
    <t>Bank</t>
  </si>
  <si>
    <t>USA</t>
  </si>
  <si>
    <r>
      <t>Harvard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(Massachusetts)</t>
    </r>
  </si>
  <si>
    <t>Dartmouth College (New Hampshire)</t>
  </si>
  <si>
    <t>Salary Received</t>
  </si>
  <si>
    <r>
      <t>Columbia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(New York)</t>
    </r>
  </si>
  <si>
    <r>
      <t>Cornell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(New York)</t>
    </r>
  </si>
  <si>
    <r>
      <t>Yale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(Connecticut)</t>
    </r>
  </si>
  <si>
    <r>
      <t>University</t>
    </r>
    <r>
      <rPr>
        <sz val="12"/>
        <color rgb="FF202124"/>
        <rFont val="Arial"/>
        <family val="2"/>
      </rPr>
      <t> of Pennsylvania (Pennsylvania)</t>
    </r>
  </si>
  <si>
    <r>
      <t>Princeton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(New Jersey)</t>
    </r>
  </si>
  <si>
    <r>
      <t>Brown </t>
    </r>
    <r>
      <rPr>
        <b/>
        <sz val="12"/>
        <color rgb="FF202124"/>
        <rFont val="Arial"/>
        <family val="2"/>
      </rPr>
      <t>University</t>
    </r>
    <r>
      <rPr>
        <sz val="12"/>
        <color rgb="FF202124"/>
        <rFont val="Arial"/>
        <family val="2"/>
      </rPr>
      <t> (Rhode Island)</t>
    </r>
  </si>
  <si>
    <t>Month</t>
  </si>
  <si>
    <t>Min (°C)</t>
  </si>
  <si>
    <t>Max (°C)</t>
  </si>
  <si>
    <t>Mean (°C)</t>
  </si>
  <si>
    <t>Min (°F)</t>
  </si>
  <si>
    <t>Max (°F)</t>
  </si>
  <si>
    <t>Mean (°F)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</si>
  <si>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</si>
  <si>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</si>
  <si>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</si>
  <si>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</si>
  <si>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</si>
  <si>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</si>
  <si>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</si>
  <si>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</si>
  <si>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</si>
  <si>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11.9, 33.8, 41, 47.3, 57.2, 62.6, 98.2, 66.2, 59, 49.1, 40.1, 35.6, 49.5</t>
  </si>
  <si>
    <t>October</t>
  </si>
  <si>
    <t>November</t>
  </si>
  <si>
    <t>December</t>
  </si>
  <si>
    <t>Year</t>
  </si>
  <si>
    <t>Harvard</t>
  </si>
  <si>
    <t>BOSTON</t>
  </si>
  <si>
    <t>Bella Wilson</t>
  </si>
  <si>
    <t>Lucus Jones</t>
  </si>
  <si>
    <t>Maya Haris</t>
  </si>
  <si>
    <t>Velentina Clark</t>
  </si>
  <si>
    <t>Robert Anderson</t>
  </si>
  <si>
    <t>Delilah Williams</t>
  </si>
  <si>
    <t>Charles Taylor</t>
  </si>
  <si>
    <t>Anna Perez</t>
  </si>
  <si>
    <t>Ivy Thomas</t>
  </si>
  <si>
    <t>Richard Thompson</t>
  </si>
  <si>
    <t>Claire Brown</t>
  </si>
  <si>
    <t>Ariana Jackson</t>
  </si>
  <si>
    <t>Serenity White</t>
  </si>
  <si>
    <t>Oliver Smith</t>
  </si>
  <si>
    <t>Ethan S</t>
  </si>
  <si>
    <t>Jacob Williams</t>
  </si>
  <si>
    <t>James Martinez</t>
  </si>
  <si>
    <t>Ruby Wilson</t>
  </si>
  <si>
    <t>Skylar Walker</t>
  </si>
  <si>
    <t>Hailey Allen</t>
  </si>
  <si>
    <t>Jack Wright</t>
  </si>
  <si>
    <t>Sophie Adamas</t>
  </si>
  <si>
    <t>Elena Green</t>
  </si>
  <si>
    <t>Michael Baker</t>
  </si>
  <si>
    <t>William Carter</t>
  </si>
  <si>
    <t>Thomas Turner</t>
  </si>
  <si>
    <t>Henry Parker</t>
  </si>
  <si>
    <t>John Edwards</t>
  </si>
  <si>
    <t>Micheal Roger</t>
  </si>
  <si>
    <t>average</t>
  </si>
  <si>
    <t>median</t>
  </si>
  <si>
    <t>mode</t>
  </si>
  <si>
    <t>Q1</t>
  </si>
  <si>
    <t>IQR</t>
  </si>
  <si>
    <t>U.F</t>
  </si>
  <si>
    <t>L.F</t>
  </si>
  <si>
    <t>Q3</t>
  </si>
  <si>
    <t>U.P</t>
  </si>
  <si>
    <t>HARVARD</t>
  </si>
  <si>
    <t>NEW</t>
  </si>
  <si>
    <t>OLD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</si>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</sst>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b/>
      <sz val="12"/>
      <color rgb="FF202124"/>
      <name val="Arial"/>
      <family val="2"/>
    </font>
    <font>
      <b/>
      <sz val="11"/>
      <color rgb="FF000000"/>
      <name val="Georgia"/>
      <family val="1"/>
    </font>
    <font>
      <sz val="11"/>
      <color rgb="FF000000"/>
      <name val="Georgia"/>
      <family val="1"/>
    </font>
    <font>
      <sz val="16"/>
      <color theme="1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D5E5"/>
        <bgColor indexed="64"/>
      </patternFill>
    </fill>
    <fill>
      <patternFill patternType="solid">
        <fgColor rgb="FFEDF2F4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99"/>
      </left>
      <right style="medium">
        <color rgb="FF333333"/>
      </right>
      <top style="medium">
        <color rgb="FF000099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000099"/>
      </top>
      <bottom style="medium">
        <color rgb="FF333333"/>
      </bottom>
      <diagonal/>
    </border>
    <border>
      <left style="medium">
        <color rgb="FF333333"/>
      </left>
      <right style="medium">
        <color rgb="FF000099"/>
      </right>
      <top style="medium">
        <color rgb="FF000099"/>
      </top>
      <bottom style="medium">
        <color rgb="FF333333"/>
      </bottom>
      <diagonal/>
    </border>
    <border>
      <left style="medium">
        <color rgb="FF000099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000099"/>
      </right>
      <top style="medium">
        <color rgb="FF666666"/>
      </top>
      <bottom style="medium">
        <color rgb="FF666666"/>
      </bottom>
      <diagonal/>
    </border>
    <border>
      <left style="medium">
        <color rgb="FF000099"/>
      </left>
      <right style="medium">
        <color rgb="FF333333"/>
      </right>
      <top style="medium">
        <color rgb="FF333333"/>
      </top>
      <bottom style="medium">
        <color rgb="FF000099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000099"/>
      </bottom>
      <diagonal/>
    </border>
    <border>
      <left style="medium">
        <color rgb="FF666666"/>
      </left>
      <right style="medium">
        <color rgb="FF000099"/>
      </right>
      <top style="medium">
        <color rgb="FF666666"/>
      </top>
      <bottom style="medium">
        <color rgb="FF0000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wrapText="1"/>
    </xf>
    <xf numFmtId="164" fontId="0" fillId="0" borderId="0" xfId="1" applyNumberFormat="1" applyFon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3" borderId="0" xfId="0" applyFill="1"/>
    <xf numFmtId="164" fontId="0" fillId="0" borderId="0" xfId="0" applyNumberFormat="1"/>
    <xf numFmtId="0" fontId="3" fillId="4" borderId="0" xfId="0" applyFont="1" applyFill="1" applyAlignment="1">
      <alignment horizontal="left" vertical="center" wrapText="1" indent="1"/>
    </xf>
    <xf numFmtId="0" fontId="3" fillId="5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3" fillId="6" borderId="0" xfId="0" applyFont="1" applyFill="1" applyAlignment="1">
      <alignment horizontal="left" vertical="center" wrapText="1" indent="1"/>
    </xf>
    <xf numFmtId="0" fontId="3" fillId="7" borderId="0" xfId="0" applyFont="1" applyFill="1" applyAlignment="1">
      <alignment horizontal="left" vertical="center" wrapText="1" indent="1"/>
    </xf>
    <xf numFmtId="0" fontId="3" fillId="8" borderId="0" xfId="0" applyFont="1" applyFill="1" applyAlignment="1">
      <alignment horizontal="left" vertical="center" wrapText="1" indent="1"/>
    </xf>
    <xf numFmtId="0" fontId="4" fillId="9" borderId="0" xfId="0" applyFont="1" applyFill="1" applyAlignment="1">
      <alignment horizontal="left" vertical="center" wrapText="1" indent="1"/>
    </xf>
    <xf numFmtId="0" fontId="3" fillId="10" borderId="0" xfId="0" applyFont="1" applyFill="1" applyAlignment="1">
      <alignment horizontal="left" vertical="center" wrapText="1" indent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6" fillId="12" borderId="5" xfId="0" applyFont="1" applyFill="1" applyBorder="1" applyAlignment="1">
      <alignment vertical="center" wrapText="1"/>
    </xf>
    <xf numFmtId="0" fontId="6" fillId="12" borderId="6" xfId="0" applyFont="1" applyFill="1" applyBorder="1" applyAlignment="1">
      <alignment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vertical="center" wrapText="1"/>
    </xf>
    <xf numFmtId="0" fontId="6" fillId="11" borderId="6" xfId="0" applyFont="1" applyFill="1" applyBorder="1" applyAlignment="1">
      <alignment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vertical="center" wrapText="1"/>
    </xf>
    <xf numFmtId="0" fontId="6" fillId="12" borderId="9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indent="1" readingOrder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13" borderId="0" xfId="1" applyNumberFormat="1" applyFont="1" applyFill="1"/>
    <xf numFmtId="0" fontId="2" fillId="13" borderId="0" xfId="0" applyFont="1" applyFill="1" applyAlignment="1">
      <alignment wrapText="1"/>
    </xf>
    <xf numFmtId="164" fontId="0" fillId="13" borderId="0" xfId="0" applyNumberFormat="1" applyFill="1"/>
  </cellXfs>
  <cellStyles count="2">
    <cellStyle name="Currency" xfId="1" builtinId="4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_xlchart.v1.4</cx:f>
      </cx:numDim>
    </cx:data>
  </cx:chartData>
  <cx:chart>
    <cx:title pos="t" align="ctr" overlay="0"/>
    <cx:plotArea>
      <cx:plotAreaRegion>
        <cx:series layoutId="boxWhisker" uniqueId="{3CA061DD-7E5C-436A-8B69-8B3100A5C23B}">
          <cx:tx>
            <cx:txData>
              <cx:f>_xlchart.v1.0</cx:f>
              <cx:v>Package Offered  $40,000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72496F3-F21A-45C3-AFC1-0264B4E8660A}">
          <cx:tx>
            <cx:txData>
              <cx:f>_xlchart.v1.2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2911C62-54B5-45ED-BE87-9E5726EBA140}">
          <cx:tx>
            <cx:txData>
              <cx:f>_xlchart.v1.5</cx:f>
              <cx:v> $230,000 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5</xdr:row>
      <xdr:rowOff>90487</xdr:rowOff>
    </xdr:from>
    <xdr:to>
      <xdr:col>15</xdr:col>
      <xdr:colOff>276225</xdr:colOff>
      <xdr:row>20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FB3A56C-2FED-4A46-BCCD-0E03F0CCA5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5400" y="1423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64"/>
  <sheetViews>
    <sheetView workbookViewId="0">
      <selection activeCell="D56" sqref="D56"/>
    </sheetView>
  </sheetViews>
  <sheetFormatPr defaultRowHeight="15"/>
  <cols>
    <col min="1" max="1" width="22.5703125" customWidth="1"/>
    <col min="2" max="2" width="28.5703125" customWidth="1"/>
    <col min="3" max="3" width="22.42578125" customWidth="1"/>
    <col min="4" max="4" width="29.7109375" customWidth="1"/>
    <col min="5" max="5" width="23.140625" customWidth="1"/>
    <col min="6" max="6" width="22.28515625" customWidth="1"/>
    <col min="7" max="7" width="21.85546875" customWidth="1"/>
    <col min="8" max="10" width="13.85546875" style="4" customWidth="1"/>
    <col min="11" max="11" width="15.140625" customWidth="1"/>
  </cols>
  <sheetData>
    <row r="1" spans="1:11" s="1" customFormat="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</row>
    <row r="2" spans="1:11">
      <c r="A2" t="s">
        <v>11</v>
      </c>
      <c r="B2" t="s">
        <v>12</v>
      </c>
      <c r="C2" s="2">
        <v>230000</v>
      </c>
      <c r="D2" t="s">
        <v>13</v>
      </c>
      <c r="E2" t="s">
        <v>14</v>
      </c>
      <c r="F2">
        <v>5</v>
      </c>
      <c r="G2" t="s">
        <v>13</v>
      </c>
      <c r="H2" s="4" t="s">
        <v>15</v>
      </c>
      <c r="I2" s="29">
        <v>32929</v>
      </c>
      <c r="J2" s="29">
        <v>42463</v>
      </c>
      <c r="K2" s="28">
        <v>43459</v>
      </c>
    </row>
    <row r="3" spans="1:11" hidden="1">
      <c r="A3" t="s">
        <v>16</v>
      </c>
      <c r="B3" t="s">
        <v>17</v>
      </c>
      <c r="C3" s="2">
        <v>40000</v>
      </c>
      <c r="D3" t="s">
        <v>18</v>
      </c>
      <c r="E3" t="s">
        <v>14</v>
      </c>
      <c r="F3">
        <v>5</v>
      </c>
      <c r="G3" t="s">
        <v>18</v>
      </c>
      <c r="H3" s="4" t="s">
        <v>19</v>
      </c>
      <c r="I3" s="29">
        <v>32556</v>
      </c>
      <c r="J3" s="29">
        <v>42833</v>
      </c>
      <c r="K3" s="28">
        <v>43749</v>
      </c>
    </row>
    <row r="4" spans="1:11" hidden="1">
      <c r="A4" t="s">
        <v>20</v>
      </c>
      <c r="B4" t="s">
        <v>21</v>
      </c>
      <c r="C4" s="2">
        <v>80000</v>
      </c>
      <c r="D4" t="s">
        <v>22</v>
      </c>
      <c r="E4" t="s">
        <v>14</v>
      </c>
      <c r="F4">
        <v>3</v>
      </c>
      <c r="G4" t="s">
        <v>22</v>
      </c>
      <c r="H4" s="4" t="s">
        <v>23</v>
      </c>
      <c r="I4" s="29">
        <v>33440</v>
      </c>
      <c r="J4" s="29">
        <v>42811</v>
      </c>
      <c r="K4" s="28">
        <v>43484</v>
      </c>
    </row>
    <row r="5" spans="1:11" hidden="1">
      <c r="A5" t="s">
        <v>24</v>
      </c>
      <c r="B5" t="s">
        <v>17</v>
      </c>
      <c r="C5" s="2">
        <v>45000</v>
      </c>
      <c r="D5" t="s">
        <v>13</v>
      </c>
      <c r="E5" t="s">
        <v>14</v>
      </c>
      <c r="F5">
        <v>5</v>
      </c>
      <c r="G5" t="s">
        <v>13</v>
      </c>
      <c r="H5" s="4" t="s">
        <v>25</v>
      </c>
      <c r="I5" s="29">
        <v>32940</v>
      </c>
      <c r="J5" s="29">
        <v>42443</v>
      </c>
      <c r="K5" s="28">
        <v>44271</v>
      </c>
    </row>
    <row r="6" spans="1:11" hidden="1">
      <c r="A6" t="s">
        <v>26</v>
      </c>
      <c r="B6" t="s">
        <v>17</v>
      </c>
      <c r="C6" s="2">
        <v>90000</v>
      </c>
      <c r="D6" t="s">
        <v>13</v>
      </c>
      <c r="E6" t="s">
        <v>14</v>
      </c>
      <c r="F6">
        <v>5</v>
      </c>
      <c r="G6" t="s">
        <v>13</v>
      </c>
      <c r="H6" s="4" t="s">
        <v>27</v>
      </c>
      <c r="I6" s="29">
        <v>32752</v>
      </c>
      <c r="J6" s="29">
        <v>42809</v>
      </c>
      <c r="K6" s="28">
        <v>43644</v>
      </c>
    </row>
    <row r="7" spans="1:11" hidden="1">
      <c r="A7" t="s">
        <v>28</v>
      </c>
      <c r="B7" t="s">
        <v>21</v>
      </c>
      <c r="C7" s="2">
        <v>89700</v>
      </c>
      <c r="D7" t="s">
        <v>13</v>
      </c>
      <c r="E7" t="s">
        <v>14</v>
      </c>
      <c r="F7">
        <v>3</v>
      </c>
      <c r="G7" t="s">
        <v>13</v>
      </c>
      <c r="H7" s="4" t="s">
        <v>29</v>
      </c>
      <c r="I7" s="29">
        <v>33610</v>
      </c>
      <c r="J7" s="29">
        <v>42795</v>
      </c>
      <c r="K7" s="28">
        <v>43689</v>
      </c>
    </row>
    <row r="8" spans="1:11" hidden="1">
      <c r="A8" t="s">
        <v>30</v>
      </c>
      <c r="B8" t="s">
        <v>21</v>
      </c>
      <c r="C8" s="2">
        <v>89700</v>
      </c>
      <c r="D8" t="s">
        <v>13</v>
      </c>
      <c r="E8" t="s">
        <v>14</v>
      </c>
      <c r="F8">
        <v>4</v>
      </c>
      <c r="G8" t="s">
        <v>13</v>
      </c>
      <c r="H8" s="4" t="s">
        <v>31</v>
      </c>
      <c r="I8" s="29">
        <v>34856</v>
      </c>
      <c r="J8" s="29">
        <v>42434</v>
      </c>
      <c r="K8" s="28">
        <v>43291</v>
      </c>
    </row>
    <row r="9" spans="1:11" hidden="1">
      <c r="A9" t="s">
        <v>32</v>
      </c>
      <c r="B9" t="s">
        <v>21</v>
      </c>
      <c r="C9" s="2">
        <v>89700</v>
      </c>
      <c r="D9" t="s">
        <v>13</v>
      </c>
      <c r="E9" t="s">
        <v>14</v>
      </c>
      <c r="F9">
        <v>3</v>
      </c>
      <c r="G9" t="s">
        <v>22</v>
      </c>
      <c r="H9" s="4" t="s">
        <v>33</v>
      </c>
      <c r="I9" s="29">
        <v>33443</v>
      </c>
      <c r="J9" s="29">
        <v>42806</v>
      </c>
      <c r="K9" s="28">
        <v>43829</v>
      </c>
    </row>
    <row r="10" spans="1:11">
      <c r="A10" t="s">
        <v>34</v>
      </c>
      <c r="B10" t="s">
        <v>12</v>
      </c>
      <c r="C10" s="2">
        <v>89700</v>
      </c>
      <c r="D10" t="s">
        <v>13</v>
      </c>
      <c r="E10" t="s">
        <v>14</v>
      </c>
      <c r="F10">
        <v>5</v>
      </c>
      <c r="G10" t="s">
        <v>22</v>
      </c>
      <c r="H10" s="4" t="s">
        <v>35</v>
      </c>
      <c r="I10" s="29">
        <v>34126</v>
      </c>
      <c r="J10" s="29">
        <v>42799</v>
      </c>
      <c r="K10" s="28">
        <v>43361</v>
      </c>
    </row>
    <row r="11" spans="1:11">
      <c r="A11" t="s">
        <v>36</v>
      </c>
      <c r="B11" t="s">
        <v>12</v>
      </c>
      <c r="C11" s="2">
        <v>80000</v>
      </c>
      <c r="D11" t="s">
        <v>13</v>
      </c>
      <c r="E11" t="s">
        <v>14</v>
      </c>
      <c r="F11">
        <v>5</v>
      </c>
      <c r="G11" t="s">
        <v>22</v>
      </c>
      <c r="H11" s="4" t="s">
        <v>37</v>
      </c>
      <c r="I11" s="29">
        <v>31514</v>
      </c>
      <c r="J11" s="29">
        <v>42483</v>
      </c>
      <c r="K11" s="28">
        <v>43756</v>
      </c>
    </row>
    <row r="12" spans="1:11">
      <c r="A12" t="s">
        <v>38</v>
      </c>
      <c r="B12" t="s">
        <v>12</v>
      </c>
      <c r="C12" s="2">
        <v>150000</v>
      </c>
      <c r="D12" t="s">
        <v>13</v>
      </c>
      <c r="E12" t="s">
        <v>14</v>
      </c>
      <c r="F12">
        <v>5</v>
      </c>
      <c r="G12" t="s">
        <v>13</v>
      </c>
      <c r="H12" s="4" t="s">
        <v>39</v>
      </c>
      <c r="I12" s="29">
        <v>33420</v>
      </c>
      <c r="J12" s="29">
        <v>42801</v>
      </c>
      <c r="K12" s="28">
        <v>43699</v>
      </c>
    </row>
    <row r="13" spans="1:11" hidden="1">
      <c r="A13" t="s">
        <v>40</v>
      </c>
      <c r="B13" t="s">
        <v>21</v>
      </c>
      <c r="C13" s="2">
        <v>150000</v>
      </c>
      <c r="D13" t="s">
        <v>13</v>
      </c>
      <c r="E13" t="s">
        <v>14</v>
      </c>
      <c r="F13">
        <v>5</v>
      </c>
      <c r="G13" t="s">
        <v>13</v>
      </c>
      <c r="H13" s="4" t="s">
        <v>41</v>
      </c>
      <c r="I13" s="29">
        <v>32675</v>
      </c>
      <c r="J13" s="29">
        <v>42854</v>
      </c>
      <c r="K13" s="28">
        <v>43643</v>
      </c>
    </row>
    <row r="14" spans="1:11">
      <c r="A14" t="s">
        <v>42</v>
      </c>
      <c r="B14" t="s">
        <v>12</v>
      </c>
      <c r="C14" s="2">
        <v>89700</v>
      </c>
      <c r="D14" t="s">
        <v>22</v>
      </c>
      <c r="E14" t="s">
        <v>14</v>
      </c>
      <c r="F14">
        <v>5</v>
      </c>
      <c r="G14" t="s">
        <v>22</v>
      </c>
      <c r="H14" s="4" t="s">
        <v>43</v>
      </c>
      <c r="I14" s="29">
        <v>33484</v>
      </c>
      <c r="J14" s="29">
        <v>42487</v>
      </c>
      <c r="K14" s="28">
        <v>43357</v>
      </c>
    </row>
    <row r="15" spans="1:11" hidden="1">
      <c r="A15" t="s">
        <v>44</v>
      </c>
      <c r="B15" t="s">
        <v>17</v>
      </c>
      <c r="C15" s="2">
        <v>85000</v>
      </c>
      <c r="D15" t="s">
        <v>18</v>
      </c>
      <c r="E15" t="s">
        <v>14</v>
      </c>
      <c r="F15">
        <v>5</v>
      </c>
      <c r="G15" t="s">
        <v>18</v>
      </c>
      <c r="H15" s="4">
        <v>88885623</v>
      </c>
      <c r="I15" s="29">
        <v>33348</v>
      </c>
      <c r="J15" s="29">
        <v>42806</v>
      </c>
      <c r="K15" s="28">
        <v>43775</v>
      </c>
    </row>
    <row r="16" spans="1:11" hidden="1">
      <c r="A16" t="s">
        <v>88</v>
      </c>
      <c r="B16" t="s">
        <v>17</v>
      </c>
      <c r="C16" s="2">
        <v>55000</v>
      </c>
      <c r="D16" t="s">
        <v>18</v>
      </c>
      <c r="E16" t="s">
        <v>55</v>
      </c>
      <c r="F16">
        <v>5</v>
      </c>
      <c r="G16" t="s">
        <v>18</v>
      </c>
      <c r="H16" s="4">
        <v>888856126</v>
      </c>
      <c r="I16" s="29">
        <v>33211</v>
      </c>
      <c r="J16" s="29">
        <v>42470</v>
      </c>
      <c r="K16" s="28">
        <v>43455</v>
      </c>
    </row>
    <row r="17" spans="1:14" hidden="1">
      <c r="A17" t="s">
        <v>89</v>
      </c>
      <c r="B17" t="s">
        <v>17</v>
      </c>
      <c r="C17" s="2">
        <v>45000</v>
      </c>
      <c r="D17" t="s">
        <v>18</v>
      </c>
      <c r="E17" t="s">
        <v>55</v>
      </c>
      <c r="F17">
        <v>5</v>
      </c>
      <c r="G17" t="s">
        <v>22</v>
      </c>
      <c r="H17" s="4">
        <v>888856127</v>
      </c>
      <c r="I17" s="29">
        <v>33365</v>
      </c>
      <c r="J17" s="29">
        <v>42442</v>
      </c>
      <c r="K17" s="28">
        <v>43448</v>
      </c>
      <c r="N17" s="5"/>
    </row>
    <row r="18" spans="1:14" hidden="1">
      <c r="A18" t="s">
        <v>90</v>
      </c>
      <c r="B18" t="s">
        <v>17</v>
      </c>
      <c r="C18" s="6">
        <v>110000</v>
      </c>
      <c r="D18" t="s">
        <v>18</v>
      </c>
      <c r="E18" t="s">
        <v>55</v>
      </c>
      <c r="F18">
        <v>5</v>
      </c>
      <c r="G18" t="s">
        <v>18</v>
      </c>
      <c r="H18" s="4">
        <v>888856128</v>
      </c>
      <c r="I18" s="29">
        <v>34560</v>
      </c>
      <c r="J18" s="29">
        <v>42839</v>
      </c>
      <c r="K18" s="28">
        <v>43491</v>
      </c>
    </row>
    <row r="19" spans="1:14" hidden="1">
      <c r="A19" t="s">
        <v>91</v>
      </c>
      <c r="B19" t="s">
        <v>17</v>
      </c>
      <c r="C19" s="2">
        <v>80000</v>
      </c>
      <c r="D19" t="s">
        <v>13</v>
      </c>
      <c r="E19" t="s">
        <v>55</v>
      </c>
      <c r="F19">
        <v>5</v>
      </c>
      <c r="G19" t="s">
        <v>13</v>
      </c>
      <c r="H19" s="4">
        <v>888856129</v>
      </c>
      <c r="I19" s="29">
        <v>32863</v>
      </c>
      <c r="J19" s="29">
        <v>42446</v>
      </c>
      <c r="K19" s="28">
        <v>43248</v>
      </c>
    </row>
    <row r="20" spans="1:14" hidden="1">
      <c r="A20" t="s">
        <v>92</v>
      </c>
      <c r="B20" t="s">
        <v>17</v>
      </c>
      <c r="C20" s="2">
        <v>70000</v>
      </c>
      <c r="D20" t="s">
        <v>13</v>
      </c>
      <c r="E20" t="s">
        <v>55</v>
      </c>
      <c r="F20">
        <v>5</v>
      </c>
      <c r="G20" t="s">
        <v>13</v>
      </c>
      <c r="H20" s="4">
        <v>888856130</v>
      </c>
      <c r="I20" s="29">
        <v>32112</v>
      </c>
      <c r="J20" s="29">
        <v>42472</v>
      </c>
      <c r="K20" s="28">
        <v>43282</v>
      </c>
    </row>
    <row r="21" spans="1:14" hidden="1">
      <c r="A21" t="s">
        <v>93</v>
      </c>
      <c r="B21" t="s">
        <v>21</v>
      </c>
      <c r="C21" s="2">
        <v>65000</v>
      </c>
      <c r="D21" t="s">
        <v>22</v>
      </c>
      <c r="E21" t="s">
        <v>55</v>
      </c>
      <c r="F21">
        <v>4</v>
      </c>
      <c r="G21" t="s">
        <v>22</v>
      </c>
      <c r="H21" s="4">
        <v>888856131</v>
      </c>
      <c r="I21" s="29">
        <v>34921</v>
      </c>
      <c r="J21" s="29">
        <v>42814</v>
      </c>
      <c r="K21" s="28">
        <v>43516</v>
      </c>
    </row>
    <row r="22" spans="1:14" hidden="1">
      <c r="A22" t="s">
        <v>94</v>
      </c>
      <c r="B22" t="s">
        <v>21</v>
      </c>
      <c r="C22" s="2">
        <v>70000</v>
      </c>
      <c r="D22" t="s">
        <v>22</v>
      </c>
      <c r="E22" t="s">
        <v>55</v>
      </c>
      <c r="F22">
        <v>4</v>
      </c>
      <c r="G22" t="s">
        <v>22</v>
      </c>
      <c r="H22" s="4">
        <v>888856132</v>
      </c>
      <c r="I22" s="29">
        <v>34602</v>
      </c>
      <c r="J22" s="29">
        <v>42802</v>
      </c>
      <c r="K22" s="28">
        <v>43861</v>
      </c>
    </row>
    <row r="23" spans="1:14" hidden="1">
      <c r="A23" t="s">
        <v>95</v>
      </c>
      <c r="B23" t="s">
        <v>21</v>
      </c>
      <c r="C23" s="2">
        <v>45000</v>
      </c>
      <c r="D23" t="s">
        <v>22</v>
      </c>
      <c r="E23" t="s">
        <v>55</v>
      </c>
      <c r="F23">
        <v>2</v>
      </c>
      <c r="G23" t="s">
        <v>22</v>
      </c>
      <c r="H23" s="4">
        <v>888856133</v>
      </c>
      <c r="I23" s="29">
        <v>34602</v>
      </c>
      <c r="J23" s="29">
        <v>42470</v>
      </c>
      <c r="K23" s="28">
        <v>43290</v>
      </c>
    </row>
    <row r="24" spans="1:14" hidden="1">
      <c r="A24" t="s">
        <v>96</v>
      </c>
      <c r="B24" t="s">
        <v>21</v>
      </c>
      <c r="C24" s="2">
        <v>10000</v>
      </c>
      <c r="D24" t="s">
        <v>22</v>
      </c>
      <c r="E24" t="s">
        <v>55</v>
      </c>
      <c r="F24">
        <v>0</v>
      </c>
      <c r="G24" t="s">
        <v>22</v>
      </c>
      <c r="H24" s="4">
        <v>888856134</v>
      </c>
      <c r="I24" s="29">
        <v>34383</v>
      </c>
      <c r="J24" s="29">
        <v>42842</v>
      </c>
      <c r="K24" s="28">
        <v>43286</v>
      </c>
    </row>
    <row r="25" spans="1:14">
      <c r="A25" t="s">
        <v>97</v>
      </c>
      <c r="B25" t="s">
        <v>12</v>
      </c>
      <c r="C25" s="2">
        <v>130000</v>
      </c>
      <c r="D25" t="s">
        <v>22</v>
      </c>
      <c r="E25" t="s">
        <v>55</v>
      </c>
      <c r="F25">
        <v>2</v>
      </c>
      <c r="G25" t="s">
        <v>22</v>
      </c>
      <c r="H25" s="4">
        <v>888856135</v>
      </c>
      <c r="I25" s="29">
        <v>35030</v>
      </c>
      <c r="J25" s="29">
        <v>42433</v>
      </c>
      <c r="K25" s="28">
        <v>43105</v>
      </c>
    </row>
    <row r="26" spans="1:14">
      <c r="A26" t="s">
        <v>98</v>
      </c>
      <c r="B26" t="s">
        <v>12</v>
      </c>
      <c r="C26" s="2">
        <v>130000</v>
      </c>
      <c r="D26" t="s">
        <v>22</v>
      </c>
      <c r="E26" t="s">
        <v>55</v>
      </c>
      <c r="F26">
        <v>10</v>
      </c>
      <c r="G26" t="s">
        <v>22</v>
      </c>
      <c r="H26" s="4">
        <v>888856136</v>
      </c>
      <c r="I26" s="29">
        <v>31221</v>
      </c>
      <c r="J26" s="29">
        <v>42856</v>
      </c>
      <c r="K26" s="28">
        <v>43677</v>
      </c>
    </row>
    <row r="27" spans="1:14">
      <c r="A27" t="s">
        <v>99</v>
      </c>
      <c r="B27" t="s">
        <v>12</v>
      </c>
      <c r="C27" s="2">
        <v>140000</v>
      </c>
      <c r="D27" t="s">
        <v>22</v>
      </c>
      <c r="E27" t="s">
        <v>55</v>
      </c>
      <c r="F27">
        <v>3</v>
      </c>
      <c r="G27" t="s">
        <v>22</v>
      </c>
      <c r="H27" s="4">
        <v>888856137</v>
      </c>
      <c r="I27" s="29">
        <v>33977</v>
      </c>
      <c r="J27" s="29">
        <v>42802</v>
      </c>
      <c r="K27" s="28">
        <v>43431</v>
      </c>
    </row>
    <row r="28" spans="1:14">
      <c r="A28" t="s">
        <v>100</v>
      </c>
      <c r="B28" t="s">
        <v>12</v>
      </c>
      <c r="C28" s="2">
        <v>45000</v>
      </c>
      <c r="D28" t="s">
        <v>18</v>
      </c>
      <c r="E28" t="s">
        <v>55</v>
      </c>
      <c r="F28">
        <v>5</v>
      </c>
      <c r="G28" t="s">
        <v>18</v>
      </c>
      <c r="H28" s="4">
        <v>888856138</v>
      </c>
      <c r="I28" s="29">
        <v>35134</v>
      </c>
      <c r="J28" s="29">
        <v>42464</v>
      </c>
      <c r="K28" s="28">
        <v>43116</v>
      </c>
    </row>
    <row r="29" spans="1:14">
      <c r="A29" t="s">
        <v>101</v>
      </c>
      <c r="B29" t="s">
        <v>12</v>
      </c>
      <c r="C29" s="2">
        <v>89700</v>
      </c>
      <c r="D29" t="s">
        <v>18</v>
      </c>
      <c r="E29" t="s">
        <v>55</v>
      </c>
      <c r="F29">
        <v>5</v>
      </c>
      <c r="G29" t="s">
        <v>18</v>
      </c>
      <c r="H29" s="4">
        <v>888856139</v>
      </c>
      <c r="I29" s="29">
        <v>35202</v>
      </c>
      <c r="J29" s="29">
        <v>42453</v>
      </c>
      <c r="K29" s="28">
        <v>43214</v>
      </c>
    </row>
    <row r="30" spans="1:14">
      <c r="A30" t="s">
        <v>102</v>
      </c>
      <c r="B30" t="s">
        <v>12</v>
      </c>
      <c r="C30" s="2">
        <v>150000</v>
      </c>
      <c r="D30" t="s">
        <v>18</v>
      </c>
      <c r="E30" t="s">
        <v>45</v>
      </c>
      <c r="F30">
        <v>5</v>
      </c>
      <c r="G30" t="s">
        <v>18</v>
      </c>
      <c r="H30" s="4">
        <v>888856140</v>
      </c>
      <c r="I30" s="29">
        <v>35167</v>
      </c>
      <c r="J30" s="29">
        <v>42460</v>
      </c>
      <c r="K30" s="28">
        <v>43219</v>
      </c>
    </row>
    <row r="31" spans="1:14" hidden="1">
      <c r="A31" t="s">
        <v>103</v>
      </c>
      <c r="B31" t="s">
        <v>17</v>
      </c>
      <c r="C31" s="2">
        <v>85000</v>
      </c>
      <c r="D31" t="s">
        <v>18</v>
      </c>
      <c r="E31" t="s">
        <v>45</v>
      </c>
      <c r="F31">
        <v>0</v>
      </c>
      <c r="G31" t="s">
        <v>18</v>
      </c>
      <c r="H31" s="4">
        <v>888856141</v>
      </c>
      <c r="I31" s="29">
        <v>35397</v>
      </c>
      <c r="J31" s="29">
        <v>42436</v>
      </c>
      <c r="K31" s="28">
        <v>43370</v>
      </c>
    </row>
    <row r="32" spans="1:14" hidden="1">
      <c r="A32" t="s">
        <v>104</v>
      </c>
      <c r="B32" t="s">
        <v>21</v>
      </c>
      <c r="C32" s="2">
        <v>60000</v>
      </c>
      <c r="D32" t="s">
        <v>13</v>
      </c>
      <c r="E32" t="s">
        <v>55</v>
      </c>
      <c r="F32">
        <v>5</v>
      </c>
      <c r="G32" t="s">
        <v>22</v>
      </c>
      <c r="H32" s="4">
        <v>888856142</v>
      </c>
      <c r="I32" s="29">
        <v>34033</v>
      </c>
      <c r="J32" s="29">
        <v>42435</v>
      </c>
      <c r="K32" s="28">
        <v>43337</v>
      </c>
    </row>
    <row r="33" spans="1:11" hidden="1">
      <c r="A33" t="s">
        <v>105</v>
      </c>
      <c r="B33" t="s">
        <v>17</v>
      </c>
      <c r="C33" s="2">
        <v>50000</v>
      </c>
      <c r="D33" t="s">
        <v>13</v>
      </c>
      <c r="E33" t="s">
        <v>55</v>
      </c>
      <c r="F33">
        <v>12</v>
      </c>
      <c r="G33" t="s">
        <v>22</v>
      </c>
      <c r="H33" s="4">
        <v>888856143</v>
      </c>
      <c r="I33" s="29">
        <v>29946</v>
      </c>
      <c r="J33" s="29">
        <v>42824</v>
      </c>
      <c r="K33" s="28">
        <v>43833</v>
      </c>
    </row>
    <row r="34" spans="1:11" hidden="1">
      <c r="A34" t="s">
        <v>106</v>
      </c>
      <c r="B34" t="s">
        <v>17</v>
      </c>
      <c r="C34" s="2">
        <v>89000</v>
      </c>
      <c r="D34" t="s">
        <v>13</v>
      </c>
      <c r="E34" t="s">
        <v>46</v>
      </c>
      <c r="F34">
        <v>5</v>
      </c>
      <c r="G34" t="s">
        <v>22</v>
      </c>
      <c r="H34" s="4" t="s">
        <v>47</v>
      </c>
      <c r="I34" s="29">
        <v>34648</v>
      </c>
      <c r="J34" s="29">
        <v>42807</v>
      </c>
      <c r="K34" s="28">
        <v>43932</v>
      </c>
    </row>
    <row r="35" spans="1:11" hidden="1">
      <c r="A35" t="s">
        <v>107</v>
      </c>
      <c r="B35" t="s">
        <v>17</v>
      </c>
      <c r="C35" s="2">
        <v>55000</v>
      </c>
      <c r="D35" t="s">
        <v>13</v>
      </c>
      <c r="E35" t="s">
        <v>46</v>
      </c>
      <c r="F35">
        <v>5</v>
      </c>
      <c r="G35" t="s">
        <v>22</v>
      </c>
      <c r="H35" s="4" t="s">
        <v>48</v>
      </c>
      <c r="I35" s="29">
        <v>34375</v>
      </c>
      <c r="J35" s="29">
        <v>42809</v>
      </c>
      <c r="K35" s="28">
        <v>43709</v>
      </c>
    </row>
    <row r="36" spans="1:11" hidden="1">
      <c r="A36" t="s">
        <v>108</v>
      </c>
      <c r="B36" t="s">
        <v>21</v>
      </c>
      <c r="C36" s="2">
        <v>45000</v>
      </c>
      <c r="D36" t="s">
        <v>13</v>
      </c>
      <c r="E36" t="s">
        <v>55</v>
      </c>
      <c r="F36">
        <v>2</v>
      </c>
      <c r="G36" t="s">
        <v>22</v>
      </c>
      <c r="H36" s="4" t="s">
        <v>49</v>
      </c>
      <c r="I36" s="29">
        <v>35340</v>
      </c>
      <c r="J36" s="29">
        <v>42842</v>
      </c>
      <c r="K36" s="28">
        <v>43756</v>
      </c>
    </row>
    <row r="37" spans="1:11" hidden="1">
      <c r="A37" t="s">
        <v>109</v>
      </c>
      <c r="B37" t="s">
        <v>21</v>
      </c>
      <c r="C37" s="2">
        <v>40000</v>
      </c>
      <c r="D37" t="s">
        <v>13</v>
      </c>
      <c r="E37" t="s">
        <v>55</v>
      </c>
      <c r="F37">
        <v>2</v>
      </c>
      <c r="G37" t="s">
        <v>13</v>
      </c>
      <c r="H37" s="4" t="s">
        <v>50</v>
      </c>
      <c r="I37" s="29">
        <v>35278</v>
      </c>
      <c r="J37" s="29">
        <v>42848</v>
      </c>
      <c r="K37" s="28">
        <v>43589</v>
      </c>
    </row>
    <row r="38" spans="1:11" hidden="1">
      <c r="A38" t="s">
        <v>110</v>
      </c>
      <c r="B38" t="s">
        <v>21</v>
      </c>
      <c r="C38" s="2">
        <v>55000</v>
      </c>
      <c r="D38" t="s">
        <v>13</v>
      </c>
      <c r="E38" t="s">
        <v>55</v>
      </c>
      <c r="F38">
        <v>4</v>
      </c>
      <c r="G38" t="s">
        <v>13</v>
      </c>
      <c r="H38" s="4" t="s">
        <v>51</v>
      </c>
      <c r="I38" s="29">
        <v>31531</v>
      </c>
      <c r="J38" s="29">
        <v>42803</v>
      </c>
      <c r="K38" s="28">
        <v>43522</v>
      </c>
    </row>
    <row r="39" spans="1:11" hidden="1">
      <c r="A39" t="s">
        <v>111</v>
      </c>
      <c r="B39" t="s">
        <v>21</v>
      </c>
      <c r="C39" s="2">
        <v>50000</v>
      </c>
      <c r="D39" t="s">
        <v>13</v>
      </c>
      <c r="E39" t="s">
        <v>55</v>
      </c>
      <c r="F39">
        <v>3</v>
      </c>
      <c r="G39" t="s">
        <v>13</v>
      </c>
      <c r="H39" s="4" t="s">
        <v>52</v>
      </c>
      <c r="I39" s="29">
        <v>34576</v>
      </c>
      <c r="J39" s="29">
        <v>42832</v>
      </c>
      <c r="K39" s="28">
        <v>43682</v>
      </c>
    </row>
    <row r="40" spans="1:11" hidden="1">
      <c r="A40" t="s">
        <v>112</v>
      </c>
      <c r="B40" t="s">
        <v>21</v>
      </c>
      <c r="C40" s="2">
        <v>50000</v>
      </c>
      <c r="D40" t="s">
        <v>13</v>
      </c>
      <c r="E40" t="s">
        <v>55</v>
      </c>
      <c r="F40">
        <v>2</v>
      </c>
      <c r="G40" t="s">
        <v>13</v>
      </c>
      <c r="H40" s="4" t="s">
        <v>53</v>
      </c>
      <c r="I40" s="29">
        <v>35113</v>
      </c>
      <c r="J40" s="29">
        <v>42472</v>
      </c>
      <c r="K40" s="28">
        <v>43426</v>
      </c>
    </row>
    <row r="41" spans="1:11">
      <c r="A41" t="s">
        <v>113</v>
      </c>
      <c r="B41" t="s">
        <v>12</v>
      </c>
      <c r="C41" s="2">
        <v>80000</v>
      </c>
      <c r="D41" t="s">
        <v>54</v>
      </c>
      <c r="E41" t="s">
        <v>55</v>
      </c>
      <c r="I41" s="29">
        <v>34989</v>
      </c>
      <c r="J41" s="29">
        <v>42819</v>
      </c>
      <c r="K41" s="28">
        <v>44242</v>
      </c>
    </row>
    <row r="42" spans="1:11">
      <c r="A42" t="s">
        <v>114</v>
      </c>
      <c r="B42" t="s">
        <v>12</v>
      </c>
      <c r="C42" s="2">
        <v>89700</v>
      </c>
      <c r="D42" t="s">
        <v>54</v>
      </c>
      <c r="E42" t="s">
        <v>55</v>
      </c>
      <c r="I42" s="29">
        <v>34530</v>
      </c>
      <c r="J42" s="29">
        <v>42433</v>
      </c>
      <c r="K42" s="28">
        <v>43397</v>
      </c>
    </row>
    <row r="43" spans="1:11">
      <c r="A43" t="s">
        <v>115</v>
      </c>
      <c r="B43" t="s">
        <v>12</v>
      </c>
      <c r="C43" s="2">
        <v>40000</v>
      </c>
      <c r="D43" t="s">
        <v>54</v>
      </c>
      <c r="E43" t="s">
        <v>55</v>
      </c>
      <c r="I43" s="29">
        <v>34740</v>
      </c>
      <c r="J43" s="29">
        <v>42436</v>
      </c>
      <c r="K43" s="28">
        <v>44270</v>
      </c>
    </row>
    <row r="44" spans="1:11" hidden="1">
      <c r="C44" s="6">
        <v>45000</v>
      </c>
      <c r="I44" s="29">
        <v>34293</v>
      </c>
      <c r="J44" s="29">
        <v>42453</v>
      </c>
      <c r="K44" s="28">
        <v>43453</v>
      </c>
    </row>
    <row r="45" spans="1:11" hidden="1">
      <c r="C45" s="6">
        <v>50000</v>
      </c>
      <c r="I45" s="29">
        <v>32366</v>
      </c>
      <c r="J45" s="29">
        <v>42482</v>
      </c>
      <c r="K45" s="28">
        <v>44263</v>
      </c>
    </row>
    <row r="46" spans="1:11" hidden="1">
      <c r="A46" t="s">
        <v>116</v>
      </c>
      <c r="B46" t="s">
        <v>17</v>
      </c>
      <c r="C46" s="2">
        <v>80000</v>
      </c>
      <c r="D46" t="s">
        <v>54</v>
      </c>
      <c r="E46" t="s">
        <v>55</v>
      </c>
      <c r="F46">
        <v>3</v>
      </c>
      <c r="G46" t="s">
        <v>22</v>
      </c>
      <c r="H46" s="4" t="s">
        <v>47</v>
      </c>
      <c r="I46" s="29">
        <v>32203</v>
      </c>
      <c r="J46" s="29">
        <v>42830</v>
      </c>
      <c r="K46" s="28">
        <v>43820</v>
      </c>
    </row>
    <row r="47" spans="1:11">
      <c r="C47" s="6"/>
    </row>
    <row r="48" spans="1:11">
      <c r="J48" s="29">
        <f>MODE(J2:J46)</f>
        <v>42809</v>
      </c>
    </row>
    <row r="50" spans="3:6">
      <c r="D50" s="2"/>
    </row>
    <row r="51" spans="3:6">
      <c r="C51" s="6"/>
      <c r="D51" s="2"/>
      <c r="F51" s="2"/>
    </row>
    <row r="52" spans="3:6">
      <c r="C52" s="6"/>
      <c r="D52" s="2"/>
      <c r="F52" s="2"/>
    </row>
    <row r="53" spans="3:6">
      <c r="D53" s="2"/>
      <c r="F53" s="2"/>
    </row>
    <row r="54" spans="3:6">
      <c r="D54" s="2"/>
      <c r="F54" s="2"/>
    </row>
    <row r="55" spans="3:6">
      <c r="D55" s="2"/>
      <c r="F55" s="2"/>
    </row>
    <row r="56" spans="3:6">
      <c r="D56" s="2"/>
      <c r="F56" s="2"/>
    </row>
    <row r="57" spans="3:6">
      <c r="D57" s="6"/>
      <c r="F57" s="2"/>
    </row>
    <row r="58" spans="3:6">
      <c r="D58" s="2"/>
      <c r="F58" s="2"/>
    </row>
    <row r="59" spans="3:6">
      <c r="D59" s="2"/>
      <c r="F59" s="2"/>
    </row>
    <row r="60" spans="3:6">
      <c r="D60" s="2"/>
      <c r="F60" s="2"/>
    </row>
    <row r="61" spans="3:6">
      <c r="D61" s="2"/>
      <c r="F61" s="2"/>
    </row>
    <row r="62" spans="3:6">
      <c r="D62" s="2"/>
      <c r="F62" s="2"/>
    </row>
    <row r="63" spans="3:6">
      <c r="D63" s="2"/>
      <c r="F63" s="2"/>
    </row>
    <row r="64" spans="3:6">
      <c r="C64" s="6"/>
      <c r="F64" s="2"/>
    </row>
  </sheetData>
  <autoFilter ref="A1:K46" xr:uid="{00000000-0001-0000-0000-000000000000}">
    <filterColumn colId="1">
      <filters>
        <filter val="Harvard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topLeftCell="B20" workbookViewId="0">
      <selection activeCell="J39" sqref="J39"/>
    </sheetView>
  </sheetViews>
  <sheetFormatPr defaultRowHeight="15"/>
  <cols>
    <col min="1" max="1" width="60.28515625" customWidth="1"/>
    <col min="2" max="2" width="12.42578125" customWidth="1"/>
    <col min="10" max="10" width="12" customWidth="1"/>
    <col min="11" max="11" width="11.28515625" customWidth="1"/>
  </cols>
  <sheetData>
    <row r="1" spans="1:11" ht="20.100000000000001" customHeight="1"/>
    <row r="2" spans="1:11" ht="20.100000000000001" customHeight="1">
      <c r="A2" s="10" t="s">
        <v>56</v>
      </c>
    </row>
    <row r="3" spans="1:11" ht="27" customHeight="1">
      <c r="A3" s="12" t="s">
        <v>57</v>
      </c>
      <c r="J3" s="1" t="s">
        <v>1</v>
      </c>
      <c r="K3" s="1" t="s">
        <v>58</v>
      </c>
    </row>
    <row r="4" spans="1:11" ht="20.100000000000001" customHeight="1">
      <c r="A4" s="8" t="s">
        <v>59</v>
      </c>
      <c r="J4" t="s">
        <v>12</v>
      </c>
      <c r="K4" s="2">
        <v>40000</v>
      </c>
    </row>
    <row r="5" spans="1:11" ht="20.100000000000001" customHeight="1">
      <c r="A5" s="14" t="s">
        <v>60</v>
      </c>
      <c r="J5" t="s">
        <v>12</v>
      </c>
      <c r="K5" s="2">
        <v>45000</v>
      </c>
    </row>
    <row r="6" spans="1:11" ht="20.100000000000001" customHeight="1">
      <c r="A6" s="9" t="s">
        <v>61</v>
      </c>
      <c r="J6" t="s">
        <v>12</v>
      </c>
      <c r="K6" s="2">
        <v>80000</v>
      </c>
    </row>
    <row r="7" spans="1:11" ht="20.100000000000001" customHeight="1">
      <c r="A7" s="13" t="s">
        <v>62</v>
      </c>
      <c r="J7" t="s">
        <v>12</v>
      </c>
      <c r="K7" s="2">
        <v>80000</v>
      </c>
    </row>
    <row r="8" spans="1:11" ht="20.100000000000001" customHeight="1">
      <c r="A8" s="11" t="s">
        <v>63</v>
      </c>
      <c r="J8" t="s">
        <v>12</v>
      </c>
      <c r="K8" s="2">
        <v>89700</v>
      </c>
    </row>
    <row r="9" spans="1:11" ht="15.75">
      <c r="A9" s="7" t="s">
        <v>64</v>
      </c>
      <c r="J9" t="s">
        <v>12</v>
      </c>
      <c r="K9" s="2">
        <v>89700</v>
      </c>
    </row>
    <row r="10" spans="1:11">
      <c r="J10" t="s">
        <v>12</v>
      </c>
      <c r="K10" s="2">
        <v>89700</v>
      </c>
    </row>
    <row r="11" spans="1:11" ht="15.75" thickBot="1">
      <c r="J11" t="s">
        <v>12</v>
      </c>
      <c r="K11" s="2">
        <v>89700</v>
      </c>
    </row>
    <row r="12" spans="1:11" ht="29.25" thickBot="1">
      <c r="B12" s="15" t="s">
        <v>65</v>
      </c>
      <c r="C12" s="16" t="s">
        <v>66</v>
      </c>
      <c r="D12" s="16" t="s">
        <v>67</v>
      </c>
      <c r="E12" s="16" t="s">
        <v>68</v>
      </c>
      <c r="F12" s="16" t="s">
        <v>69</v>
      </c>
      <c r="G12" s="16" t="s">
        <v>70</v>
      </c>
      <c r="H12" s="17" t="s">
        <v>71</v>
      </c>
      <c r="J12" t="s">
        <v>12</v>
      </c>
      <c r="K12" s="2">
        <v>130000</v>
      </c>
    </row>
    <row r="13" spans="1:11" ht="15.75" thickBot="1">
      <c r="B13" s="18" t="s">
        <v>72</v>
      </c>
      <c r="C13" s="19">
        <v>-2</v>
      </c>
      <c r="D13" s="19">
        <v>3</v>
      </c>
      <c r="E13" s="19">
        <v>0.5</v>
      </c>
      <c r="F13" s="19">
        <v>28</v>
      </c>
      <c r="G13" s="19">
        <v>37</v>
      </c>
      <c r="H13" s="20">
        <v>32.9</v>
      </c>
      <c r="J13" t="s">
        <v>12</v>
      </c>
      <c r="K13" s="2">
        <v>130000</v>
      </c>
    </row>
    <row r="14" spans="1:11" ht="15.75" thickBot="1">
      <c r="B14" s="21" t="s">
        <v>73</v>
      </c>
      <c r="C14" s="22">
        <v>-2</v>
      </c>
      <c r="D14" s="22">
        <v>4</v>
      </c>
      <c r="E14" s="22">
        <v>1</v>
      </c>
      <c r="F14" s="22">
        <v>28</v>
      </c>
      <c r="G14" s="22">
        <v>39</v>
      </c>
      <c r="H14" s="23">
        <v>33.799999999999997</v>
      </c>
      <c r="J14" t="s">
        <v>12</v>
      </c>
      <c r="K14" s="2">
        <v>140000</v>
      </c>
    </row>
    <row r="15" spans="1:11" ht="15.75" thickBot="1">
      <c r="B15" s="18" t="s">
        <v>74</v>
      </c>
      <c r="C15" s="19">
        <v>1</v>
      </c>
      <c r="D15" s="19">
        <v>9</v>
      </c>
      <c r="E15" s="19">
        <v>5</v>
      </c>
      <c r="F15" s="19">
        <v>34</v>
      </c>
      <c r="G15" s="19">
        <v>48</v>
      </c>
      <c r="H15" s="20">
        <v>41</v>
      </c>
      <c r="J15" t="s">
        <v>12</v>
      </c>
      <c r="K15" s="2">
        <v>150000</v>
      </c>
    </row>
    <row r="16" spans="1:11" ht="15.75" thickBot="1">
      <c r="B16" s="21" t="s">
        <v>75</v>
      </c>
      <c r="C16" s="22">
        <v>4</v>
      </c>
      <c r="D16" s="22">
        <v>13</v>
      </c>
      <c r="E16" s="22">
        <v>8.5</v>
      </c>
      <c r="F16" s="22">
        <v>39</v>
      </c>
      <c r="G16" s="22">
        <v>55</v>
      </c>
      <c r="H16" s="23">
        <v>47.3</v>
      </c>
      <c r="J16" t="s">
        <v>12</v>
      </c>
      <c r="K16" s="2">
        <v>150000</v>
      </c>
    </row>
    <row r="17" spans="1:11" ht="15.75" thickBot="1">
      <c r="B17" s="18" t="s">
        <v>76</v>
      </c>
      <c r="C17" s="19">
        <v>9</v>
      </c>
      <c r="D17" s="19">
        <v>19</v>
      </c>
      <c r="E17" s="19">
        <v>14</v>
      </c>
      <c r="F17" s="19">
        <v>48</v>
      </c>
      <c r="G17" s="19">
        <v>66</v>
      </c>
      <c r="H17" s="20">
        <v>57.2</v>
      </c>
      <c r="J17" t="s">
        <v>12</v>
      </c>
      <c r="K17" s="2">
        <v>230000</v>
      </c>
    </row>
    <row r="18" spans="1:11" ht="15.75" thickBot="1">
      <c r="B18" s="21" t="s">
        <v>77</v>
      </c>
      <c r="C18" s="22">
        <v>12</v>
      </c>
      <c r="D18" s="22">
        <v>22</v>
      </c>
      <c r="E18" s="22">
        <v>17</v>
      </c>
      <c r="F18" s="22">
        <v>54</v>
      </c>
      <c r="G18" s="22">
        <v>72</v>
      </c>
      <c r="H18" s="23">
        <v>62.6</v>
      </c>
    </row>
    <row r="19" spans="1:11" ht="15.75" thickBot="1">
      <c r="B19" s="18" t="s">
        <v>78</v>
      </c>
      <c r="C19" s="19">
        <v>14</v>
      </c>
      <c r="D19" s="19">
        <v>24</v>
      </c>
      <c r="E19" s="19">
        <v>19</v>
      </c>
      <c r="F19" s="19">
        <v>57</v>
      </c>
      <c r="G19" s="19">
        <v>75</v>
      </c>
      <c r="H19" s="20">
        <v>66.2</v>
      </c>
    </row>
    <row r="20" spans="1:11" ht="15.75" thickBot="1">
      <c r="B20" s="21" t="s">
        <v>79</v>
      </c>
      <c r="C20" s="22">
        <v>14</v>
      </c>
      <c r="D20" s="22">
        <v>24</v>
      </c>
      <c r="E20" s="22">
        <v>19</v>
      </c>
      <c r="F20" s="22">
        <v>57</v>
      </c>
      <c r="G20" s="22">
        <v>75</v>
      </c>
      <c r="H20" s="23">
        <v>66.2</v>
      </c>
    </row>
    <row r="21" spans="1:11" ht="29.25" thickBot="1">
      <c r="A21" s="27"/>
      <c r="B21" s="18" t="s">
        <v>80</v>
      </c>
      <c r="C21" s="19">
        <v>11</v>
      </c>
      <c r="D21" s="19">
        <v>19</v>
      </c>
      <c r="E21" s="19">
        <v>15</v>
      </c>
      <c r="F21" s="19">
        <v>52</v>
      </c>
      <c r="G21" s="19">
        <v>66</v>
      </c>
      <c r="H21" s="20">
        <v>59</v>
      </c>
      <c r="J21" t="s">
        <v>81</v>
      </c>
    </row>
    <row r="22" spans="1:11" ht="21" thickBot="1">
      <c r="A22" s="27"/>
      <c r="B22" s="21" t="s">
        <v>82</v>
      </c>
      <c r="C22" s="22">
        <v>6</v>
      </c>
      <c r="D22" s="22">
        <v>13</v>
      </c>
      <c r="E22" s="22">
        <v>9.5</v>
      </c>
      <c r="F22" s="22">
        <v>43</v>
      </c>
      <c r="G22" s="22">
        <v>55</v>
      </c>
      <c r="H22" s="23">
        <v>49.1</v>
      </c>
    </row>
    <row r="23" spans="1:11" ht="29.25" thickBot="1">
      <c r="B23" s="18" t="s">
        <v>83</v>
      </c>
      <c r="C23" s="19">
        <v>2</v>
      </c>
      <c r="D23" s="19">
        <v>7</v>
      </c>
      <c r="E23" s="19">
        <v>4.5</v>
      </c>
      <c r="F23" s="19">
        <v>36</v>
      </c>
      <c r="G23" s="19">
        <v>45</v>
      </c>
      <c r="H23" s="20">
        <v>40.1</v>
      </c>
    </row>
    <row r="24" spans="1:11" ht="15.75" thickBot="1">
      <c r="B24" s="21" t="s">
        <v>84</v>
      </c>
      <c r="C24" s="22">
        <v>0</v>
      </c>
      <c r="D24" s="22">
        <v>4</v>
      </c>
      <c r="E24" s="22">
        <v>2</v>
      </c>
      <c r="F24" s="22">
        <v>32</v>
      </c>
      <c r="G24" s="22">
        <v>39</v>
      </c>
      <c r="H24" s="23">
        <v>35.6</v>
      </c>
    </row>
    <row r="25" spans="1:11" ht="15.75" thickBot="1">
      <c r="B25" s="24" t="s">
        <v>85</v>
      </c>
      <c r="C25" s="25">
        <v>5.8</v>
      </c>
      <c r="D25" s="25">
        <v>13.5</v>
      </c>
      <c r="E25" s="25">
        <v>9.6</v>
      </c>
      <c r="F25" s="25">
        <v>42.4</v>
      </c>
      <c r="G25" s="25">
        <v>56.3</v>
      </c>
      <c r="H25" s="26">
        <v>49.5</v>
      </c>
      <c r="J25">
        <v>11.9</v>
      </c>
    </row>
    <row r="26" spans="1:11">
      <c r="J26">
        <v>33.799999999999997</v>
      </c>
    </row>
    <row r="27" spans="1:11">
      <c r="J27">
        <v>35.6</v>
      </c>
    </row>
    <row r="28" spans="1:11">
      <c r="J28">
        <v>40.1</v>
      </c>
    </row>
    <row r="29" spans="1:11">
      <c r="J29">
        <v>41</v>
      </c>
    </row>
    <row r="30" spans="1:11">
      <c r="J30">
        <v>47.3</v>
      </c>
    </row>
    <row r="31" spans="1:11">
      <c r="J31">
        <v>49.1</v>
      </c>
    </row>
    <row r="32" spans="1:11">
      <c r="J32">
        <v>57.2</v>
      </c>
    </row>
    <row r="33" spans="10:10">
      <c r="J33">
        <v>59</v>
      </c>
    </row>
    <row r="34" spans="10:10">
      <c r="J34">
        <v>62.6</v>
      </c>
    </row>
    <row r="35" spans="10:10">
      <c r="J35">
        <v>66.2</v>
      </c>
    </row>
    <row r="36" spans="10:10">
      <c r="J36">
        <v>98.2</v>
      </c>
    </row>
    <row r="38" spans="10:10">
      <c r="J38">
        <f>MEDIAN(J25:J36)</f>
        <v>48.2</v>
      </c>
    </row>
  </sheetData>
  <sortState xmlns:xlrd2="http://schemas.microsoft.com/office/spreadsheetml/2017/richdata2" ref="J25:J37">
    <sortCondition ref="J2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A1A6-68AF-4DB5-A528-D14E4828D086}">
  <dimension ref="A1:A15"/>
  <sheetViews>
    <sheetView workbookViewId="0">
      <selection activeCell="D18" sqref="D18"/>
    </sheetView>
  </sheetViews>
  <sheetFormatPr defaultRowHeight="15"/>
  <cols>
    <col min="1" max="1" width="17.5703125" bestFit="1" customWidth="1"/>
  </cols>
  <sheetData>
    <row r="1" spans="1:1">
      <c r="A1" s="1" t="s">
        <v>0</v>
      </c>
    </row>
    <row r="2" spans="1:1">
      <c r="A2" t="s">
        <v>11</v>
      </c>
    </row>
    <row r="3" spans="1:1">
      <c r="A3" t="s">
        <v>34</v>
      </c>
    </row>
    <row r="4" spans="1:1">
      <c r="A4" t="s">
        <v>36</v>
      </c>
    </row>
    <row r="5" spans="1:1">
      <c r="A5" t="s">
        <v>38</v>
      </c>
    </row>
    <row r="6" spans="1:1">
      <c r="A6" t="s">
        <v>42</v>
      </c>
    </row>
    <row r="7" spans="1:1">
      <c r="A7" t="s">
        <v>97</v>
      </c>
    </row>
    <row r="8" spans="1:1">
      <c r="A8" t="s">
        <v>98</v>
      </c>
    </row>
    <row r="9" spans="1:1">
      <c r="A9" t="s">
        <v>99</v>
      </c>
    </row>
    <row r="10" spans="1:1">
      <c r="A10" t="s">
        <v>100</v>
      </c>
    </row>
    <row r="11" spans="1:1">
      <c r="A11" t="s">
        <v>101</v>
      </c>
    </row>
    <row r="12" spans="1:1">
      <c r="A12" t="s">
        <v>102</v>
      </c>
    </row>
    <row r="13" spans="1:1">
      <c r="A13" t="s">
        <v>113</v>
      </c>
    </row>
    <row r="14" spans="1:1">
      <c r="A14" t="s">
        <v>114</v>
      </c>
    </row>
    <row r="15" spans="1:1">
      <c r="A15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925B-F550-42EC-B364-B5E7161C1336}">
  <dimension ref="A1:Q19"/>
  <sheetViews>
    <sheetView workbookViewId="0">
      <selection activeCell="Q7" sqref="Q7"/>
    </sheetView>
  </sheetViews>
  <sheetFormatPr defaultRowHeight="15"/>
  <cols>
    <col min="1" max="1" width="10" bestFit="1" customWidth="1"/>
    <col min="16" max="16" width="9.7109375" bestFit="1" customWidth="1"/>
  </cols>
  <sheetData>
    <row r="1" spans="1:17">
      <c r="A1" s="2">
        <v>40000</v>
      </c>
    </row>
    <row r="2" spans="1:17">
      <c r="A2" s="2">
        <v>45000</v>
      </c>
      <c r="C2" t="s">
        <v>87</v>
      </c>
    </row>
    <row r="3" spans="1:17">
      <c r="A3" s="2">
        <v>90000</v>
      </c>
    </row>
    <row r="4" spans="1:17">
      <c r="A4" s="2">
        <v>85000</v>
      </c>
    </row>
    <row r="5" spans="1:17">
      <c r="A5" s="2">
        <v>55000</v>
      </c>
    </row>
    <row r="6" spans="1:17">
      <c r="A6" s="2">
        <v>45000</v>
      </c>
      <c r="P6" s="28">
        <v>36133</v>
      </c>
      <c r="Q6">
        <f>YEAR(P6)</f>
        <v>1998</v>
      </c>
    </row>
    <row r="7" spans="1:17">
      <c r="A7" s="6">
        <v>110000</v>
      </c>
    </row>
    <row r="8" spans="1:17">
      <c r="A8" s="2">
        <v>80000</v>
      </c>
    </row>
    <row r="9" spans="1:17">
      <c r="A9" s="2">
        <v>70000</v>
      </c>
      <c r="E9" t="s">
        <v>120</v>
      </c>
      <c r="F9">
        <f>QUARTILE(A1:A14,1)</f>
        <v>51250</v>
      </c>
      <c r="K9" s="28">
        <v>43459</v>
      </c>
    </row>
    <row r="10" spans="1:17">
      <c r="A10" s="2">
        <v>85000</v>
      </c>
      <c r="E10" t="s">
        <v>124</v>
      </c>
      <c r="F10">
        <f>QUARTILE(A1:A14,3)</f>
        <v>85000</v>
      </c>
    </row>
    <row r="11" spans="1:17">
      <c r="A11" s="2">
        <v>50000</v>
      </c>
      <c r="E11" t="s">
        <v>121</v>
      </c>
      <c r="F11">
        <f>F10-F9</f>
        <v>33750</v>
      </c>
    </row>
    <row r="12" spans="1:17">
      <c r="A12" s="2">
        <v>89000</v>
      </c>
      <c r="E12" t="s">
        <v>125</v>
      </c>
      <c r="F12">
        <f>(F10+1.5*F11)</f>
        <v>135625</v>
      </c>
    </row>
    <row r="13" spans="1:17">
      <c r="A13" s="2">
        <v>55000</v>
      </c>
      <c r="E13" t="s">
        <v>123</v>
      </c>
      <c r="F13">
        <f>(F9-1.5*F11)</f>
        <v>625</v>
      </c>
      <c r="L13" s="28">
        <v>43459</v>
      </c>
    </row>
    <row r="14" spans="1:17">
      <c r="A14" s="2">
        <v>80000</v>
      </c>
    </row>
    <row r="15" spans="1:17">
      <c r="A15" s="6">
        <f>AVERAGE(A1:A14)</f>
        <v>69928.571428571435</v>
      </c>
      <c r="B15" s="6">
        <f>MEDIAN(A1:A14)</f>
        <v>75000</v>
      </c>
      <c r="C15">
        <f>_xlfn.MODE.SNGL(A1:A14)</f>
        <v>45000</v>
      </c>
    </row>
    <row r="16" spans="1:17">
      <c r="A16" s="6" t="s">
        <v>117</v>
      </c>
      <c r="B16" t="s">
        <v>118</v>
      </c>
      <c r="C16" t="s">
        <v>119</v>
      </c>
    </row>
    <row r="17" spans="1:3">
      <c r="A17" t="s">
        <v>128</v>
      </c>
      <c r="B17" t="s">
        <v>128</v>
      </c>
      <c r="C17" t="s">
        <v>128</v>
      </c>
    </row>
    <row r="18" spans="1:3">
      <c r="A18" s="6">
        <f>AVERAGE(A1:A15)</f>
        <v>69928.57142857142</v>
      </c>
      <c r="C18" t="s">
        <v>129</v>
      </c>
    </row>
    <row r="19" spans="1:3">
      <c r="A19" t="s">
        <v>127</v>
      </c>
      <c r="B19" t="s">
        <v>127</v>
      </c>
      <c r="C19" t="s">
        <v>127</v>
      </c>
    </row>
  </sheetData>
  <conditionalFormatting sqref="A1:A14">
    <cfRule type="cellIs" dxfId="7" priority="1" operator="lessThan">
      <formula>$F$13</formula>
    </cfRule>
    <cfRule type="cellIs" dxfId="6" priority="2" operator="lessThan">
      <formula>$F$13</formula>
    </cfRule>
    <cfRule type="cellIs" dxfId="5" priority="3" operator="greaterThan">
      <formula>$F$12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E65-8D87-45B4-8ECC-B9A3F04F2340}">
  <dimension ref="A1:F21"/>
  <sheetViews>
    <sheetView workbookViewId="0">
      <selection activeCell="A2" sqref="A2:A15"/>
    </sheetView>
  </sheetViews>
  <sheetFormatPr defaultRowHeight="15"/>
  <cols>
    <col min="1" max="1" width="11.5703125" bestFit="1" customWidth="1"/>
  </cols>
  <sheetData>
    <row r="1" spans="1:6" ht="30">
      <c r="A1" s="1" t="s">
        <v>2</v>
      </c>
    </row>
    <row r="2" spans="1:6">
      <c r="A2" s="2">
        <v>230000</v>
      </c>
      <c r="C2" t="s">
        <v>126</v>
      </c>
    </row>
    <row r="3" spans="1:6">
      <c r="A3" s="2">
        <v>89700</v>
      </c>
    </row>
    <row r="4" spans="1:6">
      <c r="A4" s="2">
        <v>80000</v>
      </c>
      <c r="E4" t="s">
        <v>120</v>
      </c>
      <c r="F4">
        <f>QUARTILE(A2:A15,1)</f>
        <v>82425</v>
      </c>
    </row>
    <row r="5" spans="1:6">
      <c r="A5" s="2">
        <v>150000</v>
      </c>
      <c r="E5" t="s">
        <v>124</v>
      </c>
      <c r="F5">
        <f>QUARTILE(A2:A15,3)</f>
        <v>137500</v>
      </c>
    </row>
    <row r="6" spans="1:6">
      <c r="A6" s="2">
        <v>89700</v>
      </c>
      <c r="E6" t="s">
        <v>121</v>
      </c>
      <c r="F6">
        <f>F5-F4</f>
        <v>55075</v>
      </c>
    </row>
    <row r="7" spans="1:6">
      <c r="A7" s="2">
        <v>130000</v>
      </c>
      <c r="E7" t="s">
        <v>122</v>
      </c>
      <c r="F7">
        <f>F5+(1.5*F6)</f>
        <v>220112.5</v>
      </c>
    </row>
    <row r="8" spans="1:6">
      <c r="A8" s="2">
        <v>130000</v>
      </c>
      <c r="E8" t="s">
        <v>123</v>
      </c>
      <c r="F8">
        <f>F4-(1.5*F6)</f>
        <v>-187.5</v>
      </c>
    </row>
    <row r="9" spans="1:6">
      <c r="A9" s="2">
        <v>140000</v>
      </c>
    </row>
    <row r="10" spans="1:6">
      <c r="A10" s="2">
        <v>45000</v>
      </c>
    </row>
    <row r="11" spans="1:6">
      <c r="A11" s="2">
        <v>89700</v>
      </c>
    </row>
    <row r="12" spans="1:6">
      <c r="A12" s="2">
        <v>150000</v>
      </c>
    </row>
    <row r="13" spans="1:6">
      <c r="A13" s="2">
        <v>80000</v>
      </c>
    </row>
    <row r="14" spans="1:6">
      <c r="A14" s="2">
        <v>89700</v>
      </c>
    </row>
    <row r="15" spans="1:6">
      <c r="A15" s="2">
        <v>40000</v>
      </c>
    </row>
    <row r="16" spans="1:6">
      <c r="A16" s="6">
        <f>AVERAGE(A2:A15)</f>
        <v>109557.14285714286</v>
      </c>
      <c r="B16" s="6">
        <f>MEDIAN(A2:A15)</f>
        <v>89700</v>
      </c>
      <c r="C16">
        <f>_xlfn.MODE.SNGL(A2:A15)</f>
        <v>89700</v>
      </c>
    </row>
    <row r="17" spans="1:4">
      <c r="A17" t="s">
        <v>117</v>
      </c>
      <c r="B17" t="s">
        <v>118</v>
      </c>
      <c r="C17" t="s">
        <v>119</v>
      </c>
      <c r="D17">
        <f>_xlfn.MODE.MULT(A2:A15)</f>
        <v>89700</v>
      </c>
    </row>
    <row r="18" spans="1:4" ht="15" customHeight="1">
      <c r="A18" t="s">
        <v>128</v>
      </c>
      <c r="B18" t="s">
        <v>128</v>
      </c>
    </row>
    <row r="19" spans="1:4">
      <c r="A19" s="6">
        <f>AVERAGE(A3:A15)</f>
        <v>100292.30769230769</v>
      </c>
    </row>
    <row r="20" spans="1:4">
      <c r="A20" t="s">
        <v>127</v>
      </c>
      <c r="B20" s="6">
        <f>MEDIAN(A3:A15)</f>
        <v>89700</v>
      </c>
      <c r="C20">
        <f>_xlfn.MODE.SNGL(A3:A15)</f>
        <v>89700</v>
      </c>
    </row>
    <row r="21" spans="1:4">
      <c r="B21" t="s">
        <v>127</v>
      </c>
      <c r="C21" t="s">
        <v>127</v>
      </c>
    </row>
  </sheetData>
  <conditionalFormatting sqref="A2:A15">
    <cfRule type="cellIs" dxfId="4" priority="1" operator="greaterThan">
      <formula>$F$7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B18" sqref="B18"/>
    </sheetView>
  </sheetViews>
  <sheetFormatPr defaultRowHeight="15"/>
  <cols>
    <col min="2" max="2" width="28.7109375" customWidth="1"/>
    <col min="3" max="3" width="15.140625" customWidth="1"/>
    <col min="5" max="5" width="16.5703125" customWidth="1"/>
  </cols>
  <sheetData>
    <row r="1" spans="1:5">
      <c r="A1" t="s">
        <v>86</v>
      </c>
      <c r="B1" s="1" t="s">
        <v>58</v>
      </c>
      <c r="D1" t="s">
        <v>87</v>
      </c>
      <c r="E1" s="1" t="s">
        <v>58</v>
      </c>
    </row>
    <row r="2" spans="1:5">
      <c r="B2" s="2">
        <v>40000</v>
      </c>
      <c r="E2" s="2">
        <v>40000</v>
      </c>
    </row>
    <row r="3" spans="1:5">
      <c r="B3" s="2">
        <v>45000</v>
      </c>
      <c r="E3" s="2">
        <v>45000</v>
      </c>
    </row>
    <row r="4" spans="1:5">
      <c r="B4" s="2">
        <v>80000</v>
      </c>
      <c r="E4" s="2">
        <v>45000</v>
      </c>
    </row>
    <row r="5" spans="1:5">
      <c r="B5" s="2">
        <v>80000</v>
      </c>
      <c r="E5" s="2">
        <v>50000</v>
      </c>
    </row>
    <row r="6" spans="1:5">
      <c r="B6" s="2">
        <v>89700</v>
      </c>
      <c r="E6" s="2">
        <v>55000</v>
      </c>
    </row>
    <row r="7" spans="1:5">
      <c r="B7" s="2">
        <v>89700</v>
      </c>
      <c r="E7" s="2">
        <v>55000</v>
      </c>
    </row>
    <row r="8" spans="1:5">
      <c r="B8" s="2">
        <v>89700</v>
      </c>
      <c r="E8" s="2">
        <v>80000</v>
      </c>
    </row>
    <row r="9" spans="1:5">
      <c r="B9" s="2">
        <v>89700</v>
      </c>
      <c r="E9" s="6">
        <v>80000</v>
      </c>
    </row>
    <row r="10" spans="1:5">
      <c r="B10" s="2">
        <v>130000</v>
      </c>
      <c r="E10" s="2">
        <v>70000</v>
      </c>
    </row>
    <row r="11" spans="1:5">
      <c r="B11" s="2">
        <v>130000</v>
      </c>
      <c r="E11" s="2">
        <v>85000</v>
      </c>
    </row>
    <row r="12" spans="1:5">
      <c r="B12" s="2">
        <v>140000</v>
      </c>
      <c r="E12" s="2">
        <v>85000</v>
      </c>
    </row>
    <row r="13" spans="1:5">
      <c r="B13" s="2">
        <v>150000</v>
      </c>
      <c r="E13" s="2">
        <v>89000</v>
      </c>
    </row>
    <row r="14" spans="1:5">
      <c r="B14" s="2">
        <v>150000</v>
      </c>
      <c r="E14" s="2">
        <v>90000</v>
      </c>
    </row>
    <row r="15" spans="1:5">
      <c r="B15" s="2">
        <v>230000</v>
      </c>
      <c r="E15" s="2">
        <v>110000</v>
      </c>
    </row>
    <row r="18" spans="2:6">
      <c r="B18" s="6">
        <f>AVERAGE(B2:B15)</f>
        <v>109557.14285714286</v>
      </c>
      <c r="C18" s="6">
        <f>MEDIAN(B2:B15)</f>
        <v>89700</v>
      </c>
      <c r="E18" s="6">
        <f>AVERAGE(E2:E15)</f>
        <v>69928.571428571435</v>
      </c>
      <c r="F18" s="6">
        <f>MEDIAN(E2:E15)</f>
        <v>75000</v>
      </c>
    </row>
    <row r="20" spans="2:6">
      <c r="B20">
        <f>MODE(B2:B15)</f>
        <v>89700</v>
      </c>
      <c r="E20">
        <f>MODE(E2:E15)</f>
        <v>45000</v>
      </c>
    </row>
    <row r="22" spans="2:6">
      <c r="B22" s="6">
        <f>MEDIAN(B2:B15)</f>
        <v>89700</v>
      </c>
      <c r="E22" s="6">
        <f>MEDIAN(E2:E15)</f>
        <v>75000</v>
      </c>
    </row>
  </sheetData>
  <sortState xmlns:xlrd2="http://schemas.microsoft.com/office/spreadsheetml/2017/richdata2" ref="E2:E15">
    <sortCondition ref="E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51B6-1681-4065-B670-99F7F0079820}">
  <dimension ref="A1:C17"/>
  <sheetViews>
    <sheetView tabSelected="1" workbookViewId="0">
      <selection activeCell="C2" sqref="C2"/>
    </sheetView>
  </sheetViews>
  <sheetFormatPr defaultRowHeight="15"/>
  <cols>
    <col min="1" max="1" width="9" customWidth="1"/>
    <col min="3" max="3" width="13.140625" customWidth="1"/>
  </cols>
  <sheetData>
    <row r="1" spans="1:3" ht="30">
      <c r="C1" s="1" t="s">
        <v>2</v>
      </c>
    </row>
    <row r="2" spans="1:3" ht="30">
      <c r="A2" s="31" t="s">
        <v>2</v>
      </c>
      <c r="C2" s="2">
        <v>230000</v>
      </c>
    </row>
    <row r="3" spans="1:3">
      <c r="A3" s="30">
        <v>40000</v>
      </c>
    </row>
    <row r="4" spans="1:3">
      <c r="A4" s="30">
        <v>45000</v>
      </c>
    </row>
    <row r="5" spans="1:3">
      <c r="A5" s="30">
        <v>90000</v>
      </c>
      <c r="C5" s="2">
        <v>89700</v>
      </c>
    </row>
    <row r="6" spans="1:3">
      <c r="A6" s="30">
        <v>85000</v>
      </c>
      <c r="C6" s="2">
        <v>80000</v>
      </c>
    </row>
    <row r="7" spans="1:3">
      <c r="A7" s="30">
        <v>55000</v>
      </c>
      <c r="C7" s="2">
        <v>150000</v>
      </c>
    </row>
    <row r="8" spans="1:3">
      <c r="A8" s="30">
        <v>45000</v>
      </c>
      <c r="C8" s="2">
        <v>89700</v>
      </c>
    </row>
    <row r="9" spans="1:3" ht="3.75" hidden="1" customHeight="1">
      <c r="A9" s="32"/>
      <c r="C9" s="2">
        <v>130000</v>
      </c>
    </row>
    <row r="10" spans="1:3">
      <c r="A10" s="30">
        <v>80000</v>
      </c>
      <c r="C10" s="2">
        <v>130000</v>
      </c>
    </row>
    <row r="11" spans="1:3">
      <c r="A11" s="30">
        <v>70000</v>
      </c>
      <c r="C11" s="2">
        <v>140000</v>
      </c>
    </row>
    <row r="12" spans="1:3">
      <c r="A12" s="30">
        <v>85000</v>
      </c>
      <c r="C12" s="2">
        <v>45000</v>
      </c>
    </row>
    <row r="13" spans="1:3">
      <c r="A13" s="30">
        <v>50000</v>
      </c>
      <c r="C13" s="2">
        <v>89700</v>
      </c>
    </row>
    <row r="14" spans="1:3">
      <c r="A14" s="30">
        <v>89000</v>
      </c>
      <c r="C14" s="2">
        <v>150000</v>
      </c>
    </row>
    <row r="15" spans="1:3">
      <c r="A15" s="30">
        <v>55000</v>
      </c>
      <c r="C15" s="2">
        <v>80000</v>
      </c>
    </row>
    <row r="16" spans="1:3">
      <c r="A16" s="30">
        <v>80000</v>
      </c>
      <c r="C16" s="2">
        <v>89700</v>
      </c>
    </row>
    <row r="17" spans="3:3">
      <c r="C17" s="2">
        <v>40000</v>
      </c>
    </row>
  </sheetData>
  <conditionalFormatting sqref="A2:A15">
    <cfRule type="cellIs" dxfId="3" priority="2" operator="lessThan">
      <formula>$F$13</formula>
    </cfRule>
    <cfRule type="cellIs" dxfId="2" priority="3" operator="lessThan">
      <formula>$F$13</formula>
    </cfRule>
    <cfRule type="cellIs" dxfId="1" priority="4" operator="greaterThan">
      <formula>$F$12</formula>
    </cfRule>
  </conditionalFormatting>
  <conditionalFormatting sqref="C5:C15 C1:C2">
    <cfRule type="cellIs" dxfId="0" priority="1" operator="greaterThan">
      <formula>$F$7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8" ma:contentTypeDescription="Create a new document." ma:contentTypeScope="" ma:versionID="5efa53de7f045059a08914571852e63d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1f1ba717d03bd7418529fd5552e38d5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613922-848E-4938-B6DD-2026B82FF2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E540FB-5CEE-40EC-AE03-E93A71BCE0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5FB3E9-CF6F-4533-B0D7-FE72AF14AC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Sheet6</vt:lpstr>
      <vt:lpstr>Sheet5</vt:lpstr>
      <vt:lpstr>Sheet3</vt:lpstr>
      <vt:lpstr>BOX PLOT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HOME</cp:lastModifiedBy>
  <cp:revision/>
  <dcterms:created xsi:type="dcterms:W3CDTF">2021-05-24T07:11:16Z</dcterms:created>
  <dcterms:modified xsi:type="dcterms:W3CDTF">2022-03-13T15:46:12Z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