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"/>
    </mc:Choice>
  </mc:AlternateContent>
  <xr:revisionPtr revIDLastSave="0" documentId="13_ncr:1_{181EEC85-54BE-9A40-9716-06138694EACD}" xr6:coauthVersionLast="40" xr6:coauthVersionMax="40" xr10:uidLastSave="{00000000-0000-0000-0000-000000000000}"/>
  <bookViews>
    <workbookView xWindow="0" yWindow="460" windowWidth="28800" windowHeight="16260" xr2:uid="{0C37DF05-7FDA-B342-9691-799E7F642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V47" i="1" l="1"/>
  <c r="AV48" i="1"/>
  <c r="AV49" i="1"/>
  <c r="AV50" i="1"/>
  <c r="AV51" i="1"/>
  <c r="Y48" i="1"/>
  <c r="AE48" i="1" s="1"/>
  <c r="Y49" i="1"/>
  <c r="AE49" i="1" s="1"/>
  <c r="Y50" i="1"/>
  <c r="AE50" i="1" s="1"/>
  <c r="Y51" i="1"/>
  <c r="AE51" i="1" s="1"/>
  <c r="AB48" i="1"/>
  <c r="AC48" i="1" s="1"/>
  <c r="AB49" i="1"/>
  <c r="AC49" i="1" s="1"/>
  <c r="AB50" i="1"/>
  <c r="AC50" i="1" s="1"/>
  <c r="AB51" i="1"/>
  <c r="AC51" i="1" s="1"/>
  <c r="AB47" i="1"/>
  <c r="AC47" i="1" s="1"/>
  <c r="Y47" i="1"/>
  <c r="AE47" i="1" s="1"/>
  <c r="BA46" i="1"/>
  <c r="BA47" i="1"/>
  <c r="BA48" i="1"/>
  <c r="BA49" i="1"/>
  <c r="BA50" i="1"/>
  <c r="BA51" i="1"/>
  <c r="AV46" i="1"/>
  <c r="AB46" i="1"/>
  <c r="AC46" i="1" s="1"/>
  <c r="Y46" i="1"/>
  <c r="AE46" i="1" s="1"/>
  <c r="AV45" i="1"/>
  <c r="BA45" i="1"/>
  <c r="AB45" i="1"/>
  <c r="AC45" i="1"/>
  <c r="Y45" i="1"/>
  <c r="AE45" i="1" s="1"/>
  <c r="BA44" i="1" l="1"/>
  <c r="AV44" i="1"/>
  <c r="AB44" i="1"/>
  <c r="AC44" i="1" s="1"/>
  <c r="Y44" i="1"/>
  <c r="AE44" i="1" s="1"/>
  <c r="BA33" i="1" l="1"/>
  <c r="AV33" i="1"/>
  <c r="AB33" i="1"/>
  <c r="AC33" i="1" s="1"/>
  <c r="Y33" i="1"/>
  <c r="AE33" i="1" s="1"/>
  <c r="BA32" i="1" l="1"/>
  <c r="AB32" i="1"/>
  <c r="AC32" i="1" s="1"/>
  <c r="Y32" i="1"/>
  <c r="AE32" i="1" s="1"/>
  <c r="AB31" i="1"/>
  <c r="AC31" i="1" s="1"/>
  <c r="Y31" i="1"/>
  <c r="AE31" i="1" s="1"/>
  <c r="AV31" i="1"/>
  <c r="AV32" i="1"/>
  <c r="BA31" i="1"/>
  <c r="BA17" i="1" l="1"/>
  <c r="AV17" i="1"/>
  <c r="AB17" i="1"/>
  <c r="AC17" i="1" s="1"/>
  <c r="Y17" i="1"/>
  <c r="AE17" i="1" s="1"/>
  <c r="N17" i="1" l="1"/>
  <c r="O17" i="1"/>
  <c r="P17" i="1"/>
  <c r="P16" i="1"/>
  <c r="O16" i="1"/>
  <c r="N16" i="1"/>
  <c r="P15" i="1"/>
  <c r="O15" i="1"/>
  <c r="N15" i="1"/>
  <c r="P14" i="1"/>
  <c r="O14" i="1"/>
  <c r="N14" i="1"/>
  <c r="AB3" i="1" l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6" i="1"/>
  <c r="AC26" i="1" s="1"/>
  <c r="AB27" i="1"/>
  <c r="AC27" i="1" s="1"/>
  <c r="AB28" i="1"/>
  <c r="AC28" i="1" s="1"/>
  <c r="AB29" i="1"/>
  <c r="AC29" i="1" s="1"/>
  <c r="AB30" i="1"/>
  <c r="AC30" i="1" s="1"/>
  <c r="AB34" i="1"/>
  <c r="AC34" i="1" s="1"/>
  <c r="AB35" i="1"/>
  <c r="AC35" i="1" s="1"/>
  <c r="AB36" i="1"/>
  <c r="AC36" i="1" s="1"/>
  <c r="AB37" i="1"/>
  <c r="AC37" i="1" s="1"/>
  <c r="AB38" i="1"/>
  <c r="AC38" i="1" s="1"/>
  <c r="AB39" i="1"/>
  <c r="AC39" i="1" s="1"/>
  <c r="AB40" i="1"/>
  <c r="AC40" i="1" s="1"/>
  <c r="AB41" i="1"/>
  <c r="AC41" i="1" s="1"/>
  <c r="AB42" i="1"/>
  <c r="AC42" i="1" s="1"/>
  <c r="AB43" i="1"/>
  <c r="AC43" i="1" s="1"/>
  <c r="AB2" i="1"/>
  <c r="AC2" i="1" s="1"/>
  <c r="Y43" i="1"/>
  <c r="AE43" i="1" s="1"/>
  <c r="Y3" i="1"/>
  <c r="AE3" i="1" s="1"/>
  <c r="Y4" i="1"/>
  <c r="AE4" i="1" s="1"/>
  <c r="Y5" i="1"/>
  <c r="AE5" i="1" s="1"/>
  <c r="Y6" i="1"/>
  <c r="AE6" i="1" s="1"/>
  <c r="Y7" i="1"/>
  <c r="AE7" i="1" s="1"/>
  <c r="Y8" i="1"/>
  <c r="AE8" i="1" s="1"/>
  <c r="Y9" i="1"/>
  <c r="AE9" i="1" s="1"/>
  <c r="Y10" i="1"/>
  <c r="AE10" i="1" s="1"/>
  <c r="Y11" i="1"/>
  <c r="AE11" i="1" s="1"/>
  <c r="Y12" i="1"/>
  <c r="AE12" i="1" s="1"/>
  <c r="Y13" i="1"/>
  <c r="AE13" i="1" s="1"/>
  <c r="Y14" i="1"/>
  <c r="AE14" i="1" s="1"/>
  <c r="Y15" i="1"/>
  <c r="AE15" i="1" s="1"/>
  <c r="Y16" i="1"/>
  <c r="AE16" i="1" s="1"/>
  <c r="Y18" i="1"/>
  <c r="AE18" i="1" s="1"/>
  <c r="Y19" i="1"/>
  <c r="AE19" i="1" s="1"/>
  <c r="Y20" i="1"/>
  <c r="AE20" i="1" s="1"/>
  <c r="Y21" i="1"/>
  <c r="AE21" i="1" s="1"/>
  <c r="Y22" i="1"/>
  <c r="AE22" i="1" s="1"/>
  <c r="Y23" i="1"/>
  <c r="AE23" i="1" s="1"/>
  <c r="Y24" i="1"/>
  <c r="AE24" i="1" s="1"/>
  <c r="Y25" i="1"/>
  <c r="AE25" i="1" s="1"/>
  <c r="Y26" i="1"/>
  <c r="AE26" i="1" s="1"/>
  <c r="Y27" i="1"/>
  <c r="AE27" i="1" s="1"/>
  <c r="Y28" i="1"/>
  <c r="AE28" i="1" s="1"/>
  <c r="Y29" i="1"/>
  <c r="AE29" i="1" s="1"/>
  <c r="Y30" i="1"/>
  <c r="AE30" i="1" s="1"/>
  <c r="Y34" i="1"/>
  <c r="AE34" i="1" s="1"/>
  <c r="Y35" i="1"/>
  <c r="AE35" i="1" s="1"/>
  <c r="Y36" i="1"/>
  <c r="AE36" i="1" s="1"/>
  <c r="Y37" i="1"/>
  <c r="AE37" i="1" s="1"/>
  <c r="Y38" i="1"/>
  <c r="AE38" i="1" s="1"/>
  <c r="Y39" i="1"/>
  <c r="AE39" i="1" s="1"/>
  <c r="Y40" i="1"/>
  <c r="AE40" i="1" s="1"/>
  <c r="Y41" i="1"/>
  <c r="AE41" i="1" s="1"/>
  <c r="Y42" i="1"/>
  <c r="AE42" i="1" s="1"/>
  <c r="Y2" i="1"/>
  <c r="AE2" i="1" s="1"/>
  <c r="BA43" i="1" l="1"/>
  <c r="AV43" i="1"/>
  <c r="BA42" i="1"/>
  <c r="AV42" i="1"/>
  <c r="BA41" i="1"/>
  <c r="AV41" i="1"/>
  <c r="BA40" i="1"/>
  <c r="AV40" i="1"/>
  <c r="BA39" i="1"/>
  <c r="AV39" i="1"/>
  <c r="BA38" i="1"/>
  <c r="AV38" i="1"/>
  <c r="BA37" i="1"/>
  <c r="AV37" i="1"/>
  <c r="BA36" i="1"/>
  <c r="AV36" i="1"/>
  <c r="BA35" i="1"/>
  <c r="AV35" i="1"/>
  <c r="BA34" i="1"/>
  <c r="AV34" i="1"/>
  <c r="BA30" i="1"/>
  <c r="AV30" i="1"/>
  <c r="BA29" i="1"/>
  <c r="AV29" i="1"/>
  <c r="BA28" i="1"/>
  <c r="AV28" i="1"/>
  <c r="BA27" i="1"/>
  <c r="AV27" i="1"/>
  <c r="BA26" i="1"/>
  <c r="AV26" i="1"/>
  <c r="BA25" i="1"/>
  <c r="AV25" i="1"/>
  <c r="BA24" i="1"/>
  <c r="AV24" i="1"/>
  <c r="BA23" i="1"/>
  <c r="AV23" i="1"/>
  <c r="BA22" i="1"/>
  <c r="AV22" i="1"/>
  <c r="BA21" i="1"/>
  <c r="AV21" i="1"/>
  <c r="BA20" i="1"/>
  <c r="AV20" i="1"/>
  <c r="BA19" i="1"/>
  <c r="AV19" i="1"/>
  <c r="BA18" i="1"/>
  <c r="AV18" i="1"/>
  <c r="BA16" i="1"/>
  <c r="AV16" i="1"/>
  <c r="BA15" i="1"/>
  <c r="AV15" i="1"/>
  <c r="BA14" i="1"/>
  <c r="AV14" i="1"/>
  <c r="BA13" i="1"/>
  <c r="AV13" i="1"/>
  <c r="P13" i="1"/>
  <c r="O13" i="1"/>
  <c r="N13" i="1"/>
  <c r="BA12" i="1"/>
  <c r="AV12" i="1"/>
  <c r="BA11" i="1"/>
  <c r="AV11" i="1"/>
  <c r="BA10" i="1"/>
  <c r="AV10" i="1"/>
  <c r="BA9" i="1"/>
  <c r="AV9" i="1"/>
  <c r="BA8" i="1"/>
  <c r="AV8" i="1"/>
  <c r="BA7" i="1"/>
  <c r="AV7" i="1"/>
  <c r="M7" i="1"/>
  <c r="O7" i="1" s="1"/>
  <c r="L7" i="1"/>
  <c r="BA6" i="1"/>
  <c r="AV6" i="1"/>
  <c r="BA5" i="1"/>
  <c r="AV5" i="1"/>
  <c r="BA4" i="1"/>
  <c r="AV4" i="1"/>
  <c r="BA3" i="1"/>
  <c r="AV3" i="1"/>
  <c r="O3" i="1"/>
  <c r="N3" i="1"/>
  <c r="BA2" i="1"/>
  <c r="AV2" i="1"/>
  <c r="N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Dastgheib</author>
    <author>mohammad dastgheib</author>
  </authors>
  <commentList>
    <comment ref="A8" authorId="0" shapeId="0" xr:uid="{84A888FE-388D-4740-8181-C77E175A77EC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Outlier, due to high number of arousals
</t>
        </r>
      </text>
    </comment>
    <comment ref="A26" authorId="0" shapeId="0" xr:uid="{7CFC01A1-839F-AE4D-A322-C283A81E70A9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31" authorId="0" shapeId="0" xr:uid="{1D8A8DD9-3598-3A4A-A39B-6AB08BC65C02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BD45" authorId="1" shapeId="0" xr:uid="{13ED433C-EBFB-6D42-8C81-4423021298E0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values are a little odd.
</t>
        </r>
        <r>
          <rPr>
            <sz val="10"/>
            <color rgb="FF000000"/>
            <rFont val="Tahoma"/>
            <family val="2"/>
          </rPr>
          <t>Even considering the fact that the experiment ran in the morning, the results are interesting.</t>
        </r>
      </text>
    </comment>
    <comment ref="BD46" authorId="1" shapeId="0" xr:uid="{6D120D75-C4C0-1542-8643-1618D1AF8AA6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Why they are decimal? Usually, they are integers.</t>
        </r>
      </text>
    </comment>
  </commentList>
</comments>
</file>

<file path=xl/sharedStrings.xml><?xml version="1.0" encoding="utf-8"?>
<sst xmlns="http://schemas.openxmlformats.org/spreadsheetml/2006/main" count="1203" uniqueCount="174">
  <si>
    <t>Date</t>
  </si>
  <si>
    <t>Code</t>
  </si>
  <si>
    <t>Condition</t>
  </si>
  <si>
    <t>Experiment Start Time</t>
  </si>
  <si>
    <t>EEG Sleep?</t>
  </si>
  <si>
    <t># of arousals</t>
  </si>
  <si>
    <t>Deepest stage</t>
  </si>
  <si>
    <t>sleep latency</t>
  </si>
  <si>
    <t>stage 1 (s)</t>
  </si>
  <si>
    <t>stage 2 (s)</t>
  </si>
  <si>
    <t>stage SWS (s)</t>
  </si>
  <si>
    <t>wake (s)</t>
  </si>
  <si>
    <t xml:space="preserve"> Were you able to sleep?</t>
  </si>
  <si>
    <t>How would you describe the quality of your sleep</t>
  </si>
  <si>
    <t>how long do you think you slept for?</t>
  </si>
  <si>
    <t xml:space="preserve">Were you able to meditate? </t>
  </si>
  <si>
    <t>Quality of med(1-5)</t>
  </si>
  <si>
    <t>how long do you think you meditated for(minutes) ?</t>
  </si>
  <si>
    <t xml:space="preserve">Were you able to stay awake? </t>
  </si>
  <si>
    <t>Paired Associates (/60)</t>
  </si>
  <si>
    <t>hits (/20)</t>
  </si>
  <si>
    <t>false alarms (/40)</t>
  </si>
  <si>
    <t>Hits - False Alarms</t>
  </si>
  <si>
    <t>False Alarm: New Pair</t>
  </si>
  <si>
    <t>False Alarm: Recombined</t>
  </si>
  <si>
    <t>Train Trial 1-10</t>
  </si>
  <si>
    <t>Trial 11-20</t>
  </si>
  <si>
    <t>Trial 21-30</t>
  </si>
  <si>
    <t>Trial 31-40</t>
  </si>
  <si>
    <t>Trial 41-50</t>
  </si>
  <si>
    <t>Trial 51-60</t>
  </si>
  <si>
    <t>Trial 61-70</t>
  </si>
  <si>
    <t>Trial 71-80</t>
  </si>
  <si>
    <t>Trial 81-90</t>
  </si>
  <si>
    <t>Trial 91-100</t>
  </si>
  <si>
    <t>TREATMENT</t>
  </si>
  <si>
    <t>Test Trial 1-10</t>
  </si>
  <si>
    <t xml:space="preserve">Test Sum </t>
  </si>
  <si>
    <t>Age</t>
  </si>
  <si>
    <t>Gender</t>
  </si>
  <si>
    <t>Handedness</t>
  </si>
  <si>
    <t>Bed time</t>
  </si>
  <si>
    <t>Wake Time</t>
  </si>
  <si>
    <t>Sleep</t>
  </si>
  <si>
    <t>Napping</t>
  </si>
  <si>
    <t>What time do you typically nap?</t>
  </si>
  <si>
    <t>Meditation</t>
  </si>
  <si>
    <t>How long have you been practicing (months)?</t>
  </si>
  <si>
    <t xml:space="preserve">Technique </t>
  </si>
  <si>
    <t>LN1</t>
  </si>
  <si>
    <t>NAP</t>
  </si>
  <si>
    <t>Yes</t>
  </si>
  <si>
    <t>N2</t>
  </si>
  <si>
    <t>N/A</t>
  </si>
  <si>
    <t>M</t>
  </si>
  <si>
    <t>R</t>
  </si>
  <si>
    <t>B</t>
  </si>
  <si>
    <t>LN2</t>
  </si>
  <si>
    <t>F</t>
  </si>
  <si>
    <t>Y</t>
  </si>
  <si>
    <t>LN3</t>
  </si>
  <si>
    <t>LN4</t>
  </si>
  <si>
    <t>N3</t>
  </si>
  <si>
    <t>C</t>
  </si>
  <si>
    <t>LN5</t>
  </si>
  <si>
    <t>LN6</t>
  </si>
  <si>
    <t xml:space="preserve">NAP </t>
  </si>
  <si>
    <t>LN7</t>
  </si>
  <si>
    <t>L</t>
  </si>
  <si>
    <t xml:space="preserve">from 30 minutes to 1 hour, usually early afternoon </t>
  </si>
  <si>
    <t xml:space="preserve">LN8 </t>
  </si>
  <si>
    <t>No</t>
  </si>
  <si>
    <t>mid-afternoon</t>
  </si>
  <si>
    <t>LN9</t>
  </si>
  <si>
    <t xml:space="preserve">afternoon </t>
  </si>
  <si>
    <t>MN1</t>
  </si>
  <si>
    <t>afternoon</t>
  </si>
  <si>
    <t>MN2</t>
  </si>
  <si>
    <t>2- 4 PM</t>
  </si>
  <si>
    <t>MN3</t>
  </si>
  <si>
    <t>between 1 to 5 pm depending on the day</t>
  </si>
  <si>
    <t>MN4</t>
  </si>
  <si>
    <t>between 1 to 4</t>
  </si>
  <si>
    <t>MN5</t>
  </si>
  <si>
    <t>10 to 1 am</t>
  </si>
  <si>
    <t>MN6</t>
  </si>
  <si>
    <t>1 to 4</t>
  </si>
  <si>
    <t>LM1</t>
  </si>
  <si>
    <t>MED</t>
  </si>
  <si>
    <t xml:space="preserve">  9:00:00 AM</t>
  </si>
  <si>
    <t>LM2</t>
  </si>
  <si>
    <t xml:space="preserve">Yes </t>
  </si>
  <si>
    <t>LM3</t>
  </si>
  <si>
    <t xml:space="preserve">Guided mindfulness meditation </t>
  </si>
  <si>
    <t>LM4</t>
  </si>
  <si>
    <t>A</t>
  </si>
  <si>
    <t>sometimes guided, but usually with no aid except sometimes with a south bath, also in yoga and flow)</t>
  </si>
  <si>
    <t>LM5</t>
  </si>
  <si>
    <t>breathing techniques</t>
  </si>
  <si>
    <t>MM1</t>
  </si>
  <si>
    <t>MM2</t>
  </si>
  <si>
    <t xml:space="preserve">Put on music and sit comfortable </t>
  </si>
  <si>
    <t>MM3</t>
  </si>
  <si>
    <t>random</t>
  </si>
  <si>
    <t>15 minutes early morning</t>
  </si>
  <si>
    <t>MM4</t>
  </si>
  <si>
    <t>mindfulness/ vipassana</t>
  </si>
  <si>
    <t>KM1</t>
  </si>
  <si>
    <t>seated, legs crossed, focus on breath, sensations, and emotions</t>
  </si>
  <si>
    <t>KM2</t>
  </si>
  <si>
    <t xml:space="preserve">guided mindfulness meditation </t>
  </si>
  <si>
    <t>KM3</t>
  </si>
  <si>
    <t>focus on breath</t>
  </si>
  <si>
    <t>KM4</t>
  </si>
  <si>
    <t>sit, hands on knees, back against wall, brrath deeply</t>
  </si>
  <si>
    <t>LW1</t>
  </si>
  <si>
    <t>WAKE</t>
  </si>
  <si>
    <t>LW2</t>
  </si>
  <si>
    <t>LW3</t>
  </si>
  <si>
    <t>Under 30 mins. Before dinner</t>
  </si>
  <si>
    <t>LW4</t>
  </si>
  <si>
    <t>weekend afternoon</t>
  </si>
  <si>
    <t>LW5</t>
  </si>
  <si>
    <t>LW6</t>
  </si>
  <si>
    <t xml:space="preserve">Hot yoga 1-2 times per week </t>
  </si>
  <si>
    <t>LW7</t>
  </si>
  <si>
    <t>Yoga</t>
  </si>
  <si>
    <t>LW8</t>
  </si>
  <si>
    <t xml:space="preserve">No </t>
  </si>
  <si>
    <t>D</t>
  </si>
  <si>
    <t>4-6 PM</t>
  </si>
  <si>
    <t>MC1</t>
  </si>
  <si>
    <t>3pm</t>
  </si>
  <si>
    <t>MC2</t>
  </si>
  <si>
    <t>Hit ratio</t>
  </si>
  <si>
    <t>False Alarm ratio</t>
  </si>
  <si>
    <t>Correct Rejection ratio</t>
  </si>
  <si>
    <t>Miss ratio</t>
  </si>
  <si>
    <t>MN7</t>
  </si>
  <si>
    <t>c</t>
  </si>
  <si>
    <t>Median 1-10</t>
  </si>
  <si>
    <t>Trial 91-100 median</t>
  </si>
  <si>
    <t>MM5</t>
  </si>
  <si>
    <t>MM6</t>
  </si>
  <si>
    <t xml:space="preserve"> 4times per month</t>
  </si>
  <si>
    <t>guided mindfulness meditation  + sitting still</t>
  </si>
  <si>
    <t>lay down. Basically rest my brain and thoughts until I am only thinking about the present (like me lying down)</t>
  </si>
  <si>
    <t>percent stage 2</t>
  </si>
  <si>
    <t>percent stage 1</t>
  </si>
  <si>
    <t>percentSWS</t>
  </si>
  <si>
    <t>total.sleep.time</t>
  </si>
  <si>
    <t xml:space="preserve">FMI  </t>
  </si>
  <si>
    <t>MM7</t>
  </si>
  <si>
    <t>I count my breath with intention</t>
  </si>
  <si>
    <t>MC3</t>
  </si>
  <si>
    <t>November 13,2018</t>
  </si>
  <si>
    <t>breathing and thinking of white space</t>
  </si>
  <si>
    <t>AC1</t>
  </si>
  <si>
    <t>Nov. 23, 2016</t>
  </si>
  <si>
    <t>N</t>
  </si>
  <si>
    <t>AC2</t>
  </si>
  <si>
    <t>Jan. 25, 2017</t>
  </si>
  <si>
    <t>AC7</t>
  </si>
  <si>
    <t>AC8</t>
  </si>
  <si>
    <t>AC9</t>
  </si>
  <si>
    <t>AC10</t>
  </si>
  <si>
    <t>AC11</t>
  </si>
  <si>
    <t>Feb. 6, 2017</t>
  </si>
  <si>
    <t>Feb. 2, 2017</t>
  </si>
  <si>
    <t>Feb. 7, 2017</t>
  </si>
  <si>
    <t>Feb. 9, 2017</t>
  </si>
  <si>
    <t>ESS_Pre</t>
  </si>
  <si>
    <t>ESS_Post</t>
  </si>
  <si>
    <t xml:space="preserve">Percent_Change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</si>
</sst>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[$-409]h:mm:ss\ AM/PM;@"/>
    <numFmt numFmtId="166" formatCode="0.0"/>
    <numFmt numFmtId="167" formatCode="yyyy/mm/dd;@"/>
    <numFmt numFmtId="168" formatCode="[$-1009]mmmm\ d\,\ yyyy;@"/>
    <numFmt numFmtId="169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8" fontId="0" fillId="3" borderId="0" xfId="0" applyNumberFormat="1" applyFill="1" applyAlignment="1">
      <alignment horizontal="center"/>
    </xf>
    <xf numFmtId="16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0" fontId="0" fillId="4" borderId="0" xfId="0" applyFill="1"/>
    <xf numFmtId="16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/>
    <xf numFmtId="20" fontId="0" fillId="4" borderId="0" xfId="0" applyNumberFormat="1" applyFill="1" applyAlignment="1">
      <alignment horizontal="center"/>
    </xf>
    <xf numFmtId="18" fontId="0" fillId="4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NumberFormat="1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4" borderId="0" xfId="0" applyNumberFormat="1" applyFont="1" applyFill="1" applyAlignment="1">
      <alignment horizontal="center"/>
    </xf>
    <xf numFmtId="1" fontId="0" fillId="4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shrinkToFit="1"/>
    </xf>
    <xf numFmtId="0" fontId="0" fillId="3" borderId="0" xfId="0" applyFill="1" applyAlignment="1">
      <alignment horizontal="left" shrinkToFit="1"/>
    </xf>
    <xf numFmtId="0" fontId="0" fillId="4" borderId="0" xfId="0" applyFont="1" applyFill="1" applyAlignment="1">
      <alignment horizontal="left" shrinkToFit="1"/>
    </xf>
    <xf numFmtId="0" fontId="0" fillId="4" borderId="0" xfId="0" applyFont="1" applyFill="1" applyBorder="1" applyAlignment="1">
      <alignment horizontal="left" shrinkToFit="1"/>
    </xf>
    <xf numFmtId="20" fontId="0" fillId="4" borderId="0" xfId="0" applyNumberFormat="1" applyFont="1" applyFill="1" applyAlignment="1">
      <alignment horizontal="left" shrinkToFit="1"/>
    </xf>
    <xf numFmtId="18" fontId="0" fillId="4" borderId="0" xfId="0" applyNumberFormat="1" applyFont="1" applyFill="1" applyAlignment="1">
      <alignment horizontal="left" shrinkToFit="1"/>
    </xf>
    <xf numFmtId="0" fontId="0" fillId="4" borderId="0" xfId="0" applyFill="1" applyAlignment="1">
      <alignment horizontal="left" shrinkToFit="1"/>
    </xf>
    <xf numFmtId="0" fontId="0" fillId="5" borderId="0" xfId="0" applyFill="1" applyAlignment="1">
      <alignment horizontal="left" shrinkToFit="1"/>
    </xf>
    <xf numFmtId="18" fontId="0" fillId="5" borderId="0" xfId="0" applyNumberFormat="1" applyFill="1" applyAlignment="1">
      <alignment horizontal="left" shrinkToFit="1"/>
    </xf>
    <xf numFmtId="0" fontId="0" fillId="0" borderId="0" xfId="0" applyAlignment="1">
      <alignment horizontal="left" shrinkToFit="1"/>
    </xf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10" fontId="0" fillId="3" borderId="0" xfId="0" applyNumberFormat="1" applyFill="1" applyAlignment="1">
      <alignment horizontal="right"/>
    </xf>
    <xf numFmtId="0" fontId="0" fillId="4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5" borderId="0" xfId="0" applyNumberFormat="1" applyFont="1" applyFill="1" applyAlignment="1">
      <alignment horizontal="right"/>
    </xf>
    <xf numFmtId="18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16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8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shrinkToFit="1"/>
    </xf>
    <xf numFmtId="166" fontId="0" fillId="6" borderId="0" xfId="0" applyNumberFormat="1" applyFill="1" applyAlignment="1">
      <alignment horizontal="center"/>
    </xf>
    <xf numFmtId="168" fontId="0" fillId="3" borderId="0" xfId="0" applyNumberFormat="1" applyFill="1" applyAlignment="1">
      <alignment horizontal="center"/>
    </xf>
    <xf numFmtId="168" fontId="0" fillId="4" borderId="0" xfId="0" applyNumberFormat="1" applyFont="1" applyFill="1" applyAlignment="1">
      <alignment horizontal="center"/>
    </xf>
    <xf numFmtId="168" fontId="0" fillId="4" borderId="0" xfId="0" applyNumberFormat="1" applyFont="1" applyFill="1" applyBorder="1" applyAlignment="1">
      <alignment horizontal="center"/>
    </xf>
    <xf numFmtId="168" fontId="0" fillId="4" borderId="0" xfId="0" applyNumberFormat="1" applyFill="1" applyAlignment="1">
      <alignment horizontal="center"/>
    </xf>
    <xf numFmtId="168" fontId="0" fillId="5" borderId="0" xfId="0" applyNumberFormat="1" applyFill="1" applyAlignment="1">
      <alignment horizontal="center"/>
    </xf>
    <xf numFmtId="167" fontId="0" fillId="6" borderId="0" xfId="0" applyNumberFormat="1" applyFill="1" applyAlignment="1">
      <alignment horizontal="center"/>
    </xf>
    <xf numFmtId="167" fontId="4" fillId="6" borderId="0" xfId="0" applyNumberFormat="1" applyFont="1" applyFill="1" applyAlignment="1">
      <alignment horizontal="center"/>
    </xf>
    <xf numFmtId="169" fontId="0" fillId="3" borderId="0" xfId="0" applyNumberFormat="1" applyFill="1"/>
    <xf numFmtId="169" fontId="0" fillId="4" borderId="0" xfId="0" applyNumberFormat="1" applyFont="1" applyFill="1"/>
    <xf numFmtId="169" fontId="0" fillId="4" borderId="0" xfId="0" applyNumberFormat="1" applyFont="1" applyFill="1" applyBorder="1"/>
    <xf numFmtId="169" fontId="0" fillId="4" borderId="0" xfId="0" applyNumberFormat="1" applyFill="1"/>
    <xf numFmtId="169" fontId="0" fillId="5" borderId="0" xfId="0" applyNumberFormat="1" applyFill="1"/>
    <xf numFmtId="16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F925-A145-1E4C-BE46-D057DDAEEF7F}">
  <dimension ref="A1:GQ58"/>
  <sheetViews>
    <sheetView tabSelected="1" topLeftCell="AK1" workbookViewId="0">
      <pane ySplit="1" topLeftCell="A2" activePane="bottomLeft" state="frozen"/>
      <selection pane="bottomLeft" activeCell="AR1" sqref="AR1"/>
    </sheetView>
  </sheetViews>
  <sheetFormatPr baseColWidth="10" defaultRowHeight="16" x14ac:dyDescent="0.2"/>
  <cols>
    <col min="1" max="1" width="10.83203125" style="51"/>
    <col min="2" max="2" width="17.83203125" style="51" bestFit="1" customWidth="1"/>
    <col min="3" max="3" width="10.83203125" style="51"/>
    <col min="4" max="4" width="17.6640625" style="67" customWidth="1"/>
    <col min="5" max="5" width="10.83203125" style="51"/>
    <col min="6" max="16" width="10.83203125" style="74"/>
    <col min="17" max="17" width="23.1640625" style="51" customWidth="1"/>
    <col min="18" max="18" width="43.33203125" style="51" customWidth="1"/>
    <col min="19" max="19" width="33" style="51" customWidth="1"/>
    <col min="20" max="20" width="27" style="51" customWidth="1"/>
    <col min="21" max="21" width="19.1640625" style="51" customWidth="1"/>
    <col min="22" max="22" width="44.6640625" style="51" customWidth="1"/>
    <col min="23" max="23" width="26.83203125" style="51" customWidth="1"/>
    <col min="24" max="25" width="22.83203125" style="51" customWidth="1"/>
    <col min="26" max="26" width="10.83203125" style="51"/>
    <col min="27" max="28" width="17.83203125" style="51" customWidth="1"/>
    <col min="29" max="29" width="21.5" style="51" customWidth="1"/>
    <col min="30" max="31" width="22.1640625" style="51" customWidth="1"/>
    <col min="32" max="32" width="22.83203125" style="51" customWidth="1"/>
    <col min="33" max="33" width="24.1640625" style="51" customWidth="1"/>
    <col min="34" max="34" width="16.33203125" style="51" customWidth="1"/>
    <col min="35" max="43" width="10.83203125" style="51"/>
    <col min="44" max="44" width="18.33203125" style="51" customWidth="1"/>
    <col min="45" max="45" width="10.83203125" style="51"/>
    <col min="46" max="47" width="15.83203125" style="51" customWidth="1"/>
    <col min="48" max="48" width="15.5" style="51" customWidth="1"/>
    <col min="49" max="52" width="10.83203125" style="51"/>
    <col min="53" max="53" width="10.83203125" style="53"/>
    <col min="54" max="54" width="20.33203125" style="51" customWidth="1"/>
    <col min="55" max="57" width="10.83203125" style="53"/>
    <col min="58" max="63" width="10.83203125" style="51"/>
    <col min="64" max="64" width="31.83203125" style="65" customWidth="1"/>
    <col min="65" max="65" width="10.83203125" style="51"/>
    <col min="66" max="66" width="39.5" style="51" customWidth="1"/>
  </cols>
  <sheetData>
    <row r="1" spans="1:68" x14ac:dyDescent="0.2">
      <c r="A1" s="2" t="s">
        <v>1</v>
      </c>
      <c r="B1" s="2" t="s">
        <v>0</v>
      </c>
      <c r="C1" s="2" t="s">
        <v>2</v>
      </c>
      <c r="D1" s="66" t="s">
        <v>3</v>
      </c>
      <c r="E1" s="3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9" t="s">
        <v>11</v>
      </c>
      <c r="M1" s="68" t="s">
        <v>150</v>
      </c>
      <c r="N1" s="68" t="s">
        <v>148</v>
      </c>
      <c r="O1" s="68" t="s">
        <v>147</v>
      </c>
      <c r="P1" s="68" t="s">
        <v>149</v>
      </c>
      <c r="Q1" s="2" t="s">
        <v>12</v>
      </c>
      <c r="R1" s="4" t="s">
        <v>13</v>
      </c>
      <c r="S1" s="5" t="s">
        <v>14</v>
      </c>
      <c r="T1" s="2" t="s">
        <v>15</v>
      </c>
      <c r="U1" s="5" t="s">
        <v>16</v>
      </c>
      <c r="V1" s="5" t="s">
        <v>17</v>
      </c>
      <c r="W1" s="2" t="s">
        <v>18</v>
      </c>
      <c r="X1" s="2" t="s">
        <v>19</v>
      </c>
      <c r="Y1" s="2" t="s">
        <v>134</v>
      </c>
      <c r="Z1" s="2" t="s">
        <v>20</v>
      </c>
      <c r="AA1" s="2" t="s">
        <v>21</v>
      </c>
      <c r="AB1" s="2" t="s">
        <v>135</v>
      </c>
      <c r="AC1" s="2" t="s">
        <v>136</v>
      </c>
      <c r="AD1" s="2" t="s">
        <v>22</v>
      </c>
      <c r="AE1" s="2" t="s">
        <v>137</v>
      </c>
      <c r="AF1" s="2" t="s">
        <v>23</v>
      </c>
      <c r="AG1" s="2" t="s">
        <v>24</v>
      </c>
      <c r="AH1" s="2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141</v>
      </c>
      <c r="AS1" s="7" t="s">
        <v>35</v>
      </c>
      <c r="AT1" s="2" t="s">
        <v>36</v>
      </c>
      <c r="AU1" s="2" t="s">
        <v>140</v>
      </c>
      <c r="AV1" s="2" t="s">
        <v>173</v>
      </c>
      <c r="AW1" s="2" t="s">
        <v>26</v>
      </c>
      <c r="AX1" s="2" t="s">
        <v>27</v>
      </c>
      <c r="AY1" s="2" t="s">
        <v>28</v>
      </c>
      <c r="AZ1" s="2" t="s">
        <v>29</v>
      </c>
      <c r="BA1" s="8" t="s">
        <v>37</v>
      </c>
      <c r="BB1" s="2" t="s">
        <v>151</v>
      </c>
      <c r="BC1" s="8" t="s">
        <v>171</v>
      </c>
      <c r="BD1" s="8" t="s">
        <v>172</v>
      </c>
      <c r="BE1" s="8" t="s">
        <v>38</v>
      </c>
      <c r="BF1" s="2" t="s">
        <v>39</v>
      </c>
      <c r="BG1" s="2" t="s">
        <v>40</v>
      </c>
      <c r="BH1" s="9" t="s">
        <v>41</v>
      </c>
      <c r="BI1" s="9" t="s">
        <v>42</v>
      </c>
      <c r="BJ1" s="2" t="s">
        <v>43</v>
      </c>
      <c r="BK1" s="2" t="s">
        <v>44</v>
      </c>
      <c r="BL1" s="56" t="s">
        <v>45</v>
      </c>
      <c r="BM1" s="2" t="s">
        <v>46</v>
      </c>
      <c r="BN1" s="2" t="s">
        <v>47</v>
      </c>
      <c r="BO1" s="1" t="s">
        <v>48</v>
      </c>
      <c r="BP1" s="1"/>
    </row>
    <row r="2" spans="1:68" s="11" customFormat="1" x14ac:dyDescent="0.2">
      <c r="A2" s="10" t="s">
        <v>49</v>
      </c>
      <c r="B2" s="88">
        <v>43052</v>
      </c>
      <c r="C2" s="10" t="s">
        <v>50</v>
      </c>
      <c r="D2" s="95">
        <v>0.4375</v>
      </c>
      <c r="E2" s="10" t="s">
        <v>51</v>
      </c>
      <c r="F2" s="70">
        <v>7</v>
      </c>
      <c r="G2" s="71" t="s">
        <v>52</v>
      </c>
      <c r="H2" s="70">
        <v>244</v>
      </c>
      <c r="I2" s="70">
        <v>1580</v>
      </c>
      <c r="J2" s="70">
        <v>1607</v>
      </c>
      <c r="K2" s="70">
        <v>0</v>
      </c>
      <c r="L2" s="70">
        <v>388</v>
      </c>
      <c r="M2" s="70">
        <v>3187</v>
      </c>
      <c r="N2" s="70">
        <v>0.49576404141826169</v>
      </c>
      <c r="O2" s="70">
        <v>0.50423595858173831</v>
      </c>
      <c r="P2" s="72">
        <v>0</v>
      </c>
      <c r="Q2" s="10" t="s">
        <v>53</v>
      </c>
      <c r="R2" s="12" t="s">
        <v>53</v>
      </c>
      <c r="S2" s="16" t="s">
        <v>53</v>
      </c>
      <c r="T2" s="10" t="s">
        <v>53</v>
      </c>
      <c r="U2" s="13" t="s">
        <v>53</v>
      </c>
      <c r="V2" s="13" t="s">
        <v>53</v>
      </c>
      <c r="W2" s="10" t="s">
        <v>53</v>
      </c>
      <c r="X2" s="14">
        <v>40</v>
      </c>
      <c r="Y2" s="14">
        <f>Z2/20</f>
        <v>0.4</v>
      </c>
      <c r="Z2" s="14">
        <v>8</v>
      </c>
      <c r="AA2" s="14">
        <v>8</v>
      </c>
      <c r="AB2" s="14">
        <f>AA2/40</f>
        <v>0.2</v>
      </c>
      <c r="AC2" s="14">
        <f>1-AB2</f>
        <v>0.8</v>
      </c>
      <c r="AD2" s="14">
        <v>0</v>
      </c>
      <c r="AE2" s="14">
        <f>1-Y2</f>
        <v>0.6</v>
      </c>
      <c r="AF2" s="14">
        <v>4</v>
      </c>
      <c r="AG2" s="14">
        <v>4</v>
      </c>
      <c r="AH2" s="14">
        <v>22</v>
      </c>
      <c r="AI2" s="14">
        <v>34</v>
      </c>
      <c r="AJ2" s="14">
        <v>30</v>
      </c>
      <c r="AK2" s="14">
        <v>30</v>
      </c>
      <c r="AL2" s="14">
        <v>46</v>
      </c>
      <c r="AM2" s="14">
        <v>31</v>
      </c>
      <c r="AN2" s="14">
        <v>41</v>
      </c>
      <c r="AO2" s="14">
        <v>33</v>
      </c>
      <c r="AP2" s="14">
        <v>35</v>
      </c>
      <c r="AQ2" s="14">
        <v>45</v>
      </c>
      <c r="AR2" s="14">
        <v>3.5</v>
      </c>
      <c r="AS2" s="15"/>
      <c r="AT2" s="14">
        <v>45</v>
      </c>
      <c r="AU2" s="14">
        <v>5</v>
      </c>
      <c r="AV2" s="13">
        <f t="shared" ref="AV2:AV30" si="0">((AT2+AW2)-(AQ2+AP2))/(AQ2+AP2) *100</f>
        <v>2.5</v>
      </c>
      <c r="AW2" s="14">
        <v>37</v>
      </c>
      <c r="AX2" s="14">
        <v>47</v>
      </c>
      <c r="AY2" s="14">
        <v>35</v>
      </c>
      <c r="AZ2" s="14">
        <v>39</v>
      </c>
      <c r="BA2" s="16">
        <f t="shared" ref="BA2:BA17" si="1">SUM(AT2,AW2,AX2,AY2,AZ2)</f>
        <v>203</v>
      </c>
      <c r="BB2" s="14" t="s">
        <v>53</v>
      </c>
      <c r="BC2" s="16">
        <v>7</v>
      </c>
      <c r="BD2" s="16">
        <v>6</v>
      </c>
      <c r="BE2" s="16">
        <v>18</v>
      </c>
      <c r="BF2" s="14" t="s">
        <v>54</v>
      </c>
      <c r="BG2" s="14" t="s">
        <v>55</v>
      </c>
      <c r="BH2" s="17">
        <v>12</v>
      </c>
      <c r="BI2" s="17">
        <v>0.33333333333333331</v>
      </c>
      <c r="BJ2" s="14" t="s">
        <v>56</v>
      </c>
      <c r="BK2" s="14" t="s">
        <v>59</v>
      </c>
      <c r="BL2" s="57"/>
      <c r="BM2" s="14"/>
      <c r="BN2" s="14"/>
    </row>
    <row r="3" spans="1:68" s="11" customFormat="1" x14ac:dyDescent="0.2">
      <c r="A3" s="10" t="s">
        <v>57</v>
      </c>
      <c r="B3" s="88">
        <v>43065</v>
      </c>
      <c r="C3" s="10" t="s">
        <v>50</v>
      </c>
      <c r="D3" s="95">
        <v>0.52083333333333337</v>
      </c>
      <c r="E3" s="10" t="s">
        <v>51</v>
      </c>
      <c r="F3" s="71">
        <v>1</v>
      </c>
      <c r="G3" s="71" t="s">
        <v>52</v>
      </c>
      <c r="H3" s="71">
        <v>815</v>
      </c>
      <c r="I3" s="71">
        <v>636</v>
      </c>
      <c r="J3" s="70">
        <v>63</v>
      </c>
      <c r="K3" s="70">
        <v>0</v>
      </c>
      <c r="L3" s="70">
        <v>1818</v>
      </c>
      <c r="M3" s="70">
        <v>699</v>
      </c>
      <c r="N3" s="70">
        <f>636/M3</f>
        <v>0.90987124463519309</v>
      </c>
      <c r="O3" s="70">
        <f>63/M3</f>
        <v>9.012875536480687E-2</v>
      </c>
      <c r="P3" s="72">
        <v>0</v>
      </c>
      <c r="Q3" s="10" t="s">
        <v>53</v>
      </c>
      <c r="R3" s="12" t="s">
        <v>53</v>
      </c>
      <c r="S3" s="16" t="s">
        <v>53</v>
      </c>
      <c r="T3" s="10" t="s">
        <v>53</v>
      </c>
      <c r="U3" s="13" t="s">
        <v>53</v>
      </c>
      <c r="V3" s="13" t="s">
        <v>53</v>
      </c>
      <c r="W3" s="10" t="s">
        <v>53</v>
      </c>
      <c r="X3" s="14">
        <v>51</v>
      </c>
      <c r="Y3" s="14">
        <f t="shared" ref="Y3:Y17" si="2">Z3/20</f>
        <v>0.8</v>
      </c>
      <c r="Z3" s="14">
        <v>16</v>
      </c>
      <c r="AA3" s="14">
        <v>5</v>
      </c>
      <c r="AB3" s="14">
        <f t="shared" ref="AB3:AB17" si="3">AA3/40</f>
        <v>0.125</v>
      </c>
      <c r="AC3" s="14">
        <f t="shared" ref="AC3:AC17" si="4">1-AB3</f>
        <v>0.875</v>
      </c>
      <c r="AD3" s="14">
        <v>11</v>
      </c>
      <c r="AE3" s="14">
        <f t="shared" ref="AE3:AE17" si="5">1-Y3</f>
        <v>0.19999999999999996</v>
      </c>
      <c r="AF3" s="14">
        <v>0</v>
      </c>
      <c r="AG3" s="14">
        <v>5</v>
      </c>
      <c r="AH3" s="14">
        <v>33</v>
      </c>
      <c r="AI3" s="14">
        <v>28</v>
      </c>
      <c r="AJ3" s="14">
        <v>24</v>
      </c>
      <c r="AK3" s="14">
        <v>22</v>
      </c>
      <c r="AL3" s="14">
        <v>24</v>
      </c>
      <c r="AM3" s="14">
        <v>35</v>
      </c>
      <c r="AN3" s="14">
        <v>40</v>
      </c>
      <c r="AO3" s="14">
        <v>37</v>
      </c>
      <c r="AP3" s="14">
        <v>47</v>
      </c>
      <c r="AQ3" s="14">
        <v>31</v>
      </c>
      <c r="AR3" s="14">
        <v>3</v>
      </c>
      <c r="AS3" s="15"/>
      <c r="AT3" s="14">
        <v>41</v>
      </c>
      <c r="AU3" s="14">
        <v>3.5</v>
      </c>
      <c r="AV3" s="13">
        <f t="shared" si="0"/>
        <v>7.6923076923076925</v>
      </c>
      <c r="AW3" s="14">
        <v>43</v>
      </c>
      <c r="AX3" s="14">
        <v>40</v>
      </c>
      <c r="AY3" s="14">
        <v>42</v>
      </c>
      <c r="AZ3" s="14">
        <v>59</v>
      </c>
      <c r="BA3" s="16">
        <f t="shared" si="1"/>
        <v>225</v>
      </c>
      <c r="BB3" s="14">
        <v>33</v>
      </c>
      <c r="BC3" s="16">
        <v>6</v>
      </c>
      <c r="BD3" s="16">
        <v>3</v>
      </c>
      <c r="BE3" s="16">
        <v>19</v>
      </c>
      <c r="BF3" s="14" t="s">
        <v>58</v>
      </c>
      <c r="BG3" s="14" t="s">
        <v>55</v>
      </c>
      <c r="BH3" s="17">
        <v>12</v>
      </c>
      <c r="BI3" s="17">
        <v>0.35416666666666669</v>
      </c>
      <c r="BJ3" s="14" t="s">
        <v>56</v>
      </c>
      <c r="BK3" s="14" t="s">
        <v>59</v>
      </c>
      <c r="BL3" s="57"/>
      <c r="BM3" s="14"/>
      <c r="BN3" s="14"/>
    </row>
    <row r="4" spans="1:68" s="11" customFormat="1" x14ac:dyDescent="0.2">
      <c r="A4" s="10" t="s">
        <v>60</v>
      </c>
      <c r="B4" s="88">
        <v>43069</v>
      </c>
      <c r="C4" s="10" t="s">
        <v>50</v>
      </c>
      <c r="D4" s="95">
        <v>0.47916666666666669</v>
      </c>
      <c r="E4" s="10" t="s">
        <v>51</v>
      </c>
      <c r="F4" s="70">
        <v>4</v>
      </c>
      <c r="G4" s="70" t="s">
        <v>52</v>
      </c>
      <c r="H4" s="70">
        <v>1271</v>
      </c>
      <c r="I4" s="70">
        <v>1400</v>
      </c>
      <c r="J4" s="70">
        <v>240</v>
      </c>
      <c r="K4" s="70">
        <v>0</v>
      </c>
      <c r="L4" s="70">
        <v>279</v>
      </c>
      <c r="M4" s="70">
        <v>1640</v>
      </c>
      <c r="N4" s="70">
        <v>0.85365853658536583</v>
      </c>
      <c r="O4" s="70">
        <v>0.14634146341463414</v>
      </c>
      <c r="P4" s="70">
        <v>0</v>
      </c>
      <c r="Q4" s="10" t="s">
        <v>51</v>
      </c>
      <c r="R4" s="12">
        <v>3</v>
      </c>
      <c r="S4" s="16">
        <v>30</v>
      </c>
      <c r="T4" s="10" t="s">
        <v>53</v>
      </c>
      <c r="U4" s="13" t="s">
        <v>53</v>
      </c>
      <c r="V4" s="13" t="s">
        <v>53</v>
      </c>
      <c r="W4" s="10" t="s">
        <v>53</v>
      </c>
      <c r="X4" s="14">
        <v>51</v>
      </c>
      <c r="Y4" s="14">
        <f t="shared" si="2"/>
        <v>0.75</v>
      </c>
      <c r="Z4" s="14">
        <v>15</v>
      </c>
      <c r="AA4" s="14">
        <v>4</v>
      </c>
      <c r="AB4" s="14">
        <f t="shared" si="3"/>
        <v>0.1</v>
      </c>
      <c r="AC4" s="14">
        <f t="shared" si="4"/>
        <v>0.9</v>
      </c>
      <c r="AD4" s="14">
        <v>11</v>
      </c>
      <c r="AE4" s="14">
        <f t="shared" si="5"/>
        <v>0.25</v>
      </c>
      <c r="AF4" s="14">
        <v>1</v>
      </c>
      <c r="AG4" s="14">
        <v>3</v>
      </c>
      <c r="AH4" s="14">
        <v>37</v>
      </c>
      <c r="AI4" s="14">
        <v>39</v>
      </c>
      <c r="AJ4" s="14">
        <v>64</v>
      </c>
      <c r="AK4" s="14">
        <v>59</v>
      </c>
      <c r="AL4" s="14">
        <v>38</v>
      </c>
      <c r="AM4" s="14">
        <v>38</v>
      </c>
      <c r="AN4" s="14">
        <v>60</v>
      </c>
      <c r="AO4" s="14">
        <v>49</v>
      </c>
      <c r="AP4" s="14">
        <v>58</v>
      </c>
      <c r="AQ4" s="14">
        <v>46</v>
      </c>
      <c r="AR4" s="14">
        <v>3.5</v>
      </c>
      <c r="AS4" s="15"/>
      <c r="AT4" s="14">
        <v>53</v>
      </c>
      <c r="AU4" s="14">
        <v>4</v>
      </c>
      <c r="AV4" s="13">
        <f t="shared" si="0"/>
        <v>0.96153846153846156</v>
      </c>
      <c r="AW4" s="14">
        <v>52</v>
      </c>
      <c r="AX4" s="14">
        <v>49</v>
      </c>
      <c r="AY4" s="14">
        <v>62</v>
      </c>
      <c r="AZ4" s="14">
        <v>46</v>
      </c>
      <c r="BA4" s="16">
        <f t="shared" si="1"/>
        <v>262</v>
      </c>
      <c r="BB4" s="14">
        <v>41</v>
      </c>
      <c r="BC4" s="16">
        <v>8</v>
      </c>
      <c r="BD4" s="16">
        <v>11</v>
      </c>
      <c r="BE4" s="16">
        <v>21</v>
      </c>
      <c r="BF4" s="14" t="s">
        <v>58</v>
      </c>
      <c r="BG4" s="14" t="s">
        <v>55</v>
      </c>
      <c r="BH4" s="17">
        <v>12</v>
      </c>
      <c r="BI4" s="17">
        <v>0.33333333333333331</v>
      </c>
      <c r="BJ4" s="14" t="s">
        <v>56</v>
      </c>
      <c r="BK4" s="14" t="s">
        <v>59</v>
      </c>
      <c r="BL4" s="57"/>
      <c r="BM4" s="14"/>
      <c r="BN4" s="14"/>
    </row>
    <row r="5" spans="1:68" s="11" customFormat="1" x14ac:dyDescent="0.2">
      <c r="A5" s="10" t="s">
        <v>61</v>
      </c>
      <c r="B5" s="88">
        <v>43073</v>
      </c>
      <c r="C5" s="10" t="s">
        <v>50</v>
      </c>
      <c r="D5" s="95">
        <v>0.45833333333333331</v>
      </c>
      <c r="E5" s="10" t="s">
        <v>51</v>
      </c>
      <c r="F5" s="70">
        <v>2</v>
      </c>
      <c r="G5" s="70" t="s">
        <v>62</v>
      </c>
      <c r="H5" s="70">
        <v>180</v>
      </c>
      <c r="I5" s="70">
        <v>1477</v>
      </c>
      <c r="J5" s="70">
        <v>3166</v>
      </c>
      <c r="K5" s="70">
        <v>803</v>
      </c>
      <c r="L5" s="70">
        <v>21</v>
      </c>
      <c r="M5" s="70">
        <v>5446</v>
      </c>
      <c r="N5" s="70">
        <v>0.27120822622107971</v>
      </c>
      <c r="O5" s="70">
        <v>0.58134410576569961</v>
      </c>
      <c r="P5" s="70">
        <v>0.14744766801322071</v>
      </c>
      <c r="Q5" s="10" t="s">
        <v>51</v>
      </c>
      <c r="R5" s="12">
        <v>3</v>
      </c>
      <c r="S5" s="16">
        <v>30</v>
      </c>
      <c r="T5" s="10" t="s">
        <v>53</v>
      </c>
      <c r="U5" s="13" t="s">
        <v>53</v>
      </c>
      <c r="V5" s="13" t="s">
        <v>53</v>
      </c>
      <c r="W5" s="10" t="s">
        <v>53</v>
      </c>
      <c r="X5" s="14">
        <v>40</v>
      </c>
      <c r="Y5" s="14">
        <f t="shared" si="2"/>
        <v>0.7</v>
      </c>
      <c r="Z5" s="14">
        <v>14</v>
      </c>
      <c r="AA5" s="14">
        <v>17</v>
      </c>
      <c r="AB5" s="14">
        <f t="shared" si="3"/>
        <v>0.42499999999999999</v>
      </c>
      <c r="AC5" s="14">
        <f t="shared" si="4"/>
        <v>0.57499999999999996</v>
      </c>
      <c r="AD5" s="14">
        <v>0</v>
      </c>
      <c r="AE5" s="14">
        <f t="shared" si="5"/>
        <v>0.30000000000000004</v>
      </c>
      <c r="AF5" s="14">
        <v>4</v>
      </c>
      <c r="AG5" s="14">
        <v>13</v>
      </c>
      <c r="AH5" s="14">
        <v>33</v>
      </c>
      <c r="AI5" s="14">
        <v>28</v>
      </c>
      <c r="AJ5" s="14">
        <v>35</v>
      </c>
      <c r="AK5" s="14">
        <v>37</v>
      </c>
      <c r="AL5" s="14">
        <v>51</v>
      </c>
      <c r="AM5" s="14">
        <v>41</v>
      </c>
      <c r="AN5" s="14">
        <v>55</v>
      </c>
      <c r="AO5" s="14">
        <v>51</v>
      </c>
      <c r="AP5" s="14">
        <v>76</v>
      </c>
      <c r="AQ5" s="14">
        <v>44</v>
      </c>
      <c r="AR5" s="14">
        <v>3.5</v>
      </c>
      <c r="AS5" s="15"/>
      <c r="AT5" s="14">
        <v>31</v>
      </c>
      <c r="AU5" s="14">
        <v>3</v>
      </c>
      <c r="AV5" s="13">
        <f t="shared" si="0"/>
        <v>-32.5</v>
      </c>
      <c r="AW5" s="14">
        <v>50</v>
      </c>
      <c r="AX5" s="14">
        <v>54</v>
      </c>
      <c r="AY5" s="14">
        <v>73</v>
      </c>
      <c r="AZ5" s="14">
        <v>84</v>
      </c>
      <c r="BA5" s="16">
        <f t="shared" si="1"/>
        <v>292</v>
      </c>
      <c r="BB5" s="14">
        <v>40</v>
      </c>
      <c r="BC5" s="16">
        <v>11</v>
      </c>
      <c r="BD5" s="16">
        <v>5</v>
      </c>
      <c r="BE5" s="16">
        <v>21</v>
      </c>
      <c r="BF5" s="14" t="s">
        <v>58</v>
      </c>
      <c r="BG5" s="14" t="s">
        <v>55</v>
      </c>
      <c r="BH5" s="17">
        <v>2.0833333333333332E-2</v>
      </c>
      <c r="BI5" s="17">
        <v>0.35416666666666669</v>
      </c>
      <c r="BJ5" s="14" t="s">
        <v>63</v>
      </c>
      <c r="BK5" s="14" t="s">
        <v>59</v>
      </c>
      <c r="BL5" s="57"/>
      <c r="BM5" s="14"/>
      <c r="BN5" s="14"/>
    </row>
    <row r="6" spans="1:68" s="11" customFormat="1" x14ac:dyDescent="0.2">
      <c r="A6" s="10" t="s">
        <v>64</v>
      </c>
      <c r="B6" s="88">
        <v>43079</v>
      </c>
      <c r="C6" s="10" t="s">
        <v>50</v>
      </c>
      <c r="D6" s="95">
        <v>0.5</v>
      </c>
      <c r="E6" s="18" t="s">
        <v>51</v>
      </c>
      <c r="F6" s="70">
        <v>1</v>
      </c>
      <c r="G6" s="70" t="s">
        <v>62</v>
      </c>
      <c r="H6" s="70">
        <v>39</v>
      </c>
      <c r="I6" s="70">
        <v>296</v>
      </c>
      <c r="J6" s="70">
        <v>1394</v>
      </c>
      <c r="K6" s="70">
        <v>951</v>
      </c>
      <c r="L6" s="70">
        <v>155</v>
      </c>
      <c r="M6" s="70">
        <v>2641</v>
      </c>
      <c r="N6" s="70">
        <v>0.11207875804619462</v>
      </c>
      <c r="O6" s="70">
        <v>0.52783036728511923</v>
      </c>
      <c r="P6" s="70">
        <v>0.36009087466868611</v>
      </c>
      <c r="Q6" s="10" t="s">
        <v>51</v>
      </c>
      <c r="R6" s="12">
        <v>3</v>
      </c>
      <c r="S6" s="16">
        <v>30</v>
      </c>
      <c r="T6" s="10" t="s">
        <v>53</v>
      </c>
      <c r="U6" s="13" t="s">
        <v>53</v>
      </c>
      <c r="V6" s="13" t="s">
        <v>53</v>
      </c>
      <c r="W6" s="10" t="s">
        <v>53</v>
      </c>
      <c r="X6" s="14">
        <v>51</v>
      </c>
      <c r="Y6" s="14">
        <f t="shared" si="2"/>
        <v>0.55000000000000004</v>
      </c>
      <c r="Z6" s="14">
        <v>11</v>
      </c>
      <c r="AA6" s="14">
        <v>1</v>
      </c>
      <c r="AB6" s="14">
        <f t="shared" si="3"/>
        <v>2.5000000000000001E-2</v>
      </c>
      <c r="AC6" s="14">
        <f t="shared" si="4"/>
        <v>0.97499999999999998</v>
      </c>
      <c r="AD6" s="14">
        <v>10</v>
      </c>
      <c r="AE6" s="14">
        <f t="shared" si="5"/>
        <v>0.44999999999999996</v>
      </c>
      <c r="AF6" s="14">
        <v>1</v>
      </c>
      <c r="AG6" s="14">
        <v>0</v>
      </c>
      <c r="AH6" s="14">
        <v>35</v>
      </c>
      <c r="AI6" s="14">
        <v>32</v>
      </c>
      <c r="AJ6" s="14">
        <v>31</v>
      </c>
      <c r="AK6" s="14">
        <v>38</v>
      </c>
      <c r="AL6" s="14">
        <v>31</v>
      </c>
      <c r="AM6" s="14">
        <v>39</v>
      </c>
      <c r="AN6" s="14">
        <v>38</v>
      </c>
      <c r="AO6" s="14">
        <v>52</v>
      </c>
      <c r="AP6" s="14">
        <v>36</v>
      </c>
      <c r="AQ6" s="14">
        <v>49</v>
      </c>
      <c r="AR6" s="14">
        <v>4</v>
      </c>
      <c r="AS6" s="15"/>
      <c r="AT6" s="14">
        <v>42</v>
      </c>
      <c r="AU6" s="14">
        <v>3</v>
      </c>
      <c r="AV6" s="13">
        <f t="shared" si="0"/>
        <v>-5.8823529411764701</v>
      </c>
      <c r="AW6" s="14">
        <v>38</v>
      </c>
      <c r="AX6" s="14">
        <v>52</v>
      </c>
      <c r="AY6" s="14">
        <v>43</v>
      </c>
      <c r="AZ6" s="14">
        <v>44</v>
      </c>
      <c r="BA6" s="16">
        <f t="shared" si="1"/>
        <v>219</v>
      </c>
      <c r="BB6" s="14">
        <v>45</v>
      </c>
      <c r="BC6" s="16">
        <v>9</v>
      </c>
      <c r="BD6" s="16">
        <v>3</v>
      </c>
      <c r="BE6" s="16">
        <v>22</v>
      </c>
      <c r="BF6" s="14" t="s">
        <v>58</v>
      </c>
      <c r="BG6" s="14" t="s">
        <v>55</v>
      </c>
      <c r="BH6" s="17">
        <v>0</v>
      </c>
      <c r="BI6" s="17">
        <v>8.3333333333333339</v>
      </c>
      <c r="BJ6" s="14" t="s">
        <v>56</v>
      </c>
      <c r="BK6" s="14" t="s">
        <v>59</v>
      </c>
      <c r="BL6" s="57"/>
      <c r="BM6" s="14"/>
      <c r="BN6" s="14"/>
    </row>
    <row r="7" spans="1:68" s="11" customFormat="1" x14ac:dyDescent="0.2">
      <c r="A7" s="10" t="s">
        <v>65</v>
      </c>
      <c r="B7" s="88">
        <v>43128</v>
      </c>
      <c r="C7" s="10" t="s">
        <v>66</v>
      </c>
      <c r="D7" s="95">
        <v>0.5</v>
      </c>
      <c r="E7" s="18" t="s">
        <v>51</v>
      </c>
      <c r="F7" s="70">
        <v>3</v>
      </c>
      <c r="G7" s="70" t="s">
        <v>52</v>
      </c>
      <c r="H7" s="70">
        <v>1591</v>
      </c>
      <c r="I7" s="70">
        <v>81</v>
      </c>
      <c r="J7" s="70">
        <v>263</v>
      </c>
      <c r="K7" s="70">
        <v>0</v>
      </c>
      <c r="L7" s="70">
        <f>(D6+D7)</f>
        <v>1</v>
      </c>
      <c r="M7" s="70">
        <f>I7+J7</f>
        <v>344</v>
      </c>
      <c r="N7" s="70">
        <f>81/M7</f>
        <v>0.23546511627906977</v>
      </c>
      <c r="O7" s="70">
        <f>J7/M7</f>
        <v>0.76453488372093026</v>
      </c>
      <c r="P7" s="70">
        <v>0</v>
      </c>
      <c r="Q7" s="10" t="s">
        <v>51</v>
      </c>
      <c r="R7" s="12">
        <v>4</v>
      </c>
      <c r="S7" s="16">
        <v>20</v>
      </c>
      <c r="T7" s="10" t="s">
        <v>53</v>
      </c>
      <c r="U7" s="13" t="s">
        <v>53</v>
      </c>
      <c r="V7" s="13" t="s">
        <v>53</v>
      </c>
      <c r="W7" s="10" t="s">
        <v>53</v>
      </c>
      <c r="X7" s="14">
        <v>59</v>
      </c>
      <c r="Y7" s="14">
        <f t="shared" si="2"/>
        <v>0.95</v>
      </c>
      <c r="Z7" s="14">
        <v>19</v>
      </c>
      <c r="AA7" s="14">
        <v>0</v>
      </c>
      <c r="AB7" s="14">
        <f t="shared" si="3"/>
        <v>0</v>
      </c>
      <c r="AC7" s="14">
        <f t="shared" si="4"/>
        <v>1</v>
      </c>
      <c r="AD7" s="14">
        <v>19</v>
      </c>
      <c r="AE7" s="14">
        <f t="shared" si="5"/>
        <v>5.0000000000000044E-2</v>
      </c>
      <c r="AF7" s="14">
        <v>0</v>
      </c>
      <c r="AG7" s="14">
        <v>0</v>
      </c>
      <c r="AH7" s="14">
        <v>30</v>
      </c>
      <c r="AI7" s="14">
        <v>34</v>
      </c>
      <c r="AJ7" s="14">
        <v>35</v>
      </c>
      <c r="AK7" s="14">
        <v>45</v>
      </c>
      <c r="AL7" s="14">
        <v>51</v>
      </c>
      <c r="AM7" s="14">
        <v>40</v>
      </c>
      <c r="AN7" s="14">
        <v>54</v>
      </c>
      <c r="AO7" s="14">
        <v>57</v>
      </c>
      <c r="AP7" s="14">
        <v>65</v>
      </c>
      <c r="AQ7" s="14">
        <v>60</v>
      </c>
      <c r="AR7" s="14">
        <v>4</v>
      </c>
      <c r="AS7" s="15"/>
      <c r="AT7" s="14">
        <v>53</v>
      </c>
      <c r="AU7" s="14">
        <v>4</v>
      </c>
      <c r="AV7" s="13">
        <f t="shared" si="0"/>
        <v>-12</v>
      </c>
      <c r="AW7" s="14">
        <v>57</v>
      </c>
      <c r="AX7" s="14">
        <v>102</v>
      </c>
      <c r="AY7" s="14">
        <v>54</v>
      </c>
      <c r="AZ7" s="14">
        <v>71</v>
      </c>
      <c r="BA7" s="16">
        <f t="shared" si="1"/>
        <v>337</v>
      </c>
      <c r="BB7" s="14">
        <v>51</v>
      </c>
      <c r="BC7" s="16">
        <v>13</v>
      </c>
      <c r="BD7" s="16">
        <v>15</v>
      </c>
      <c r="BE7" s="16">
        <v>21</v>
      </c>
      <c r="BF7" s="14" t="s">
        <v>58</v>
      </c>
      <c r="BG7" s="14" t="s">
        <v>55</v>
      </c>
      <c r="BH7" s="17">
        <v>4.1666666666666664E-2</v>
      </c>
      <c r="BI7" s="17">
        <v>0.41666666666666669</v>
      </c>
      <c r="BJ7" s="14" t="s">
        <v>56</v>
      </c>
      <c r="BK7" s="14" t="s">
        <v>59</v>
      </c>
      <c r="BL7" s="57">
        <v>12</v>
      </c>
      <c r="BM7" s="14"/>
      <c r="BN7" s="14"/>
    </row>
    <row r="8" spans="1:68" s="11" customFormat="1" x14ac:dyDescent="0.2">
      <c r="A8" s="10" t="s">
        <v>67</v>
      </c>
      <c r="B8" s="88">
        <v>43138</v>
      </c>
      <c r="C8" s="10" t="s">
        <v>50</v>
      </c>
      <c r="D8" s="95">
        <v>0.47916666666666669</v>
      </c>
      <c r="E8" s="18" t="s">
        <v>51</v>
      </c>
      <c r="F8" s="70">
        <v>10</v>
      </c>
      <c r="G8" s="70" t="s">
        <v>52</v>
      </c>
      <c r="H8" s="70">
        <v>449</v>
      </c>
      <c r="I8" s="70">
        <v>1444</v>
      </c>
      <c r="J8" s="70">
        <v>926</v>
      </c>
      <c r="K8" s="70">
        <v>0</v>
      </c>
      <c r="L8" s="70">
        <v>548</v>
      </c>
      <c r="M8" s="70">
        <v>2370</v>
      </c>
      <c r="N8" s="70">
        <v>0.60928270042194088</v>
      </c>
      <c r="O8" s="70">
        <v>0.39071729957805906</v>
      </c>
      <c r="P8" s="70">
        <v>0</v>
      </c>
      <c r="Q8" s="10" t="s">
        <v>51</v>
      </c>
      <c r="R8" s="12">
        <v>3</v>
      </c>
      <c r="S8" s="16">
        <v>25</v>
      </c>
      <c r="T8" s="10" t="s">
        <v>53</v>
      </c>
      <c r="U8" s="13" t="s">
        <v>53</v>
      </c>
      <c r="V8" s="13" t="s">
        <v>53</v>
      </c>
      <c r="W8" s="10" t="s">
        <v>53</v>
      </c>
      <c r="X8" s="14">
        <v>48</v>
      </c>
      <c r="Y8" s="14">
        <f t="shared" si="2"/>
        <v>0.55000000000000004</v>
      </c>
      <c r="Z8" s="14">
        <v>11</v>
      </c>
      <c r="AA8" s="14">
        <v>3</v>
      </c>
      <c r="AB8" s="14">
        <f t="shared" si="3"/>
        <v>7.4999999999999997E-2</v>
      </c>
      <c r="AC8" s="14">
        <f t="shared" si="4"/>
        <v>0.92500000000000004</v>
      </c>
      <c r="AD8" s="14">
        <v>8</v>
      </c>
      <c r="AE8" s="14">
        <f t="shared" si="5"/>
        <v>0.44999999999999996</v>
      </c>
      <c r="AF8" s="14">
        <v>1</v>
      </c>
      <c r="AG8" s="14">
        <v>2</v>
      </c>
      <c r="AH8" s="14">
        <v>43</v>
      </c>
      <c r="AI8" s="14">
        <v>46</v>
      </c>
      <c r="AJ8" s="14">
        <v>43</v>
      </c>
      <c r="AK8" s="14">
        <v>41</v>
      </c>
      <c r="AL8" s="14">
        <v>76</v>
      </c>
      <c r="AM8" s="14">
        <v>65</v>
      </c>
      <c r="AN8" s="14">
        <v>50</v>
      </c>
      <c r="AO8" s="14">
        <v>57</v>
      </c>
      <c r="AP8" s="14">
        <v>80</v>
      </c>
      <c r="AQ8" s="14">
        <v>66</v>
      </c>
      <c r="AR8" s="14">
        <v>6</v>
      </c>
      <c r="AS8" s="15"/>
      <c r="AT8" s="14">
        <v>69</v>
      </c>
      <c r="AU8" s="14">
        <v>3</v>
      </c>
      <c r="AV8" s="13">
        <f t="shared" si="0"/>
        <v>17.123287671232877</v>
      </c>
      <c r="AW8" s="14">
        <v>102</v>
      </c>
      <c r="AX8" s="14">
        <v>83</v>
      </c>
      <c r="AY8" s="14">
        <v>91</v>
      </c>
      <c r="AZ8" s="14">
        <v>62</v>
      </c>
      <c r="BA8" s="16">
        <f t="shared" si="1"/>
        <v>407</v>
      </c>
      <c r="BB8" s="14">
        <v>42</v>
      </c>
      <c r="BC8" s="16">
        <v>10</v>
      </c>
      <c r="BD8" s="16">
        <v>6</v>
      </c>
      <c r="BE8" s="16">
        <v>18</v>
      </c>
      <c r="BF8" s="14" t="s">
        <v>58</v>
      </c>
      <c r="BG8" s="14" t="s">
        <v>68</v>
      </c>
      <c r="BH8" s="17">
        <v>0</v>
      </c>
      <c r="BI8" s="17">
        <v>0.28125</v>
      </c>
      <c r="BJ8" s="14" t="s">
        <v>56</v>
      </c>
      <c r="BK8" s="14" t="s">
        <v>59</v>
      </c>
      <c r="BL8" s="57" t="s">
        <v>69</v>
      </c>
      <c r="BM8" s="14"/>
      <c r="BN8" s="14"/>
    </row>
    <row r="9" spans="1:68" s="11" customFormat="1" x14ac:dyDescent="0.2">
      <c r="A9" s="10" t="s">
        <v>70</v>
      </c>
      <c r="B9" s="88">
        <v>43145</v>
      </c>
      <c r="C9" s="10" t="s">
        <v>50</v>
      </c>
      <c r="D9" s="95">
        <v>0.5625</v>
      </c>
      <c r="E9" s="18" t="s">
        <v>51</v>
      </c>
      <c r="F9" s="70">
        <v>1</v>
      </c>
      <c r="G9" s="70" t="s">
        <v>52</v>
      </c>
      <c r="H9" s="70">
        <v>1044</v>
      </c>
      <c r="I9" s="70">
        <v>202</v>
      </c>
      <c r="J9" s="70">
        <v>551</v>
      </c>
      <c r="K9" s="70">
        <v>0</v>
      </c>
      <c r="L9" s="70">
        <v>1499</v>
      </c>
      <c r="M9" s="70">
        <v>753</v>
      </c>
      <c r="N9" s="70">
        <v>0.26826029216467462</v>
      </c>
      <c r="O9" s="70">
        <v>0.73173970783532538</v>
      </c>
      <c r="P9" s="70">
        <v>0</v>
      </c>
      <c r="Q9" s="10" t="s">
        <v>71</v>
      </c>
      <c r="R9" s="12">
        <v>2</v>
      </c>
      <c r="S9" s="16">
        <v>10</v>
      </c>
      <c r="T9" s="10" t="s">
        <v>53</v>
      </c>
      <c r="U9" s="13" t="s">
        <v>53</v>
      </c>
      <c r="V9" s="13" t="s">
        <v>53</v>
      </c>
      <c r="W9" s="10" t="s">
        <v>53</v>
      </c>
      <c r="X9" s="14">
        <v>39</v>
      </c>
      <c r="Y9" s="14">
        <f t="shared" si="2"/>
        <v>0.45</v>
      </c>
      <c r="Z9" s="14">
        <v>9</v>
      </c>
      <c r="AA9" s="14">
        <v>10</v>
      </c>
      <c r="AB9" s="14">
        <f t="shared" si="3"/>
        <v>0.25</v>
      </c>
      <c r="AC9" s="14">
        <f t="shared" si="4"/>
        <v>0.75</v>
      </c>
      <c r="AD9" s="14">
        <v>0</v>
      </c>
      <c r="AE9" s="14">
        <f t="shared" si="5"/>
        <v>0.55000000000000004</v>
      </c>
      <c r="AF9" s="14">
        <v>1</v>
      </c>
      <c r="AG9" s="14">
        <v>9</v>
      </c>
      <c r="AH9" s="14">
        <v>31</v>
      </c>
      <c r="AI9" s="14">
        <v>29</v>
      </c>
      <c r="AJ9" s="14">
        <v>41</v>
      </c>
      <c r="AK9" s="14">
        <v>42</v>
      </c>
      <c r="AL9" s="14">
        <v>42</v>
      </c>
      <c r="AM9" s="14">
        <v>51</v>
      </c>
      <c r="AN9" s="14">
        <v>38</v>
      </c>
      <c r="AO9" s="14">
        <v>45</v>
      </c>
      <c r="AP9" s="14">
        <v>43</v>
      </c>
      <c r="AQ9" s="14">
        <v>47</v>
      </c>
      <c r="AR9" s="14">
        <v>4</v>
      </c>
      <c r="AS9" s="15"/>
      <c r="AT9" s="14">
        <v>55</v>
      </c>
      <c r="AU9" s="14">
        <v>6</v>
      </c>
      <c r="AV9" s="13">
        <f t="shared" si="0"/>
        <v>11.111111111111111</v>
      </c>
      <c r="AW9" s="14">
        <v>45</v>
      </c>
      <c r="AX9" s="14">
        <v>46</v>
      </c>
      <c r="AY9" s="14">
        <v>44</v>
      </c>
      <c r="AZ9" s="14">
        <v>44</v>
      </c>
      <c r="BA9" s="16">
        <f t="shared" si="1"/>
        <v>234</v>
      </c>
      <c r="BB9" s="14">
        <v>35</v>
      </c>
      <c r="BC9" s="16">
        <v>6</v>
      </c>
      <c r="BD9" s="16">
        <v>2</v>
      </c>
      <c r="BE9" s="16">
        <v>19</v>
      </c>
      <c r="BF9" s="14" t="s">
        <v>58</v>
      </c>
      <c r="BG9" s="14" t="s">
        <v>68</v>
      </c>
      <c r="BH9" s="17">
        <v>1.0416666666666666E-2</v>
      </c>
      <c r="BI9" s="17">
        <v>0.375</v>
      </c>
      <c r="BJ9" s="14" t="s">
        <v>63</v>
      </c>
      <c r="BK9" s="14" t="s">
        <v>59</v>
      </c>
      <c r="BL9" s="57" t="s">
        <v>72</v>
      </c>
      <c r="BM9" s="14"/>
      <c r="BN9" s="14"/>
    </row>
    <row r="10" spans="1:68" s="11" customFormat="1" x14ac:dyDescent="0.2">
      <c r="A10" s="10" t="s">
        <v>73</v>
      </c>
      <c r="B10" s="88">
        <v>43166</v>
      </c>
      <c r="C10" s="10" t="s">
        <v>50</v>
      </c>
      <c r="D10" s="95">
        <v>0.625</v>
      </c>
      <c r="E10" s="18" t="s">
        <v>51</v>
      </c>
      <c r="F10" s="70">
        <v>4</v>
      </c>
      <c r="G10" s="70" t="s">
        <v>62</v>
      </c>
      <c r="H10" s="70">
        <v>401</v>
      </c>
      <c r="I10" s="70">
        <v>335</v>
      </c>
      <c r="J10" s="70">
        <v>2247</v>
      </c>
      <c r="K10" s="70">
        <v>539</v>
      </c>
      <c r="L10" s="70">
        <v>547</v>
      </c>
      <c r="M10" s="70">
        <v>3121</v>
      </c>
      <c r="N10" s="70">
        <v>0.10733739186158282</v>
      </c>
      <c r="O10" s="70">
        <v>0.71996155078500479</v>
      </c>
      <c r="P10" s="70">
        <v>0.17270105735341237</v>
      </c>
      <c r="Q10" s="10" t="s">
        <v>51</v>
      </c>
      <c r="R10" s="12">
        <v>4</v>
      </c>
      <c r="S10" s="16">
        <v>50</v>
      </c>
      <c r="T10" s="10" t="s">
        <v>53</v>
      </c>
      <c r="U10" s="13" t="s">
        <v>53</v>
      </c>
      <c r="V10" s="13" t="s">
        <v>53</v>
      </c>
      <c r="W10" s="10" t="s">
        <v>53</v>
      </c>
      <c r="X10" s="14">
        <v>56</v>
      </c>
      <c r="Y10" s="14">
        <f t="shared" si="2"/>
        <v>0.95</v>
      </c>
      <c r="Z10" s="14">
        <v>19</v>
      </c>
      <c r="AA10" s="14">
        <v>1</v>
      </c>
      <c r="AB10" s="14">
        <f t="shared" si="3"/>
        <v>2.5000000000000001E-2</v>
      </c>
      <c r="AC10" s="14">
        <f t="shared" si="4"/>
        <v>0.97499999999999998</v>
      </c>
      <c r="AD10" s="14">
        <v>18</v>
      </c>
      <c r="AE10" s="14">
        <f t="shared" si="5"/>
        <v>5.0000000000000044E-2</v>
      </c>
      <c r="AF10" s="14">
        <v>0</v>
      </c>
      <c r="AG10" s="14">
        <v>3</v>
      </c>
      <c r="AH10" s="14">
        <v>61</v>
      </c>
      <c r="AI10" s="14">
        <v>49</v>
      </c>
      <c r="AJ10" s="14">
        <v>57</v>
      </c>
      <c r="AK10" s="14">
        <v>56</v>
      </c>
      <c r="AL10" s="14">
        <v>48</v>
      </c>
      <c r="AM10" s="14">
        <v>91</v>
      </c>
      <c r="AN10" s="14">
        <v>60</v>
      </c>
      <c r="AO10" s="14">
        <v>57</v>
      </c>
      <c r="AP10" s="14">
        <v>51</v>
      </c>
      <c r="AQ10" s="14">
        <v>76</v>
      </c>
      <c r="AR10" s="14">
        <v>4</v>
      </c>
      <c r="AS10" s="15"/>
      <c r="AT10" s="14">
        <v>73</v>
      </c>
      <c r="AU10" s="14">
        <v>5</v>
      </c>
      <c r="AV10" s="13">
        <f t="shared" si="0"/>
        <v>28.346456692913385</v>
      </c>
      <c r="AW10" s="14">
        <v>90</v>
      </c>
      <c r="AX10" s="14">
        <v>108</v>
      </c>
      <c r="AY10" s="14">
        <v>131</v>
      </c>
      <c r="AZ10" s="14">
        <v>54</v>
      </c>
      <c r="BA10" s="16">
        <f t="shared" si="1"/>
        <v>456</v>
      </c>
      <c r="BB10" s="14">
        <v>34</v>
      </c>
      <c r="BC10" s="16">
        <v>9</v>
      </c>
      <c r="BD10" s="16">
        <v>15</v>
      </c>
      <c r="BE10" s="16">
        <v>24</v>
      </c>
      <c r="BF10" s="14" t="s">
        <v>58</v>
      </c>
      <c r="BG10" s="14" t="s">
        <v>55</v>
      </c>
      <c r="BH10" s="17">
        <v>0.10416666666666667</v>
      </c>
      <c r="BI10" s="17">
        <v>0.4375</v>
      </c>
      <c r="BJ10" s="14" t="s">
        <v>56</v>
      </c>
      <c r="BK10" s="14" t="s">
        <v>59</v>
      </c>
      <c r="BL10" s="57" t="s">
        <v>74</v>
      </c>
      <c r="BM10" s="14"/>
      <c r="BN10" s="14"/>
    </row>
    <row r="11" spans="1:68" s="11" customFormat="1" x14ac:dyDescent="0.2">
      <c r="A11" s="10" t="s">
        <v>75</v>
      </c>
      <c r="B11" s="88">
        <v>43138</v>
      </c>
      <c r="C11" s="10" t="s">
        <v>50</v>
      </c>
      <c r="D11" s="95">
        <v>0.625</v>
      </c>
      <c r="E11" s="10" t="s">
        <v>51</v>
      </c>
      <c r="F11" s="70">
        <v>3</v>
      </c>
      <c r="G11" s="70" t="s">
        <v>52</v>
      </c>
      <c r="H11" s="70">
        <v>423</v>
      </c>
      <c r="I11" s="70">
        <v>461</v>
      </c>
      <c r="J11" s="70">
        <v>366</v>
      </c>
      <c r="K11" s="70">
        <v>0</v>
      </c>
      <c r="L11" s="70">
        <v>2064</v>
      </c>
      <c r="M11" s="70">
        <v>827</v>
      </c>
      <c r="N11" s="70">
        <v>0.55743651753325274</v>
      </c>
      <c r="O11" s="70">
        <v>0.44256348246674726</v>
      </c>
      <c r="P11" s="70">
        <v>0</v>
      </c>
      <c r="Q11" s="10" t="s">
        <v>51</v>
      </c>
      <c r="R11" s="12">
        <v>3</v>
      </c>
      <c r="S11" s="16">
        <v>15</v>
      </c>
      <c r="T11" s="10" t="s">
        <v>53</v>
      </c>
      <c r="U11" s="13" t="s">
        <v>53</v>
      </c>
      <c r="V11" s="13" t="s">
        <v>53</v>
      </c>
      <c r="W11" s="10" t="s">
        <v>53</v>
      </c>
      <c r="X11" s="14">
        <v>54</v>
      </c>
      <c r="Y11" s="14">
        <f t="shared" si="2"/>
        <v>0.95</v>
      </c>
      <c r="Z11" s="14">
        <v>19</v>
      </c>
      <c r="AA11" s="14">
        <v>5</v>
      </c>
      <c r="AB11" s="14">
        <f t="shared" si="3"/>
        <v>0.125</v>
      </c>
      <c r="AC11" s="14">
        <f t="shared" si="4"/>
        <v>0.875</v>
      </c>
      <c r="AD11" s="14">
        <v>14</v>
      </c>
      <c r="AE11" s="14">
        <f t="shared" si="5"/>
        <v>5.0000000000000044E-2</v>
      </c>
      <c r="AF11" s="14">
        <v>0</v>
      </c>
      <c r="AG11" s="14">
        <v>5</v>
      </c>
      <c r="AH11" s="14">
        <v>26</v>
      </c>
      <c r="AI11" s="14">
        <v>30</v>
      </c>
      <c r="AJ11" s="14">
        <v>35</v>
      </c>
      <c r="AK11" s="14">
        <v>33</v>
      </c>
      <c r="AL11" s="14">
        <v>46</v>
      </c>
      <c r="AM11" s="14">
        <v>22</v>
      </c>
      <c r="AN11" s="14">
        <v>35</v>
      </c>
      <c r="AO11" s="14">
        <v>32</v>
      </c>
      <c r="AP11" s="14">
        <v>32</v>
      </c>
      <c r="AQ11" s="14">
        <v>32</v>
      </c>
      <c r="AR11" s="14">
        <v>3</v>
      </c>
      <c r="AS11" s="15"/>
      <c r="AT11" s="14">
        <v>41</v>
      </c>
      <c r="AU11" s="14">
        <v>3.5</v>
      </c>
      <c r="AV11" s="13">
        <f t="shared" si="0"/>
        <v>20.3125</v>
      </c>
      <c r="AW11" s="14">
        <v>36</v>
      </c>
      <c r="AX11" s="14">
        <v>39</v>
      </c>
      <c r="AY11" s="14">
        <v>38</v>
      </c>
      <c r="AZ11" s="14">
        <v>46</v>
      </c>
      <c r="BA11" s="16">
        <f t="shared" si="1"/>
        <v>200</v>
      </c>
      <c r="BB11" s="14">
        <v>32</v>
      </c>
      <c r="BC11" s="16">
        <v>9</v>
      </c>
      <c r="BD11" s="16">
        <v>15</v>
      </c>
      <c r="BE11" s="16">
        <v>29</v>
      </c>
      <c r="BF11" s="14" t="s">
        <v>58</v>
      </c>
      <c r="BG11" s="14" t="s">
        <v>55</v>
      </c>
      <c r="BH11" s="17">
        <v>0.95833333333333337</v>
      </c>
      <c r="BI11" s="17">
        <v>0.29166666666666669</v>
      </c>
      <c r="BJ11" s="14" t="s">
        <v>56</v>
      </c>
      <c r="BK11" s="14" t="s">
        <v>59</v>
      </c>
      <c r="BL11" s="57" t="s">
        <v>76</v>
      </c>
      <c r="BM11" s="14"/>
      <c r="BN11" s="14"/>
    </row>
    <row r="12" spans="1:68" s="11" customFormat="1" x14ac:dyDescent="0.2">
      <c r="A12" s="10" t="s">
        <v>77</v>
      </c>
      <c r="B12" s="88">
        <v>43147</v>
      </c>
      <c r="C12" s="10" t="s">
        <v>50</v>
      </c>
      <c r="D12" s="95">
        <v>0.625</v>
      </c>
      <c r="E12" s="10" t="s">
        <v>51</v>
      </c>
      <c r="F12" s="70">
        <v>3</v>
      </c>
      <c r="G12" s="70" t="s">
        <v>62</v>
      </c>
      <c r="H12" s="70">
        <v>543</v>
      </c>
      <c r="I12" s="70">
        <v>438</v>
      </c>
      <c r="J12" s="70">
        <v>730</v>
      </c>
      <c r="K12" s="70">
        <v>2022</v>
      </c>
      <c r="L12" s="70">
        <v>597</v>
      </c>
      <c r="M12" s="70">
        <v>3190</v>
      </c>
      <c r="N12" s="70">
        <v>0.13730407523510971</v>
      </c>
      <c r="O12" s="70">
        <v>0.22884012539184953</v>
      </c>
      <c r="P12" s="70">
        <v>0.63385579937304071</v>
      </c>
      <c r="Q12" s="10" t="s">
        <v>51</v>
      </c>
      <c r="R12" s="12">
        <v>4</v>
      </c>
      <c r="S12" s="16">
        <v>50</v>
      </c>
      <c r="T12" s="10" t="s">
        <v>53</v>
      </c>
      <c r="U12" s="13" t="s">
        <v>53</v>
      </c>
      <c r="V12" s="13" t="s">
        <v>53</v>
      </c>
      <c r="W12" s="10" t="s">
        <v>53</v>
      </c>
      <c r="X12" s="14">
        <v>55</v>
      </c>
      <c r="Y12" s="14">
        <f t="shared" si="2"/>
        <v>0.75</v>
      </c>
      <c r="Z12" s="14">
        <v>15</v>
      </c>
      <c r="AA12" s="14">
        <v>0</v>
      </c>
      <c r="AB12" s="14">
        <f t="shared" si="3"/>
        <v>0</v>
      </c>
      <c r="AC12" s="14">
        <f t="shared" si="4"/>
        <v>1</v>
      </c>
      <c r="AD12" s="14">
        <v>0</v>
      </c>
      <c r="AE12" s="14">
        <f t="shared" si="5"/>
        <v>0.25</v>
      </c>
      <c r="AF12" s="14">
        <v>0</v>
      </c>
      <c r="AG12" s="14">
        <v>0</v>
      </c>
      <c r="AH12" s="14">
        <v>27</v>
      </c>
      <c r="AI12" s="14">
        <v>37</v>
      </c>
      <c r="AJ12" s="14">
        <v>44</v>
      </c>
      <c r="AK12" s="14">
        <v>39</v>
      </c>
      <c r="AL12" s="14">
        <v>58</v>
      </c>
      <c r="AM12" s="14">
        <v>42</v>
      </c>
      <c r="AN12" s="14">
        <v>35</v>
      </c>
      <c r="AO12" s="14">
        <v>46</v>
      </c>
      <c r="AP12" s="14">
        <v>38</v>
      </c>
      <c r="AQ12" s="14">
        <v>66</v>
      </c>
      <c r="AR12" s="14">
        <v>6</v>
      </c>
      <c r="AS12" s="15"/>
      <c r="AT12" s="14">
        <v>53</v>
      </c>
      <c r="AU12" s="14">
        <v>4</v>
      </c>
      <c r="AV12" s="13">
        <f t="shared" si="0"/>
        <v>-6.7307692307692308</v>
      </c>
      <c r="AW12" s="14">
        <v>44</v>
      </c>
      <c r="AX12" s="14">
        <v>48</v>
      </c>
      <c r="AY12" s="14">
        <v>40</v>
      </c>
      <c r="AZ12" s="14">
        <v>50</v>
      </c>
      <c r="BA12" s="16">
        <f t="shared" si="1"/>
        <v>235</v>
      </c>
      <c r="BB12" s="14">
        <v>33</v>
      </c>
      <c r="BC12" s="16">
        <v>18</v>
      </c>
      <c r="BD12" s="16">
        <v>7</v>
      </c>
      <c r="BE12" s="16">
        <v>21</v>
      </c>
      <c r="BF12" s="14" t="s">
        <v>58</v>
      </c>
      <c r="BG12" s="14" t="s">
        <v>55</v>
      </c>
      <c r="BH12" s="17">
        <v>0.95833333333333337</v>
      </c>
      <c r="BI12" s="17">
        <v>0.375</v>
      </c>
      <c r="BJ12" s="14" t="s">
        <v>63</v>
      </c>
      <c r="BK12" s="14" t="s">
        <v>59</v>
      </c>
      <c r="BL12" s="57" t="s">
        <v>78</v>
      </c>
      <c r="BM12" s="14"/>
      <c r="BN12" s="14"/>
    </row>
    <row r="13" spans="1:68" s="11" customFormat="1" x14ac:dyDescent="0.2">
      <c r="A13" s="10" t="s">
        <v>79</v>
      </c>
      <c r="B13" s="88">
        <v>43158</v>
      </c>
      <c r="C13" s="10" t="s">
        <v>66</v>
      </c>
      <c r="D13" s="95">
        <v>0.6875</v>
      </c>
      <c r="E13" s="10" t="s">
        <v>51</v>
      </c>
      <c r="F13" s="71">
        <v>5</v>
      </c>
      <c r="G13" s="71" t="s">
        <v>62</v>
      </c>
      <c r="H13" s="71">
        <v>182</v>
      </c>
      <c r="I13" s="71">
        <v>317</v>
      </c>
      <c r="J13" s="71">
        <v>672</v>
      </c>
      <c r="K13" s="71">
        <v>2421</v>
      </c>
      <c r="L13" s="71">
        <v>261</v>
      </c>
      <c r="M13" s="71">
        <v>3410</v>
      </c>
      <c r="N13" s="70">
        <f>I13/M13</f>
        <v>9.296187683284457E-2</v>
      </c>
      <c r="O13" s="70">
        <f>J13/M13</f>
        <v>0.19706744868035192</v>
      </c>
      <c r="P13" s="70">
        <f>K13/M13</f>
        <v>0.70997067448680351</v>
      </c>
      <c r="Q13" s="10" t="s">
        <v>51</v>
      </c>
      <c r="R13" s="12">
        <v>4</v>
      </c>
      <c r="S13" s="16">
        <v>45</v>
      </c>
      <c r="T13" s="10" t="s">
        <v>53</v>
      </c>
      <c r="U13" s="13" t="s">
        <v>53</v>
      </c>
      <c r="V13" s="13" t="s">
        <v>53</v>
      </c>
      <c r="W13" s="10" t="s">
        <v>53</v>
      </c>
      <c r="X13" s="14">
        <v>47</v>
      </c>
      <c r="Y13" s="14">
        <f t="shared" si="2"/>
        <v>0.6</v>
      </c>
      <c r="Z13" s="14">
        <v>12</v>
      </c>
      <c r="AA13" s="14">
        <v>5</v>
      </c>
      <c r="AB13" s="14">
        <f t="shared" si="3"/>
        <v>0.125</v>
      </c>
      <c r="AC13" s="14">
        <f t="shared" si="4"/>
        <v>0.875</v>
      </c>
      <c r="AD13" s="14">
        <v>8</v>
      </c>
      <c r="AE13" s="14">
        <f t="shared" si="5"/>
        <v>0.4</v>
      </c>
      <c r="AF13" s="14">
        <v>0</v>
      </c>
      <c r="AG13" s="14">
        <v>5</v>
      </c>
      <c r="AH13" s="14">
        <v>44</v>
      </c>
      <c r="AI13" s="14">
        <v>44</v>
      </c>
      <c r="AJ13" s="14">
        <v>32</v>
      </c>
      <c r="AK13" s="14">
        <v>41</v>
      </c>
      <c r="AL13" s="14">
        <v>49</v>
      </c>
      <c r="AM13" s="14">
        <v>45</v>
      </c>
      <c r="AN13" s="14">
        <v>39</v>
      </c>
      <c r="AO13" s="14">
        <v>48</v>
      </c>
      <c r="AP13" s="14">
        <v>36</v>
      </c>
      <c r="AQ13" s="14">
        <v>45</v>
      </c>
      <c r="AR13" s="14">
        <v>4</v>
      </c>
      <c r="AS13" s="15"/>
      <c r="AT13" s="14">
        <v>65</v>
      </c>
      <c r="AU13" s="14">
        <v>5</v>
      </c>
      <c r="AV13" s="13">
        <f t="shared" si="0"/>
        <v>34.567901234567898</v>
      </c>
      <c r="AW13" s="14">
        <v>44</v>
      </c>
      <c r="AX13" s="14">
        <v>49</v>
      </c>
      <c r="AY13" s="14">
        <v>62</v>
      </c>
      <c r="AZ13" s="14">
        <v>48</v>
      </c>
      <c r="BA13" s="16">
        <f t="shared" si="1"/>
        <v>268</v>
      </c>
      <c r="BB13" s="14">
        <v>49</v>
      </c>
      <c r="BC13" s="16">
        <v>11</v>
      </c>
      <c r="BD13" s="16">
        <v>11</v>
      </c>
      <c r="BE13" s="16">
        <v>18</v>
      </c>
      <c r="BF13" s="14" t="s">
        <v>58</v>
      </c>
      <c r="BG13" s="14" t="s">
        <v>55</v>
      </c>
      <c r="BH13" s="17">
        <v>3.125E-2</v>
      </c>
      <c r="BI13" s="17">
        <v>0.35416666666666669</v>
      </c>
      <c r="BJ13" s="14" t="s">
        <v>56</v>
      </c>
      <c r="BK13" s="14" t="s">
        <v>59</v>
      </c>
      <c r="BL13" s="57" t="s">
        <v>80</v>
      </c>
      <c r="BM13" s="14"/>
      <c r="BN13" s="14"/>
    </row>
    <row r="14" spans="1:68" s="11" customFormat="1" x14ac:dyDescent="0.2">
      <c r="A14" s="10" t="s">
        <v>81</v>
      </c>
      <c r="B14" s="88">
        <v>43168</v>
      </c>
      <c r="C14" s="10" t="s">
        <v>50</v>
      </c>
      <c r="D14" s="95">
        <v>0.66666666666666663</v>
      </c>
      <c r="E14" s="10" t="s">
        <v>51</v>
      </c>
      <c r="F14" s="71">
        <v>11</v>
      </c>
      <c r="G14" s="71" t="s">
        <v>62</v>
      </c>
      <c r="H14" s="71">
        <v>1921</v>
      </c>
      <c r="I14" s="71">
        <v>871</v>
      </c>
      <c r="J14" s="71">
        <v>539</v>
      </c>
      <c r="K14" s="71">
        <v>428</v>
      </c>
      <c r="L14" s="71">
        <v>1921</v>
      </c>
      <c r="M14" s="71">
        <v>1838</v>
      </c>
      <c r="N14" s="70">
        <f>I14/M14</f>
        <v>0.47388465723612622</v>
      </c>
      <c r="O14" s="70">
        <f>J14/M14</f>
        <v>0.29325353645266594</v>
      </c>
      <c r="P14" s="70">
        <f>K14/M14</f>
        <v>0.23286180631120784</v>
      </c>
      <c r="Q14" s="10" t="s">
        <v>51</v>
      </c>
      <c r="R14" s="12">
        <v>4</v>
      </c>
      <c r="S14" s="16">
        <v>50</v>
      </c>
      <c r="T14" s="10" t="s">
        <v>53</v>
      </c>
      <c r="U14" s="13" t="s">
        <v>53</v>
      </c>
      <c r="V14" s="13" t="s">
        <v>53</v>
      </c>
      <c r="W14" s="10" t="s">
        <v>53</v>
      </c>
      <c r="X14" s="14">
        <v>42</v>
      </c>
      <c r="Y14" s="14">
        <f t="shared" si="2"/>
        <v>0.65</v>
      </c>
      <c r="Z14" s="14">
        <v>13</v>
      </c>
      <c r="AA14" s="14">
        <v>11</v>
      </c>
      <c r="AB14" s="14">
        <f t="shared" si="3"/>
        <v>0.27500000000000002</v>
      </c>
      <c r="AC14" s="14">
        <f t="shared" si="4"/>
        <v>0.72499999999999998</v>
      </c>
      <c r="AD14" s="14">
        <v>2</v>
      </c>
      <c r="AE14" s="14">
        <f t="shared" si="5"/>
        <v>0.35</v>
      </c>
      <c r="AF14" s="14">
        <v>3</v>
      </c>
      <c r="AG14" s="14">
        <v>8</v>
      </c>
      <c r="AH14" s="14">
        <v>32</v>
      </c>
      <c r="AI14" s="14">
        <v>31</v>
      </c>
      <c r="AJ14" s="14">
        <v>36</v>
      </c>
      <c r="AK14" s="14">
        <v>42</v>
      </c>
      <c r="AL14" s="14">
        <v>36</v>
      </c>
      <c r="AM14" s="14">
        <v>31</v>
      </c>
      <c r="AN14" s="14">
        <v>45</v>
      </c>
      <c r="AO14" s="14">
        <v>48</v>
      </c>
      <c r="AP14" s="14">
        <v>52</v>
      </c>
      <c r="AQ14" s="14">
        <v>58</v>
      </c>
      <c r="AR14" s="14">
        <v>4</v>
      </c>
      <c r="AS14" s="15"/>
      <c r="AT14" s="14">
        <v>42</v>
      </c>
      <c r="AU14" s="14">
        <v>3</v>
      </c>
      <c r="AV14" s="13">
        <f t="shared" si="0"/>
        <v>-22.727272727272727</v>
      </c>
      <c r="AW14" s="14">
        <v>43</v>
      </c>
      <c r="AX14" s="14">
        <v>62</v>
      </c>
      <c r="AY14" s="14">
        <v>47</v>
      </c>
      <c r="AZ14" s="14">
        <v>82</v>
      </c>
      <c r="BA14" s="16">
        <f t="shared" si="1"/>
        <v>276</v>
      </c>
      <c r="BB14" s="14">
        <v>32</v>
      </c>
      <c r="BC14" s="16">
        <v>11</v>
      </c>
      <c r="BD14" s="16">
        <v>9</v>
      </c>
      <c r="BE14" s="16">
        <v>19</v>
      </c>
      <c r="BF14" s="14" t="s">
        <v>58</v>
      </c>
      <c r="BG14" s="14" t="s">
        <v>55</v>
      </c>
      <c r="BH14" s="17">
        <v>0.9375</v>
      </c>
      <c r="BI14" s="17">
        <v>0.33333333333333331</v>
      </c>
      <c r="BJ14" s="14" t="s">
        <v>63</v>
      </c>
      <c r="BK14" s="14" t="s">
        <v>59</v>
      </c>
      <c r="BL14" s="57" t="s">
        <v>82</v>
      </c>
      <c r="BM14" s="14"/>
      <c r="BN14" s="14"/>
    </row>
    <row r="15" spans="1:68" s="11" customFormat="1" x14ac:dyDescent="0.2">
      <c r="A15" s="10" t="s">
        <v>83</v>
      </c>
      <c r="B15" s="88">
        <v>43252</v>
      </c>
      <c r="C15" s="10" t="s">
        <v>50</v>
      </c>
      <c r="D15" s="95">
        <v>0.6875</v>
      </c>
      <c r="E15" s="10" t="s">
        <v>51</v>
      </c>
      <c r="F15" s="71">
        <v>1</v>
      </c>
      <c r="G15" s="71" t="s">
        <v>52</v>
      </c>
      <c r="H15" s="71">
        <v>358</v>
      </c>
      <c r="I15" s="71">
        <v>307</v>
      </c>
      <c r="J15" s="71">
        <v>652</v>
      </c>
      <c r="K15" s="71">
        <v>0</v>
      </c>
      <c r="L15" s="71">
        <v>2675</v>
      </c>
      <c r="M15" s="71">
        <v>959</v>
      </c>
      <c r="N15" s="70">
        <f>I15/M15</f>
        <v>0.32012513034410844</v>
      </c>
      <c r="O15" s="70">
        <f>J15/M15</f>
        <v>0.6798748696558915</v>
      </c>
      <c r="P15" s="70">
        <f>K15/M15</f>
        <v>0</v>
      </c>
      <c r="Q15" s="10" t="s">
        <v>51</v>
      </c>
      <c r="R15" s="12">
        <v>4</v>
      </c>
      <c r="S15" s="16">
        <v>50</v>
      </c>
      <c r="T15" s="10" t="s">
        <v>53</v>
      </c>
      <c r="U15" s="13" t="s">
        <v>53</v>
      </c>
      <c r="V15" s="13" t="s">
        <v>53</v>
      </c>
      <c r="W15" s="10" t="s">
        <v>53</v>
      </c>
      <c r="X15" s="14">
        <v>55</v>
      </c>
      <c r="Y15" s="14">
        <f t="shared" si="2"/>
        <v>0.85</v>
      </c>
      <c r="Z15" s="14">
        <v>17</v>
      </c>
      <c r="AA15" s="14">
        <v>2</v>
      </c>
      <c r="AB15" s="14">
        <f t="shared" si="3"/>
        <v>0.05</v>
      </c>
      <c r="AC15" s="14">
        <f t="shared" si="4"/>
        <v>0.95</v>
      </c>
      <c r="AD15" s="14">
        <v>3</v>
      </c>
      <c r="AE15" s="14">
        <f t="shared" si="5"/>
        <v>0.15000000000000002</v>
      </c>
      <c r="AF15" s="14">
        <v>0</v>
      </c>
      <c r="AG15" s="14">
        <v>2</v>
      </c>
      <c r="AH15" s="14">
        <v>31</v>
      </c>
      <c r="AI15" s="14">
        <v>40</v>
      </c>
      <c r="AJ15" s="14">
        <v>42</v>
      </c>
      <c r="AK15" s="14">
        <v>64</v>
      </c>
      <c r="AL15" s="14">
        <v>63</v>
      </c>
      <c r="AM15" s="14">
        <v>65</v>
      </c>
      <c r="AN15" s="14">
        <v>57</v>
      </c>
      <c r="AO15" s="14">
        <v>40</v>
      </c>
      <c r="AP15" s="14">
        <v>73</v>
      </c>
      <c r="AQ15" s="14">
        <v>86</v>
      </c>
      <c r="AR15" s="14">
        <v>6</v>
      </c>
      <c r="AS15" s="15"/>
      <c r="AT15" s="14">
        <v>74</v>
      </c>
      <c r="AU15" s="14">
        <v>6</v>
      </c>
      <c r="AV15" s="13">
        <f t="shared" si="0"/>
        <v>-18.867924528301888</v>
      </c>
      <c r="AW15" s="14">
        <v>55</v>
      </c>
      <c r="AX15" s="14">
        <v>64</v>
      </c>
      <c r="AY15" s="14">
        <v>46</v>
      </c>
      <c r="AZ15" s="14">
        <v>64</v>
      </c>
      <c r="BA15" s="16">
        <f t="shared" si="1"/>
        <v>303</v>
      </c>
      <c r="BB15" s="14">
        <v>35</v>
      </c>
      <c r="BC15" s="16">
        <v>12</v>
      </c>
      <c r="BD15" s="16">
        <v>6</v>
      </c>
      <c r="BE15" s="16">
        <v>21</v>
      </c>
      <c r="BF15" s="14" t="s">
        <v>58</v>
      </c>
      <c r="BG15" s="14" t="s">
        <v>55</v>
      </c>
      <c r="BH15" s="14" t="s">
        <v>84</v>
      </c>
      <c r="BI15" s="20">
        <v>0.375</v>
      </c>
      <c r="BJ15" s="14" t="s">
        <v>56</v>
      </c>
      <c r="BK15" s="14" t="s">
        <v>59</v>
      </c>
      <c r="BL15" s="57"/>
      <c r="BM15" s="14"/>
      <c r="BN15" s="14"/>
    </row>
    <row r="16" spans="1:68" s="11" customFormat="1" x14ac:dyDescent="0.2">
      <c r="A16" s="10" t="s">
        <v>85</v>
      </c>
      <c r="B16" s="88">
        <v>43251</v>
      </c>
      <c r="C16" s="10" t="s">
        <v>50</v>
      </c>
      <c r="D16" s="95">
        <v>0.66666666666666663</v>
      </c>
      <c r="E16" s="10" t="s">
        <v>51</v>
      </c>
      <c r="F16" s="71">
        <v>0</v>
      </c>
      <c r="G16" s="71" t="s">
        <v>62</v>
      </c>
      <c r="H16" s="71">
        <v>451</v>
      </c>
      <c r="I16" s="71">
        <v>17</v>
      </c>
      <c r="J16" s="71">
        <v>47</v>
      </c>
      <c r="K16" s="71">
        <v>3191</v>
      </c>
      <c r="L16" s="71">
        <v>451</v>
      </c>
      <c r="M16" s="71">
        <v>3255</v>
      </c>
      <c r="N16" s="70">
        <f>I16/M16</f>
        <v>5.2227342549923195E-3</v>
      </c>
      <c r="O16" s="70">
        <f>J16/M16</f>
        <v>1.4439324116743472E-2</v>
      </c>
      <c r="P16" s="70">
        <f>K16/M16</f>
        <v>0.98033794162826426</v>
      </c>
      <c r="Q16" s="10" t="s">
        <v>51</v>
      </c>
      <c r="R16" s="12">
        <v>3</v>
      </c>
      <c r="S16" s="16">
        <v>25</v>
      </c>
      <c r="T16" s="10" t="s">
        <v>53</v>
      </c>
      <c r="U16" s="13" t="s">
        <v>53</v>
      </c>
      <c r="V16" s="13" t="s">
        <v>53</v>
      </c>
      <c r="W16" s="10" t="s">
        <v>53</v>
      </c>
      <c r="X16" s="14">
        <v>46</v>
      </c>
      <c r="Y16" s="14">
        <f t="shared" si="2"/>
        <v>0.65</v>
      </c>
      <c r="Z16" s="14">
        <v>13</v>
      </c>
      <c r="AA16" s="14">
        <v>7</v>
      </c>
      <c r="AB16" s="14">
        <f t="shared" si="3"/>
        <v>0.17499999999999999</v>
      </c>
      <c r="AC16" s="14">
        <f t="shared" si="4"/>
        <v>0.82499999999999996</v>
      </c>
      <c r="AD16" s="14">
        <v>7</v>
      </c>
      <c r="AE16" s="14">
        <f t="shared" si="5"/>
        <v>0.35</v>
      </c>
      <c r="AF16" s="14">
        <v>0</v>
      </c>
      <c r="AG16" s="14">
        <v>7</v>
      </c>
      <c r="AH16" s="14">
        <v>36</v>
      </c>
      <c r="AI16" s="14">
        <v>39</v>
      </c>
      <c r="AJ16" s="14">
        <v>33</v>
      </c>
      <c r="AK16" s="14">
        <v>61</v>
      </c>
      <c r="AL16" s="14">
        <v>49</v>
      </c>
      <c r="AM16" s="14">
        <v>38</v>
      </c>
      <c r="AN16" s="14">
        <v>70</v>
      </c>
      <c r="AO16" s="14">
        <v>50</v>
      </c>
      <c r="AP16" s="14">
        <v>46</v>
      </c>
      <c r="AQ16" s="14">
        <v>59</v>
      </c>
      <c r="AR16" s="14">
        <v>8</v>
      </c>
      <c r="AS16" s="15"/>
      <c r="AT16" s="14">
        <v>67</v>
      </c>
      <c r="AU16" s="14">
        <v>6</v>
      </c>
      <c r="AV16" s="13">
        <f t="shared" si="0"/>
        <v>16.19047619047619</v>
      </c>
      <c r="AW16" s="14">
        <v>55</v>
      </c>
      <c r="AX16" s="14">
        <v>69</v>
      </c>
      <c r="AY16" s="14">
        <v>96</v>
      </c>
      <c r="AZ16" s="14">
        <v>64</v>
      </c>
      <c r="BA16" s="16">
        <f t="shared" si="1"/>
        <v>351</v>
      </c>
      <c r="BB16" s="14">
        <v>41</v>
      </c>
      <c r="BC16" s="16">
        <v>9</v>
      </c>
      <c r="BD16" s="16">
        <v>8</v>
      </c>
      <c r="BE16" s="16">
        <v>28</v>
      </c>
      <c r="BF16" s="14" t="s">
        <v>54</v>
      </c>
      <c r="BG16" s="14" t="s">
        <v>55</v>
      </c>
      <c r="BH16" s="20">
        <v>0.95833333333333337</v>
      </c>
      <c r="BI16" s="20">
        <v>0.29166666666666669</v>
      </c>
      <c r="BJ16" s="14" t="s">
        <v>56</v>
      </c>
      <c r="BK16" s="14" t="s">
        <v>59</v>
      </c>
      <c r="BL16" s="57" t="s">
        <v>86</v>
      </c>
      <c r="BM16" s="14"/>
      <c r="BN16" s="14"/>
    </row>
    <row r="17" spans="1:199" s="14" customFormat="1" x14ac:dyDescent="0.2">
      <c r="A17" s="14" t="s">
        <v>138</v>
      </c>
      <c r="B17" s="88">
        <v>43376</v>
      </c>
      <c r="C17" s="14" t="s">
        <v>50</v>
      </c>
      <c r="D17" s="95">
        <v>0.625</v>
      </c>
      <c r="E17" s="14" t="s">
        <v>51</v>
      </c>
      <c r="F17" s="70">
        <v>3</v>
      </c>
      <c r="G17" s="70" t="s">
        <v>62</v>
      </c>
      <c r="H17" s="70">
        <v>1320</v>
      </c>
      <c r="I17" s="70">
        <v>86</v>
      </c>
      <c r="J17" s="70">
        <v>699</v>
      </c>
      <c r="K17" s="70">
        <v>1494</v>
      </c>
      <c r="L17" s="70">
        <v>1361</v>
      </c>
      <c r="M17" s="70">
        <v>2279</v>
      </c>
      <c r="N17" s="70">
        <f>I17/M17</f>
        <v>3.7735849056603772E-2</v>
      </c>
      <c r="O17" s="70">
        <f>J17/M17</f>
        <v>0.30671347082053535</v>
      </c>
      <c r="P17" s="70">
        <f>K17/M17</f>
        <v>0.65555068012286088</v>
      </c>
      <c r="Q17" s="14" t="s">
        <v>51</v>
      </c>
      <c r="R17" s="14">
        <v>2</v>
      </c>
      <c r="S17" s="14">
        <v>15</v>
      </c>
      <c r="T17" s="14" t="s">
        <v>53</v>
      </c>
      <c r="U17" s="14" t="s">
        <v>53</v>
      </c>
      <c r="V17" s="14" t="s">
        <v>53</v>
      </c>
      <c r="W17" s="14" t="s">
        <v>53</v>
      </c>
      <c r="X17" s="14">
        <v>38</v>
      </c>
      <c r="Y17" s="14">
        <f t="shared" si="2"/>
        <v>0.45</v>
      </c>
      <c r="Z17" s="14">
        <v>9</v>
      </c>
      <c r="AA17" s="14">
        <v>11</v>
      </c>
      <c r="AB17" s="14">
        <f t="shared" si="3"/>
        <v>0.27500000000000002</v>
      </c>
      <c r="AC17" s="14">
        <f t="shared" si="4"/>
        <v>0.72499999999999998</v>
      </c>
      <c r="AD17" s="14">
        <v>-1</v>
      </c>
      <c r="AE17" s="14">
        <f t="shared" si="5"/>
        <v>0.55000000000000004</v>
      </c>
      <c r="AF17" s="14">
        <v>2</v>
      </c>
      <c r="AG17" s="14">
        <v>8</v>
      </c>
      <c r="AH17" s="14">
        <v>28</v>
      </c>
      <c r="AI17" s="14">
        <v>35</v>
      </c>
      <c r="AJ17" s="14">
        <v>36</v>
      </c>
      <c r="AK17" s="14">
        <v>51</v>
      </c>
      <c r="AL17" s="14">
        <v>58</v>
      </c>
      <c r="AM17" s="14">
        <v>62</v>
      </c>
      <c r="AN17" s="14">
        <v>64</v>
      </c>
      <c r="AO17" s="14">
        <v>61</v>
      </c>
      <c r="AP17" s="14">
        <v>62</v>
      </c>
      <c r="AQ17" s="14">
        <v>62</v>
      </c>
      <c r="AR17" s="14">
        <v>6</v>
      </c>
      <c r="AS17" s="15"/>
      <c r="AT17" s="14">
        <v>80</v>
      </c>
      <c r="AU17" s="14">
        <v>6</v>
      </c>
      <c r="AV17" s="13">
        <f t="shared" si="0"/>
        <v>8.870967741935484</v>
      </c>
      <c r="AW17" s="14">
        <v>55</v>
      </c>
      <c r="AX17" s="14">
        <v>64</v>
      </c>
      <c r="AY17" s="14">
        <v>64</v>
      </c>
      <c r="AZ17" s="14">
        <v>69</v>
      </c>
      <c r="BA17" s="16">
        <f t="shared" si="1"/>
        <v>332</v>
      </c>
      <c r="BB17" s="14">
        <v>35</v>
      </c>
      <c r="BC17" s="14">
        <v>11</v>
      </c>
      <c r="BD17" s="14">
        <v>13</v>
      </c>
      <c r="BE17" s="14">
        <v>21</v>
      </c>
      <c r="BF17" s="14" t="s">
        <v>54</v>
      </c>
      <c r="BG17" s="14" t="s">
        <v>55</v>
      </c>
      <c r="BH17" s="20">
        <v>0</v>
      </c>
      <c r="BI17" s="20">
        <v>0.33333333333333331</v>
      </c>
      <c r="BJ17" s="14" t="s">
        <v>139</v>
      </c>
      <c r="BK17" s="14" t="s">
        <v>59</v>
      </c>
      <c r="BL17" s="20">
        <v>0.66666666666666663</v>
      </c>
    </row>
    <row r="18" spans="1:199" s="32" customFormat="1" x14ac:dyDescent="0.2">
      <c r="A18" s="21" t="s">
        <v>87</v>
      </c>
      <c r="B18" s="89">
        <v>43059</v>
      </c>
      <c r="C18" s="21" t="s">
        <v>88</v>
      </c>
      <c r="D18" s="96">
        <v>0.4375</v>
      </c>
      <c r="E18" s="22" t="s">
        <v>71</v>
      </c>
      <c r="F18" s="73" t="s">
        <v>53</v>
      </c>
      <c r="G18" s="73" t="s">
        <v>53</v>
      </c>
      <c r="H18" s="73" t="s">
        <v>53</v>
      </c>
      <c r="I18" s="73" t="s">
        <v>53</v>
      </c>
      <c r="J18" s="73" t="s">
        <v>53</v>
      </c>
      <c r="K18" s="73" t="s">
        <v>53</v>
      </c>
      <c r="L18" s="73" t="s">
        <v>53</v>
      </c>
      <c r="M18" s="73" t="s">
        <v>53</v>
      </c>
      <c r="N18" s="73" t="s">
        <v>53</v>
      </c>
      <c r="O18" s="73" t="s">
        <v>53</v>
      </c>
      <c r="P18" s="73" t="s">
        <v>53</v>
      </c>
      <c r="Q18" s="24" t="s">
        <v>53</v>
      </c>
      <c r="R18" s="25" t="s">
        <v>53</v>
      </c>
      <c r="S18" s="26" t="s">
        <v>53</v>
      </c>
      <c r="T18" s="21" t="s">
        <v>53</v>
      </c>
      <c r="U18" s="54" t="s">
        <v>53</v>
      </c>
      <c r="V18" s="54" t="s">
        <v>53</v>
      </c>
      <c r="W18" s="27" t="s">
        <v>53</v>
      </c>
      <c r="X18" s="28">
        <v>40</v>
      </c>
      <c r="Y18" s="24">
        <f t="shared" ref="Y18:Y51" si="6">Z18/20</f>
        <v>0.7</v>
      </c>
      <c r="Z18" s="28">
        <v>14</v>
      </c>
      <c r="AA18" s="28">
        <v>14</v>
      </c>
      <c r="AB18" s="24">
        <f t="shared" ref="AB18:AB51" si="7">AA18/40</f>
        <v>0.35</v>
      </c>
      <c r="AC18" s="24">
        <f t="shared" ref="AC18:AC51" si="8">1-AB18</f>
        <v>0.65</v>
      </c>
      <c r="AD18" s="28">
        <v>0</v>
      </c>
      <c r="AE18" s="24">
        <f t="shared" ref="AE18:AE51" si="9">1-Y18</f>
        <v>0.30000000000000004</v>
      </c>
      <c r="AF18" s="28">
        <v>3</v>
      </c>
      <c r="AG18" s="28">
        <v>11</v>
      </c>
      <c r="AH18" s="28">
        <v>22</v>
      </c>
      <c r="AI18" s="28">
        <v>24</v>
      </c>
      <c r="AJ18" s="28">
        <v>21</v>
      </c>
      <c r="AK18" s="28">
        <v>21</v>
      </c>
      <c r="AL18" s="28">
        <v>23</v>
      </c>
      <c r="AM18" s="28">
        <v>26</v>
      </c>
      <c r="AN18" s="28">
        <v>21</v>
      </c>
      <c r="AO18" s="28">
        <v>23</v>
      </c>
      <c r="AP18" s="28">
        <v>29</v>
      </c>
      <c r="AQ18" s="28">
        <v>28</v>
      </c>
      <c r="AR18" s="28">
        <v>3</v>
      </c>
      <c r="AS18" s="15"/>
      <c r="AT18" s="28">
        <v>27</v>
      </c>
      <c r="AU18" s="28">
        <v>3</v>
      </c>
      <c r="AV18" s="29">
        <f t="shared" si="0"/>
        <v>3.5087719298245612</v>
      </c>
      <c r="AW18" s="28">
        <v>32</v>
      </c>
      <c r="AX18" s="28">
        <v>26</v>
      </c>
      <c r="AY18" s="28">
        <v>29</v>
      </c>
      <c r="AZ18" s="28">
        <v>26</v>
      </c>
      <c r="BA18" s="30">
        <f t="shared" ref="BA18:BA37" si="10">SUM(AT18,AW18,AX18,AY18,AZ18)</f>
        <v>140</v>
      </c>
      <c r="BB18" s="28" t="s">
        <v>53</v>
      </c>
      <c r="BC18" s="54">
        <v>11</v>
      </c>
      <c r="BD18" s="54">
        <v>5</v>
      </c>
      <c r="BE18" s="54">
        <v>22</v>
      </c>
      <c r="BF18" s="28" t="s">
        <v>58</v>
      </c>
      <c r="BG18" s="28" t="s">
        <v>55</v>
      </c>
      <c r="BH18" s="31">
        <v>12</v>
      </c>
      <c r="BI18" s="31" t="s">
        <v>89</v>
      </c>
      <c r="BJ18" s="28" t="s">
        <v>56</v>
      </c>
      <c r="BK18" s="28" t="s">
        <v>59</v>
      </c>
      <c r="BL18" s="58"/>
      <c r="BM18" s="28" t="s">
        <v>59</v>
      </c>
      <c r="BN18" s="28"/>
      <c r="BO18" s="23"/>
      <c r="BP18" s="23"/>
      <c r="BQ18" s="23"/>
      <c r="BR18" s="23"/>
      <c r="BS18" s="23"/>
      <c r="BT18" s="23"/>
      <c r="BU18" s="23"/>
      <c r="BV18" s="23"/>
    </row>
    <row r="19" spans="1:199" s="32" customFormat="1" x14ac:dyDescent="0.2">
      <c r="A19" s="33" t="s">
        <v>90</v>
      </c>
      <c r="B19" s="90">
        <v>43124</v>
      </c>
      <c r="C19" s="33" t="s">
        <v>88</v>
      </c>
      <c r="D19" s="97">
        <v>0.45833333333333331</v>
      </c>
      <c r="E19" s="34" t="s">
        <v>71</v>
      </c>
      <c r="F19" s="73" t="s">
        <v>53</v>
      </c>
      <c r="G19" s="73" t="s">
        <v>53</v>
      </c>
      <c r="H19" s="73" t="s">
        <v>53</v>
      </c>
      <c r="I19" s="73" t="s">
        <v>53</v>
      </c>
      <c r="J19" s="73" t="s">
        <v>53</v>
      </c>
      <c r="K19" s="73" t="s">
        <v>53</v>
      </c>
      <c r="L19" s="73" t="s">
        <v>53</v>
      </c>
      <c r="M19" s="73" t="s">
        <v>53</v>
      </c>
      <c r="N19" s="73" t="s">
        <v>53</v>
      </c>
      <c r="O19" s="73" t="s">
        <v>53</v>
      </c>
      <c r="P19" s="73" t="s">
        <v>53</v>
      </c>
      <c r="Q19" s="24" t="s">
        <v>53</v>
      </c>
      <c r="R19" s="35" t="s">
        <v>53</v>
      </c>
      <c r="S19" s="36" t="s">
        <v>53</v>
      </c>
      <c r="T19" s="33" t="s">
        <v>91</v>
      </c>
      <c r="U19" s="55">
        <v>2</v>
      </c>
      <c r="V19" s="55" t="s">
        <v>53</v>
      </c>
      <c r="W19" s="27" t="s">
        <v>53</v>
      </c>
      <c r="X19" s="37">
        <v>49</v>
      </c>
      <c r="Y19" s="24">
        <f t="shared" si="6"/>
        <v>0.95</v>
      </c>
      <c r="Z19" s="37">
        <v>19</v>
      </c>
      <c r="AA19" s="37">
        <v>10</v>
      </c>
      <c r="AB19" s="24">
        <f t="shared" si="7"/>
        <v>0.25</v>
      </c>
      <c r="AC19" s="24">
        <f t="shared" si="8"/>
        <v>0.75</v>
      </c>
      <c r="AD19" s="37">
        <v>9</v>
      </c>
      <c r="AE19" s="24">
        <f t="shared" si="9"/>
        <v>5.0000000000000044E-2</v>
      </c>
      <c r="AF19" s="37">
        <v>1</v>
      </c>
      <c r="AG19" s="37">
        <v>9</v>
      </c>
      <c r="AH19" s="37">
        <v>32</v>
      </c>
      <c r="AI19" s="37">
        <v>30</v>
      </c>
      <c r="AJ19" s="37">
        <v>35</v>
      </c>
      <c r="AK19" s="37">
        <v>30</v>
      </c>
      <c r="AL19" s="37">
        <v>45</v>
      </c>
      <c r="AM19" s="37">
        <v>41</v>
      </c>
      <c r="AN19" s="37">
        <v>52</v>
      </c>
      <c r="AO19" s="37">
        <v>46</v>
      </c>
      <c r="AP19" s="37">
        <v>37</v>
      </c>
      <c r="AQ19" s="37">
        <v>49</v>
      </c>
      <c r="AR19" s="37">
        <v>4</v>
      </c>
      <c r="AS19" s="15"/>
      <c r="AT19" s="37">
        <v>41</v>
      </c>
      <c r="AU19" s="37">
        <v>3.5</v>
      </c>
      <c r="AV19" s="29">
        <f t="shared" si="0"/>
        <v>-8.1395348837209305</v>
      </c>
      <c r="AW19" s="37">
        <v>38</v>
      </c>
      <c r="AX19" s="37">
        <v>34</v>
      </c>
      <c r="AY19" s="37">
        <v>72</v>
      </c>
      <c r="AZ19" s="37">
        <v>52</v>
      </c>
      <c r="BA19" s="30">
        <f t="shared" si="10"/>
        <v>237</v>
      </c>
      <c r="BB19" s="37">
        <v>33</v>
      </c>
      <c r="BC19" s="55">
        <v>6</v>
      </c>
      <c r="BD19" s="55">
        <v>11</v>
      </c>
      <c r="BE19" s="55">
        <v>54</v>
      </c>
      <c r="BF19" s="37" t="s">
        <v>54</v>
      </c>
      <c r="BG19" s="37" t="s">
        <v>55</v>
      </c>
      <c r="BH19" s="38">
        <v>0.95833333333333337</v>
      </c>
      <c r="BI19" s="38">
        <v>0.33333333333333331</v>
      </c>
      <c r="BJ19" s="37" t="s">
        <v>56</v>
      </c>
      <c r="BK19" s="37" t="s">
        <v>59</v>
      </c>
      <c r="BL19" s="59"/>
      <c r="BM19" s="37" t="s">
        <v>59</v>
      </c>
      <c r="BN19" s="37"/>
      <c r="BO19" s="39"/>
      <c r="BP19" s="23"/>
      <c r="BQ19" s="23"/>
      <c r="BR19" s="23"/>
      <c r="BS19" s="23"/>
      <c r="BT19" s="23"/>
      <c r="BU19" s="23"/>
      <c r="BV19" s="23"/>
    </row>
    <row r="20" spans="1:199" s="32" customFormat="1" x14ac:dyDescent="0.2">
      <c r="A20" s="21" t="s">
        <v>92</v>
      </c>
      <c r="B20" s="89">
        <v>43127</v>
      </c>
      <c r="C20" s="21" t="s">
        <v>88</v>
      </c>
      <c r="D20" s="96">
        <v>0.5</v>
      </c>
      <c r="E20" s="22" t="s">
        <v>71</v>
      </c>
      <c r="F20" s="73" t="s">
        <v>53</v>
      </c>
      <c r="G20" s="73" t="s">
        <v>53</v>
      </c>
      <c r="H20" s="73" t="s">
        <v>53</v>
      </c>
      <c r="I20" s="73" t="s">
        <v>53</v>
      </c>
      <c r="J20" s="73" t="s">
        <v>53</v>
      </c>
      <c r="K20" s="73" t="s">
        <v>53</v>
      </c>
      <c r="L20" s="73" t="s">
        <v>53</v>
      </c>
      <c r="M20" s="73" t="s">
        <v>53</v>
      </c>
      <c r="N20" s="73" t="s">
        <v>53</v>
      </c>
      <c r="O20" s="73" t="s">
        <v>53</v>
      </c>
      <c r="P20" s="73" t="s">
        <v>53</v>
      </c>
      <c r="Q20" s="24" t="s">
        <v>53</v>
      </c>
      <c r="R20" s="35" t="s">
        <v>53</v>
      </c>
      <c r="S20" s="36" t="s">
        <v>53</v>
      </c>
      <c r="T20" s="21" t="s">
        <v>91</v>
      </c>
      <c r="U20" s="54">
        <v>4</v>
      </c>
      <c r="V20" s="54">
        <v>25</v>
      </c>
      <c r="W20" s="27" t="s">
        <v>53</v>
      </c>
      <c r="X20" s="28">
        <v>43</v>
      </c>
      <c r="Y20" s="24">
        <f t="shared" si="6"/>
        <v>0.75</v>
      </c>
      <c r="Z20" s="28">
        <v>15</v>
      </c>
      <c r="AA20" s="28">
        <v>12</v>
      </c>
      <c r="AB20" s="24">
        <f t="shared" si="7"/>
        <v>0.3</v>
      </c>
      <c r="AC20" s="24">
        <f t="shared" si="8"/>
        <v>0.7</v>
      </c>
      <c r="AD20" s="28">
        <v>3</v>
      </c>
      <c r="AE20" s="24">
        <f t="shared" si="9"/>
        <v>0.25</v>
      </c>
      <c r="AF20" s="28">
        <v>2</v>
      </c>
      <c r="AG20" s="28">
        <v>9</v>
      </c>
      <c r="AH20" s="28">
        <v>37</v>
      </c>
      <c r="AI20" s="28">
        <v>44</v>
      </c>
      <c r="AJ20" s="28">
        <v>58</v>
      </c>
      <c r="AK20" s="28">
        <v>36</v>
      </c>
      <c r="AL20" s="28">
        <v>44</v>
      </c>
      <c r="AM20" s="28">
        <v>49</v>
      </c>
      <c r="AN20" s="28">
        <v>78</v>
      </c>
      <c r="AO20" s="28">
        <v>82</v>
      </c>
      <c r="AP20" s="28">
        <v>94</v>
      </c>
      <c r="AQ20" s="28">
        <v>101</v>
      </c>
      <c r="AR20" s="28">
        <v>10</v>
      </c>
      <c r="AS20" s="15"/>
      <c r="AT20" s="28">
        <v>141</v>
      </c>
      <c r="AU20" s="28">
        <v>12</v>
      </c>
      <c r="AV20" s="29">
        <f t="shared" si="0"/>
        <v>17.948717948717949</v>
      </c>
      <c r="AW20" s="28">
        <v>89</v>
      </c>
      <c r="AX20" s="28">
        <v>120</v>
      </c>
      <c r="AY20" s="28">
        <v>88</v>
      </c>
      <c r="AZ20" s="28">
        <v>95</v>
      </c>
      <c r="BA20" s="30">
        <f t="shared" si="10"/>
        <v>533</v>
      </c>
      <c r="BB20" s="28">
        <v>47</v>
      </c>
      <c r="BC20" s="54">
        <v>7</v>
      </c>
      <c r="BD20" s="54">
        <v>7</v>
      </c>
      <c r="BE20" s="54">
        <v>21</v>
      </c>
      <c r="BF20" s="28" t="s">
        <v>54</v>
      </c>
      <c r="BG20" s="28" t="s">
        <v>55</v>
      </c>
      <c r="BH20" s="31">
        <v>0</v>
      </c>
      <c r="BI20" s="31">
        <v>0.35416666666666669</v>
      </c>
      <c r="BJ20" s="28" t="s">
        <v>56</v>
      </c>
      <c r="BK20" s="28" t="s">
        <v>59</v>
      </c>
      <c r="BL20" s="60">
        <v>0.16666666666666666</v>
      </c>
      <c r="BM20" s="28" t="s">
        <v>59</v>
      </c>
      <c r="BN20" s="28">
        <v>4</v>
      </c>
      <c r="BO20" s="23" t="s">
        <v>93</v>
      </c>
      <c r="BP20" s="23"/>
      <c r="BQ20" s="23"/>
      <c r="BR20" s="23"/>
      <c r="BS20" s="23"/>
      <c r="BT20" s="23"/>
      <c r="BU20" s="23"/>
      <c r="BV20" s="23"/>
    </row>
    <row r="21" spans="1:199" s="32" customFormat="1" x14ac:dyDescent="0.2">
      <c r="A21" s="21" t="s">
        <v>94</v>
      </c>
      <c r="B21" s="89">
        <v>43134</v>
      </c>
      <c r="C21" s="21" t="s">
        <v>88</v>
      </c>
      <c r="D21" s="96">
        <v>0.58333333333333337</v>
      </c>
      <c r="E21" s="22" t="s">
        <v>71</v>
      </c>
      <c r="F21" s="73" t="s">
        <v>53</v>
      </c>
      <c r="G21" s="73" t="s">
        <v>53</v>
      </c>
      <c r="H21" s="73" t="s">
        <v>53</v>
      </c>
      <c r="I21" s="73" t="s">
        <v>53</v>
      </c>
      <c r="J21" s="73" t="s">
        <v>53</v>
      </c>
      <c r="K21" s="73" t="s">
        <v>53</v>
      </c>
      <c r="L21" s="73" t="s">
        <v>53</v>
      </c>
      <c r="M21" s="73" t="s">
        <v>53</v>
      </c>
      <c r="N21" s="73" t="s">
        <v>53</v>
      </c>
      <c r="O21" s="73" t="s">
        <v>53</v>
      </c>
      <c r="P21" s="73" t="s">
        <v>53</v>
      </c>
      <c r="Q21" s="24" t="s">
        <v>53</v>
      </c>
      <c r="R21" s="35" t="s">
        <v>53</v>
      </c>
      <c r="S21" s="36" t="s">
        <v>53</v>
      </c>
      <c r="T21" s="21" t="s">
        <v>51</v>
      </c>
      <c r="U21" s="54">
        <v>3</v>
      </c>
      <c r="V21" s="54">
        <v>25</v>
      </c>
      <c r="W21" s="27" t="s">
        <v>53</v>
      </c>
      <c r="X21" s="28">
        <v>56</v>
      </c>
      <c r="Y21" s="24">
        <f t="shared" si="6"/>
        <v>0.95</v>
      </c>
      <c r="Z21" s="28">
        <v>19</v>
      </c>
      <c r="AA21" s="28">
        <v>3</v>
      </c>
      <c r="AB21" s="24">
        <f t="shared" si="7"/>
        <v>7.4999999999999997E-2</v>
      </c>
      <c r="AC21" s="24">
        <f t="shared" si="8"/>
        <v>0.92500000000000004</v>
      </c>
      <c r="AD21" s="28">
        <v>16</v>
      </c>
      <c r="AE21" s="24">
        <f t="shared" si="9"/>
        <v>5.0000000000000044E-2</v>
      </c>
      <c r="AF21" s="28">
        <v>1</v>
      </c>
      <c r="AG21" s="28">
        <v>2</v>
      </c>
      <c r="AH21" s="28">
        <v>26</v>
      </c>
      <c r="AI21" s="28">
        <v>31</v>
      </c>
      <c r="AJ21" s="28">
        <v>33</v>
      </c>
      <c r="AK21" s="28">
        <v>33</v>
      </c>
      <c r="AL21" s="28">
        <v>33</v>
      </c>
      <c r="AM21" s="28">
        <v>41</v>
      </c>
      <c r="AN21" s="28">
        <v>48</v>
      </c>
      <c r="AO21" s="28">
        <v>34</v>
      </c>
      <c r="AP21" s="28">
        <v>41</v>
      </c>
      <c r="AQ21" s="28">
        <v>40</v>
      </c>
      <c r="AR21" s="28">
        <v>3.5</v>
      </c>
      <c r="AS21" s="15"/>
      <c r="AT21" s="28">
        <v>44</v>
      </c>
      <c r="AU21" s="28">
        <v>4</v>
      </c>
      <c r="AV21" s="29">
        <f t="shared" si="0"/>
        <v>14.814814814814813</v>
      </c>
      <c r="AW21" s="28">
        <v>49</v>
      </c>
      <c r="AX21" s="28">
        <v>54</v>
      </c>
      <c r="AY21" s="28">
        <v>50</v>
      </c>
      <c r="AZ21" s="28">
        <v>59</v>
      </c>
      <c r="BA21" s="30">
        <f t="shared" si="10"/>
        <v>256</v>
      </c>
      <c r="BB21" s="28">
        <v>44</v>
      </c>
      <c r="BC21" s="54">
        <v>2</v>
      </c>
      <c r="BD21" s="54">
        <v>0</v>
      </c>
      <c r="BE21" s="54">
        <v>20</v>
      </c>
      <c r="BF21" s="28" t="s">
        <v>58</v>
      </c>
      <c r="BG21" s="28" t="s">
        <v>55</v>
      </c>
      <c r="BH21" s="31">
        <v>0.95833333333333337</v>
      </c>
      <c r="BI21" s="31">
        <v>0.33333333333333331</v>
      </c>
      <c r="BJ21" s="28" t="s">
        <v>95</v>
      </c>
      <c r="BK21" s="28" t="s">
        <v>53</v>
      </c>
      <c r="BL21" s="58"/>
      <c r="BM21" s="28" t="s">
        <v>59</v>
      </c>
      <c r="BN21" s="28">
        <v>36</v>
      </c>
      <c r="BO21" s="23" t="s">
        <v>96</v>
      </c>
      <c r="BP21" s="23"/>
      <c r="BQ21" s="23"/>
      <c r="BR21" s="23"/>
      <c r="BS21" s="23"/>
      <c r="BT21" s="23"/>
      <c r="BU21" s="23"/>
      <c r="BV21" s="23"/>
    </row>
    <row r="22" spans="1:199" s="32" customFormat="1" x14ac:dyDescent="0.2">
      <c r="A22" s="21" t="s">
        <v>97</v>
      </c>
      <c r="B22" s="89">
        <v>43136</v>
      </c>
      <c r="C22" s="21" t="s">
        <v>88</v>
      </c>
      <c r="D22" s="96">
        <v>0.41666666666666669</v>
      </c>
      <c r="E22" s="22" t="s">
        <v>71</v>
      </c>
      <c r="F22" s="73" t="s">
        <v>53</v>
      </c>
      <c r="G22" s="73" t="s">
        <v>53</v>
      </c>
      <c r="H22" s="73" t="s">
        <v>53</v>
      </c>
      <c r="I22" s="73" t="s">
        <v>53</v>
      </c>
      <c r="J22" s="73" t="s">
        <v>53</v>
      </c>
      <c r="K22" s="73" t="s">
        <v>53</v>
      </c>
      <c r="L22" s="73" t="s">
        <v>53</v>
      </c>
      <c r="M22" s="73" t="s">
        <v>53</v>
      </c>
      <c r="N22" s="73" t="s">
        <v>53</v>
      </c>
      <c r="O22" s="73" t="s">
        <v>53</v>
      </c>
      <c r="P22" s="73" t="s">
        <v>53</v>
      </c>
      <c r="Q22" s="24" t="s">
        <v>53</v>
      </c>
      <c r="R22" s="35" t="s">
        <v>53</v>
      </c>
      <c r="S22" s="36" t="s">
        <v>53</v>
      </c>
      <c r="T22" s="21" t="s">
        <v>51</v>
      </c>
      <c r="U22" s="54">
        <v>4</v>
      </c>
      <c r="V22" s="54">
        <v>30</v>
      </c>
      <c r="W22" s="27" t="s">
        <v>53</v>
      </c>
      <c r="X22" s="28">
        <v>48</v>
      </c>
      <c r="Y22" s="24">
        <f t="shared" si="6"/>
        <v>0.85</v>
      </c>
      <c r="Z22" s="28">
        <v>17</v>
      </c>
      <c r="AA22" s="28">
        <v>9</v>
      </c>
      <c r="AB22" s="24">
        <f t="shared" si="7"/>
        <v>0.22500000000000001</v>
      </c>
      <c r="AC22" s="24">
        <f t="shared" si="8"/>
        <v>0.77500000000000002</v>
      </c>
      <c r="AD22" s="28">
        <v>8</v>
      </c>
      <c r="AE22" s="24">
        <f t="shared" si="9"/>
        <v>0.15000000000000002</v>
      </c>
      <c r="AF22" s="28">
        <v>2</v>
      </c>
      <c r="AG22" s="28">
        <v>7</v>
      </c>
      <c r="AH22" s="28">
        <v>39</v>
      </c>
      <c r="AI22" s="28">
        <v>63</v>
      </c>
      <c r="AJ22" s="28">
        <v>37</v>
      </c>
      <c r="AK22" s="28">
        <v>43</v>
      </c>
      <c r="AL22" s="28">
        <v>44</v>
      </c>
      <c r="AM22" s="28">
        <v>71</v>
      </c>
      <c r="AN22" s="28">
        <v>66</v>
      </c>
      <c r="AO22" s="28">
        <v>49</v>
      </c>
      <c r="AP22" s="28">
        <v>77</v>
      </c>
      <c r="AQ22" s="28">
        <v>62</v>
      </c>
      <c r="AR22" s="28">
        <v>6</v>
      </c>
      <c r="AS22" s="15"/>
      <c r="AT22" s="28">
        <v>78</v>
      </c>
      <c r="AU22" s="28">
        <v>8</v>
      </c>
      <c r="AV22" s="29">
        <f t="shared" si="0"/>
        <v>16.546762589928058</v>
      </c>
      <c r="AW22" s="28">
        <v>84</v>
      </c>
      <c r="AX22" s="28">
        <v>79</v>
      </c>
      <c r="AY22" s="28">
        <v>85</v>
      </c>
      <c r="AZ22" s="28">
        <v>98</v>
      </c>
      <c r="BA22" s="30">
        <f t="shared" si="10"/>
        <v>424</v>
      </c>
      <c r="BB22" s="28">
        <v>38</v>
      </c>
      <c r="BC22" s="54">
        <v>7</v>
      </c>
      <c r="BD22" s="54">
        <v>11</v>
      </c>
      <c r="BE22" s="54">
        <v>20</v>
      </c>
      <c r="BF22" s="28" t="s">
        <v>58</v>
      </c>
      <c r="BG22" s="28" t="s">
        <v>55</v>
      </c>
      <c r="BH22" s="31">
        <v>0.97916666666666663</v>
      </c>
      <c r="BI22" s="31">
        <v>0.29166666666666669</v>
      </c>
      <c r="BJ22" s="28" t="s">
        <v>56</v>
      </c>
      <c r="BK22" s="28" t="s">
        <v>59</v>
      </c>
      <c r="BL22" s="61">
        <v>0.625</v>
      </c>
      <c r="BM22" s="28" t="s">
        <v>59</v>
      </c>
      <c r="BN22" s="28">
        <v>36</v>
      </c>
      <c r="BO22" s="23" t="s">
        <v>98</v>
      </c>
      <c r="BP22" s="23"/>
      <c r="BQ22" s="23"/>
      <c r="BR22" s="23"/>
      <c r="BS22" s="23"/>
      <c r="BT22" s="23"/>
      <c r="BU22" s="23"/>
      <c r="BV22" s="23"/>
    </row>
    <row r="23" spans="1:199" s="32" customFormat="1" x14ac:dyDescent="0.2">
      <c r="A23" s="21" t="s">
        <v>99</v>
      </c>
      <c r="B23" s="89">
        <v>43054</v>
      </c>
      <c r="C23" s="21" t="s">
        <v>88</v>
      </c>
      <c r="D23" s="96">
        <v>0.6875</v>
      </c>
      <c r="E23" s="21" t="s">
        <v>71</v>
      </c>
      <c r="F23" s="73" t="s">
        <v>53</v>
      </c>
      <c r="G23" s="73" t="s">
        <v>53</v>
      </c>
      <c r="H23" s="73" t="s">
        <v>53</v>
      </c>
      <c r="I23" s="73" t="s">
        <v>53</v>
      </c>
      <c r="J23" s="73" t="s">
        <v>53</v>
      </c>
      <c r="K23" s="73" t="s">
        <v>53</v>
      </c>
      <c r="L23" s="73" t="s">
        <v>53</v>
      </c>
      <c r="M23" s="73" t="s">
        <v>53</v>
      </c>
      <c r="N23" s="73" t="s">
        <v>53</v>
      </c>
      <c r="O23" s="73" t="s">
        <v>53</v>
      </c>
      <c r="P23" s="73" t="s">
        <v>53</v>
      </c>
      <c r="Q23" s="24" t="s">
        <v>53</v>
      </c>
      <c r="R23" s="35" t="s">
        <v>53</v>
      </c>
      <c r="S23" s="36" t="s">
        <v>53</v>
      </c>
      <c r="T23" s="21" t="s">
        <v>53</v>
      </c>
      <c r="U23" s="54" t="s">
        <v>53</v>
      </c>
      <c r="V23" s="54" t="s">
        <v>53</v>
      </c>
      <c r="W23" s="27" t="s">
        <v>53</v>
      </c>
      <c r="X23" s="28">
        <v>50</v>
      </c>
      <c r="Y23" s="24">
        <f t="shared" si="6"/>
        <v>0.8</v>
      </c>
      <c r="Z23" s="28">
        <v>16</v>
      </c>
      <c r="AA23" s="28">
        <v>6</v>
      </c>
      <c r="AB23" s="24">
        <f t="shared" si="7"/>
        <v>0.15</v>
      </c>
      <c r="AC23" s="24">
        <f t="shared" si="8"/>
        <v>0.85</v>
      </c>
      <c r="AD23" s="28">
        <v>10</v>
      </c>
      <c r="AE23" s="24">
        <f t="shared" si="9"/>
        <v>0.19999999999999996</v>
      </c>
      <c r="AF23" s="28">
        <v>1</v>
      </c>
      <c r="AG23" s="28">
        <v>5</v>
      </c>
      <c r="AH23" s="28">
        <v>26</v>
      </c>
      <c r="AI23" s="28">
        <v>37</v>
      </c>
      <c r="AJ23" s="28">
        <v>25</v>
      </c>
      <c r="AK23" s="28">
        <v>32</v>
      </c>
      <c r="AL23" s="28">
        <v>25</v>
      </c>
      <c r="AM23" s="28">
        <v>40</v>
      </c>
      <c r="AN23" s="28">
        <v>27</v>
      </c>
      <c r="AO23" s="28">
        <v>38</v>
      </c>
      <c r="AP23" s="28">
        <v>27</v>
      </c>
      <c r="AQ23" s="28">
        <v>36</v>
      </c>
      <c r="AR23" s="28">
        <v>3</v>
      </c>
      <c r="AS23" s="15"/>
      <c r="AT23" s="28">
        <v>24</v>
      </c>
      <c r="AU23" s="28">
        <v>2</v>
      </c>
      <c r="AV23" s="29">
        <f t="shared" si="0"/>
        <v>-3.1746031746031744</v>
      </c>
      <c r="AW23" s="28">
        <v>37</v>
      </c>
      <c r="AX23" s="28">
        <v>31</v>
      </c>
      <c r="AY23" s="28">
        <v>35</v>
      </c>
      <c r="AZ23" s="28">
        <v>34</v>
      </c>
      <c r="BA23" s="30">
        <f t="shared" si="10"/>
        <v>161</v>
      </c>
      <c r="BB23" s="28">
        <v>45</v>
      </c>
      <c r="BC23" s="54">
        <v>5</v>
      </c>
      <c r="BD23" s="54">
        <v>6</v>
      </c>
      <c r="BE23" s="54">
        <v>19</v>
      </c>
      <c r="BF23" s="28" t="s">
        <v>58</v>
      </c>
      <c r="BG23" s="28" t="s">
        <v>55</v>
      </c>
      <c r="BH23" s="31">
        <v>0</v>
      </c>
      <c r="BI23" s="31">
        <v>0.33333333333333331</v>
      </c>
      <c r="BJ23" s="28" t="s">
        <v>56</v>
      </c>
      <c r="BK23" s="28" t="s">
        <v>59</v>
      </c>
      <c r="BL23" s="58"/>
      <c r="BM23" s="28" t="s">
        <v>59</v>
      </c>
      <c r="BN23" s="28"/>
      <c r="BO23" s="23"/>
      <c r="BP23" s="23"/>
      <c r="BQ23" s="23"/>
      <c r="BR23" s="23"/>
      <c r="BS23" s="23"/>
      <c r="BT23" s="23"/>
      <c r="BU23" s="23"/>
      <c r="BV23" s="23"/>
    </row>
    <row r="24" spans="1:199" s="32" customFormat="1" x14ac:dyDescent="0.2">
      <c r="A24" s="21" t="s">
        <v>100</v>
      </c>
      <c r="B24" s="89">
        <v>43061</v>
      </c>
      <c r="C24" s="21" t="s">
        <v>88</v>
      </c>
      <c r="D24" s="96">
        <v>0.66666666666666663</v>
      </c>
      <c r="E24" s="21" t="s">
        <v>71</v>
      </c>
      <c r="F24" s="73" t="s">
        <v>53</v>
      </c>
      <c r="G24" s="73" t="s">
        <v>53</v>
      </c>
      <c r="H24" s="73" t="s">
        <v>53</v>
      </c>
      <c r="I24" s="73" t="s">
        <v>53</v>
      </c>
      <c r="J24" s="73" t="s">
        <v>53</v>
      </c>
      <c r="K24" s="73" t="s">
        <v>53</v>
      </c>
      <c r="L24" s="73" t="s">
        <v>53</v>
      </c>
      <c r="M24" s="73" t="s">
        <v>53</v>
      </c>
      <c r="N24" s="73" t="s">
        <v>53</v>
      </c>
      <c r="O24" s="73" t="s">
        <v>53</v>
      </c>
      <c r="P24" s="73" t="s">
        <v>53</v>
      </c>
      <c r="Q24" s="24" t="s">
        <v>53</v>
      </c>
      <c r="R24" s="35" t="s">
        <v>53</v>
      </c>
      <c r="S24" s="36" t="s">
        <v>53</v>
      </c>
      <c r="T24" s="21" t="s">
        <v>53</v>
      </c>
      <c r="U24" s="54" t="s">
        <v>53</v>
      </c>
      <c r="V24" s="54" t="s">
        <v>53</v>
      </c>
      <c r="W24" s="27" t="s">
        <v>53</v>
      </c>
      <c r="X24" s="28">
        <v>49</v>
      </c>
      <c r="Y24" s="24">
        <f t="shared" si="6"/>
        <v>0.9</v>
      </c>
      <c r="Z24" s="28">
        <v>18</v>
      </c>
      <c r="AA24" s="28">
        <v>10</v>
      </c>
      <c r="AB24" s="24">
        <f t="shared" si="7"/>
        <v>0.25</v>
      </c>
      <c r="AC24" s="24">
        <f t="shared" si="8"/>
        <v>0.75</v>
      </c>
      <c r="AD24" s="28">
        <v>8</v>
      </c>
      <c r="AE24" s="24">
        <f t="shared" si="9"/>
        <v>9.9999999999999978E-2</v>
      </c>
      <c r="AF24" s="28">
        <v>0</v>
      </c>
      <c r="AG24" s="28">
        <v>10</v>
      </c>
      <c r="AH24" s="28">
        <v>23</v>
      </c>
      <c r="AI24" s="28">
        <v>28</v>
      </c>
      <c r="AJ24" s="28">
        <v>22</v>
      </c>
      <c r="AK24" s="28">
        <v>33</v>
      </c>
      <c r="AL24" s="28">
        <v>25</v>
      </c>
      <c r="AM24" s="28">
        <v>24</v>
      </c>
      <c r="AN24" s="28">
        <v>31</v>
      </c>
      <c r="AO24" s="28">
        <v>26</v>
      </c>
      <c r="AP24" s="28">
        <v>33</v>
      </c>
      <c r="AQ24" s="28">
        <v>30</v>
      </c>
      <c r="AR24" s="28">
        <v>3</v>
      </c>
      <c r="AS24" s="15"/>
      <c r="AT24" s="28">
        <v>38</v>
      </c>
      <c r="AU24" s="28">
        <v>3</v>
      </c>
      <c r="AV24" s="29">
        <f t="shared" si="0"/>
        <v>6.3492063492063489</v>
      </c>
      <c r="AW24" s="28">
        <v>29</v>
      </c>
      <c r="AX24" s="28">
        <v>36</v>
      </c>
      <c r="AY24" s="28">
        <v>31</v>
      </c>
      <c r="AZ24" s="28">
        <v>31</v>
      </c>
      <c r="BA24" s="30">
        <f t="shared" si="10"/>
        <v>165</v>
      </c>
      <c r="BB24" s="28">
        <v>46</v>
      </c>
      <c r="BC24" s="54">
        <v>12</v>
      </c>
      <c r="BD24" s="54">
        <v>17</v>
      </c>
      <c r="BE24" s="54">
        <v>49</v>
      </c>
      <c r="BF24" s="28" t="s">
        <v>58</v>
      </c>
      <c r="BG24" s="28" t="s">
        <v>56</v>
      </c>
      <c r="BH24" s="31">
        <v>0.95833333333333337</v>
      </c>
      <c r="BI24" s="31">
        <v>0.29166666666666669</v>
      </c>
      <c r="BJ24" s="28" t="s">
        <v>56</v>
      </c>
      <c r="BK24" s="28" t="s">
        <v>59</v>
      </c>
      <c r="BL24" s="61">
        <v>0.58333333333333337</v>
      </c>
      <c r="BM24" s="28" t="s">
        <v>59</v>
      </c>
      <c r="BN24" s="28">
        <v>24</v>
      </c>
      <c r="BO24" s="23" t="s">
        <v>101</v>
      </c>
      <c r="BP24" s="23"/>
      <c r="BQ24" s="23"/>
      <c r="BR24" s="23"/>
      <c r="BS24" s="23"/>
      <c r="BT24" s="23"/>
      <c r="BU24" s="23"/>
      <c r="BV24" s="23"/>
    </row>
    <row r="25" spans="1:199" s="32" customFormat="1" x14ac:dyDescent="0.2">
      <c r="A25" s="21" t="s">
        <v>102</v>
      </c>
      <c r="B25" s="89">
        <v>43070</v>
      </c>
      <c r="C25" s="21" t="s">
        <v>88</v>
      </c>
      <c r="D25" s="96">
        <v>0.60416666666666663</v>
      </c>
      <c r="E25" s="28" t="s">
        <v>71</v>
      </c>
      <c r="F25" s="73" t="s">
        <v>53</v>
      </c>
      <c r="G25" s="73" t="s">
        <v>53</v>
      </c>
      <c r="H25" s="73" t="s">
        <v>53</v>
      </c>
      <c r="I25" s="73" t="s">
        <v>53</v>
      </c>
      <c r="J25" s="73" t="s">
        <v>53</v>
      </c>
      <c r="K25" s="73" t="s">
        <v>53</v>
      </c>
      <c r="L25" s="73" t="s">
        <v>53</v>
      </c>
      <c r="M25" s="73" t="s">
        <v>53</v>
      </c>
      <c r="N25" s="73" t="s">
        <v>53</v>
      </c>
      <c r="O25" s="73" t="s">
        <v>53</v>
      </c>
      <c r="P25" s="73" t="s">
        <v>53</v>
      </c>
      <c r="Q25" s="24" t="s">
        <v>53</v>
      </c>
      <c r="R25" s="35" t="s">
        <v>53</v>
      </c>
      <c r="S25" s="36" t="s">
        <v>53</v>
      </c>
      <c r="T25" s="21" t="s">
        <v>51</v>
      </c>
      <c r="U25" s="54">
        <v>4</v>
      </c>
      <c r="V25" s="54">
        <v>60</v>
      </c>
      <c r="W25" s="27" t="s">
        <v>53</v>
      </c>
      <c r="X25" s="28">
        <v>40</v>
      </c>
      <c r="Y25" s="24">
        <f t="shared" si="6"/>
        <v>0.7</v>
      </c>
      <c r="Z25" s="28">
        <v>14</v>
      </c>
      <c r="AA25" s="28">
        <v>14</v>
      </c>
      <c r="AB25" s="24">
        <f t="shared" si="7"/>
        <v>0.35</v>
      </c>
      <c r="AC25" s="24">
        <f t="shared" si="8"/>
        <v>0.65</v>
      </c>
      <c r="AD25" s="28">
        <v>0</v>
      </c>
      <c r="AE25" s="24">
        <f t="shared" si="9"/>
        <v>0.30000000000000004</v>
      </c>
      <c r="AF25" s="28">
        <v>4</v>
      </c>
      <c r="AG25" s="28">
        <v>10</v>
      </c>
      <c r="AH25" s="28">
        <v>27</v>
      </c>
      <c r="AI25" s="28">
        <v>41</v>
      </c>
      <c r="AJ25" s="28">
        <v>46</v>
      </c>
      <c r="AK25" s="28">
        <v>41</v>
      </c>
      <c r="AL25" s="28">
        <v>32</v>
      </c>
      <c r="AM25" s="28">
        <v>31</v>
      </c>
      <c r="AN25" s="28">
        <v>32</v>
      </c>
      <c r="AO25" s="28">
        <v>34</v>
      </c>
      <c r="AP25" s="28">
        <v>36</v>
      </c>
      <c r="AQ25" s="28">
        <v>50</v>
      </c>
      <c r="AR25" s="28">
        <v>4</v>
      </c>
      <c r="AS25" s="15"/>
      <c r="AT25" s="28">
        <v>42</v>
      </c>
      <c r="AU25" s="28">
        <v>3.5</v>
      </c>
      <c r="AV25" s="29">
        <f t="shared" si="0"/>
        <v>-15.11627906976744</v>
      </c>
      <c r="AW25" s="28">
        <v>31</v>
      </c>
      <c r="AX25" s="28">
        <v>40</v>
      </c>
      <c r="AY25" s="28">
        <v>40</v>
      </c>
      <c r="AZ25" s="28">
        <v>47</v>
      </c>
      <c r="BA25" s="30">
        <f t="shared" si="10"/>
        <v>200</v>
      </c>
      <c r="BB25" s="28">
        <v>37</v>
      </c>
      <c r="BC25" s="54">
        <v>8</v>
      </c>
      <c r="BD25" s="54">
        <v>8</v>
      </c>
      <c r="BE25" s="54">
        <v>27</v>
      </c>
      <c r="BF25" s="26" t="s">
        <v>54</v>
      </c>
      <c r="BG25" s="28" t="s">
        <v>55</v>
      </c>
      <c r="BH25" s="31">
        <v>0.95833333333333337</v>
      </c>
      <c r="BI25" s="31">
        <v>0.22916666666666666</v>
      </c>
      <c r="BJ25" s="28" t="s">
        <v>56</v>
      </c>
      <c r="BK25" s="28" t="s">
        <v>59</v>
      </c>
      <c r="BL25" s="58" t="s">
        <v>103</v>
      </c>
      <c r="BM25" s="28" t="s">
        <v>59</v>
      </c>
      <c r="BN25" s="28">
        <v>65</v>
      </c>
      <c r="BO25" s="23" t="s">
        <v>104</v>
      </c>
      <c r="BP25" s="23"/>
      <c r="BQ25" s="23"/>
      <c r="BR25" s="23"/>
      <c r="BS25" s="23"/>
      <c r="BT25" s="23"/>
      <c r="BU25" s="23"/>
      <c r="BV25" s="23"/>
    </row>
    <row r="26" spans="1:199" s="32" customFormat="1" x14ac:dyDescent="0.2">
      <c r="A26" s="21" t="s">
        <v>105</v>
      </c>
      <c r="B26" s="91">
        <v>43272</v>
      </c>
      <c r="C26" s="21" t="s">
        <v>88</v>
      </c>
      <c r="D26" s="98">
        <v>0.58333333333333337</v>
      </c>
      <c r="E26" s="24" t="s">
        <v>71</v>
      </c>
      <c r="F26" s="73" t="s">
        <v>53</v>
      </c>
      <c r="G26" s="73" t="s">
        <v>53</v>
      </c>
      <c r="H26" s="73" t="s">
        <v>53</v>
      </c>
      <c r="I26" s="73" t="s">
        <v>53</v>
      </c>
      <c r="J26" s="73" t="s">
        <v>53</v>
      </c>
      <c r="K26" s="73" t="s">
        <v>53</v>
      </c>
      <c r="L26" s="73" t="s">
        <v>53</v>
      </c>
      <c r="M26" s="73" t="s">
        <v>53</v>
      </c>
      <c r="N26" s="73" t="s">
        <v>53</v>
      </c>
      <c r="O26" s="73" t="s">
        <v>53</v>
      </c>
      <c r="P26" s="73" t="s">
        <v>53</v>
      </c>
      <c r="Q26" s="24" t="s">
        <v>53</v>
      </c>
      <c r="R26" s="35" t="s">
        <v>53</v>
      </c>
      <c r="S26" s="36" t="s">
        <v>53</v>
      </c>
      <c r="T26" s="21" t="s">
        <v>51</v>
      </c>
      <c r="U26" s="30">
        <v>2</v>
      </c>
      <c r="V26" s="30">
        <v>60</v>
      </c>
      <c r="W26" s="27" t="s">
        <v>53</v>
      </c>
      <c r="X26" s="28">
        <v>45</v>
      </c>
      <c r="Y26" s="24">
        <f t="shared" si="6"/>
        <v>0.75</v>
      </c>
      <c r="Z26" s="28">
        <v>15</v>
      </c>
      <c r="AA26" s="28">
        <v>10</v>
      </c>
      <c r="AB26" s="24">
        <f t="shared" si="7"/>
        <v>0.25</v>
      </c>
      <c r="AC26" s="24">
        <f t="shared" si="8"/>
        <v>0.75</v>
      </c>
      <c r="AD26" s="28">
        <v>5</v>
      </c>
      <c r="AE26" s="24">
        <f t="shared" si="9"/>
        <v>0.25</v>
      </c>
      <c r="AF26" s="28">
        <v>2</v>
      </c>
      <c r="AG26" s="28">
        <v>8</v>
      </c>
      <c r="AH26" s="28">
        <v>28</v>
      </c>
      <c r="AI26" s="28">
        <v>27</v>
      </c>
      <c r="AJ26" s="28">
        <v>26</v>
      </c>
      <c r="AK26" s="28">
        <v>43</v>
      </c>
      <c r="AL26" s="28">
        <v>41</v>
      </c>
      <c r="AM26" s="28">
        <v>40</v>
      </c>
      <c r="AN26" s="28">
        <v>40</v>
      </c>
      <c r="AO26" s="28">
        <v>38</v>
      </c>
      <c r="AP26" s="28">
        <v>55</v>
      </c>
      <c r="AQ26" s="28">
        <v>59</v>
      </c>
      <c r="AR26" s="28">
        <v>5</v>
      </c>
      <c r="AS26" s="15"/>
      <c r="AT26" s="28">
        <v>60</v>
      </c>
      <c r="AU26" s="28">
        <v>6</v>
      </c>
      <c r="AV26" s="29">
        <f t="shared" si="0"/>
        <v>9.6491228070175428</v>
      </c>
      <c r="AW26" s="28">
        <v>65</v>
      </c>
      <c r="AX26" s="28">
        <v>49</v>
      </c>
      <c r="AY26" s="28">
        <v>44</v>
      </c>
      <c r="AZ26" s="28">
        <v>75</v>
      </c>
      <c r="BA26" s="30">
        <f t="shared" si="10"/>
        <v>293</v>
      </c>
      <c r="BB26" s="28">
        <v>39</v>
      </c>
      <c r="BC26" s="54">
        <v>5</v>
      </c>
      <c r="BD26" s="54">
        <v>4</v>
      </c>
      <c r="BE26" s="54">
        <v>21</v>
      </c>
      <c r="BF26" s="28" t="s">
        <v>54</v>
      </c>
      <c r="BG26" s="28" t="s">
        <v>55</v>
      </c>
      <c r="BH26" s="24"/>
      <c r="BI26" s="40">
        <v>0.3125</v>
      </c>
      <c r="BJ26" s="28" t="s">
        <v>56</v>
      </c>
      <c r="BK26" s="24" t="s">
        <v>53</v>
      </c>
      <c r="BL26" s="62"/>
      <c r="BM26" s="28" t="s">
        <v>59</v>
      </c>
      <c r="BN26" s="28">
        <v>10</v>
      </c>
      <c r="BO26" s="23" t="s">
        <v>106</v>
      </c>
    </row>
    <row r="27" spans="1:199" s="32" customFormat="1" x14ac:dyDescent="0.2">
      <c r="A27" s="21" t="s">
        <v>107</v>
      </c>
      <c r="B27" s="91">
        <v>43255</v>
      </c>
      <c r="C27" s="21" t="s">
        <v>88</v>
      </c>
      <c r="D27" s="98">
        <v>0.625</v>
      </c>
      <c r="E27" s="24" t="s">
        <v>71</v>
      </c>
      <c r="F27" s="73" t="s">
        <v>53</v>
      </c>
      <c r="G27" s="73" t="s">
        <v>53</v>
      </c>
      <c r="H27" s="73" t="s">
        <v>53</v>
      </c>
      <c r="I27" s="73" t="s">
        <v>53</v>
      </c>
      <c r="J27" s="73" t="s">
        <v>53</v>
      </c>
      <c r="K27" s="73" t="s">
        <v>53</v>
      </c>
      <c r="L27" s="73" t="s">
        <v>53</v>
      </c>
      <c r="M27" s="73" t="s">
        <v>53</v>
      </c>
      <c r="N27" s="73" t="s">
        <v>53</v>
      </c>
      <c r="O27" s="73" t="s">
        <v>53</v>
      </c>
      <c r="P27" s="73" t="s">
        <v>53</v>
      </c>
      <c r="Q27" s="24" t="s">
        <v>53</v>
      </c>
      <c r="R27" s="35" t="s">
        <v>53</v>
      </c>
      <c r="S27" s="36" t="s">
        <v>53</v>
      </c>
      <c r="T27" s="21" t="s">
        <v>51</v>
      </c>
      <c r="U27" s="54">
        <v>2</v>
      </c>
      <c r="V27" s="54">
        <v>40</v>
      </c>
      <c r="W27" s="27" t="s">
        <v>53</v>
      </c>
      <c r="X27" s="28">
        <v>48</v>
      </c>
      <c r="Y27" s="24">
        <f t="shared" si="6"/>
        <v>0.75</v>
      </c>
      <c r="Z27" s="28">
        <v>15</v>
      </c>
      <c r="AA27" s="28">
        <v>7</v>
      </c>
      <c r="AB27" s="24">
        <f t="shared" si="7"/>
        <v>0.17499999999999999</v>
      </c>
      <c r="AC27" s="24">
        <f t="shared" si="8"/>
        <v>0.82499999999999996</v>
      </c>
      <c r="AD27" s="28">
        <v>5</v>
      </c>
      <c r="AE27" s="24">
        <f t="shared" si="9"/>
        <v>0.25</v>
      </c>
      <c r="AF27" s="28">
        <v>0</v>
      </c>
      <c r="AG27" s="28">
        <v>7</v>
      </c>
      <c r="AH27" s="28">
        <v>32</v>
      </c>
      <c r="AI27" s="28">
        <v>66</v>
      </c>
      <c r="AJ27" s="28">
        <v>79</v>
      </c>
      <c r="AK27" s="28">
        <v>62</v>
      </c>
      <c r="AL27" s="28">
        <v>97</v>
      </c>
      <c r="AM27" s="28">
        <v>113</v>
      </c>
      <c r="AN27" s="28">
        <v>126</v>
      </c>
      <c r="AO27" s="28">
        <v>110</v>
      </c>
      <c r="AP27" s="28">
        <v>119</v>
      </c>
      <c r="AQ27" s="28">
        <v>125</v>
      </c>
      <c r="AR27" s="28">
        <v>11.5</v>
      </c>
      <c r="AS27" s="15"/>
      <c r="AT27" s="28">
        <v>110</v>
      </c>
      <c r="AU27" s="28">
        <v>9</v>
      </c>
      <c r="AV27" s="29">
        <f t="shared" si="0"/>
        <v>-16.803278688524589</v>
      </c>
      <c r="AW27" s="28">
        <v>93</v>
      </c>
      <c r="AX27" s="28">
        <v>116</v>
      </c>
      <c r="AY27" s="28">
        <v>79</v>
      </c>
      <c r="AZ27" s="28">
        <v>118</v>
      </c>
      <c r="BA27" s="30">
        <f t="shared" si="10"/>
        <v>516</v>
      </c>
      <c r="BB27" s="28">
        <v>27</v>
      </c>
      <c r="BC27" s="54">
        <v>10</v>
      </c>
      <c r="BD27" s="54">
        <v>15</v>
      </c>
      <c r="BE27" s="54">
        <v>21</v>
      </c>
      <c r="BF27" s="28" t="s">
        <v>54</v>
      </c>
      <c r="BG27" s="28" t="s">
        <v>55</v>
      </c>
      <c r="BH27" s="41"/>
      <c r="BI27" s="41">
        <v>0.33333333333333331</v>
      </c>
      <c r="BJ27" s="28" t="s">
        <v>95</v>
      </c>
      <c r="BK27" s="24" t="s">
        <v>53</v>
      </c>
      <c r="BL27" s="62"/>
      <c r="BM27" s="28" t="s">
        <v>59</v>
      </c>
      <c r="BN27" s="24">
        <v>3.5</v>
      </c>
      <c r="BO27" s="23" t="s">
        <v>108</v>
      </c>
    </row>
    <row r="28" spans="1:199" s="32" customFormat="1" x14ac:dyDescent="0.2">
      <c r="A28" s="21" t="s">
        <v>113</v>
      </c>
      <c r="B28" s="91">
        <v>43269</v>
      </c>
      <c r="C28" s="21" t="s">
        <v>88</v>
      </c>
      <c r="D28" s="96">
        <v>0.60416666666666663</v>
      </c>
      <c r="E28" s="24" t="s">
        <v>71</v>
      </c>
      <c r="F28" s="73" t="s">
        <v>53</v>
      </c>
      <c r="G28" s="73" t="s">
        <v>53</v>
      </c>
      <c r="H28" s="73" t="s">
        <v>53</v>
      </c>
      <c r="I28" s="73" t="s">
        <v>53</v>
      </c>
      <c r="J28" s="73" t="s">
        <v>53</v>
      </c>
      <c r="K28" s="73" t="s">
        <v>53</v>
      </c>
      <c r="L28" s="73" t="s">
        <v>53</v>
      </c>
      <c r="M28" s="73" t="s">
        <v>53</v>
      </c>
      <c r="N28" s="73" t="s">
        <v>53</v>
      </c>
      <c r="O28" s="73" t="s">
        <v>53</v>
      </c>
      <c r="P28" s="73" t="s">
        <v>53</v>
      </c>
      <c r="Q28" s="24" t="s">
        <v>53</v>
      </c>
      <c r="R28" s="35" t="s">
        <v>53</v>
      </c>
      <c r="S28" s="36" t="s">
        <v>53</v>
      </c>
      <c r="T28" s="21" t="s">
        <v>51</v>
      </c>
      <c r="U28" s="54">
        <v>2</v>
      </c>
      <c r="V28" s="54">
        <v>30</v>
      </c>
      <c r="W28" s="27" t="s">
        <v>53</v>
      </c>
      <c r="X28" s="28">
        <v>52</v>
      </c>
      <c r="Y28" s="24">
        <f t="shared" si="6"/>
        <v>0.85</v>
      </c>
      <c r="Z28" s="28">
        <v>17</v>
      </c>
      <c r="AA28" s="28">
        <v>5</v>
      </c>
      <c r="AB28" s="24">
        <f t="shared" si="7"/>
        <v>0.125</v>
      </c>
      <c r="AC28" s="24">
        <f t="shared" si="8"/>
        <v>0.875</v>
      </c>
      <c r="AD28" s="28">
        <v>2</v>
      </c>
      <c r="AE28" s="24">
        <f t="shared" si="9"/>
        <v>0.15000000000000002</v>
      </c>
      <c r="AF28" s="28">
        <v>1</v>
      </c>
      <c r="AG28" s="28">
        <v>4</v>
      </c>
      <c r="AH28" s="28">
        <v>30</v>
      </c>
      <c r="AI28" s="28">
        <v>42</v>
      </c>
      <c r="AJ28" s="28">
        <v>52</v>
      </c>
      <c r="AK28" s="28">
        <v>47</v>
      </c>
      <c r="AL28" s="28">
        <v>76</v>
      </c>
      <c r="AM28" s="28">
        <v>63</v>
      </c>
      <c r="AN28" s="28">
        <v>77</v>
      </c>
      <c r="AO28" s="28">
        <v>106</v>
      </c>
      <c r="AP28" s="28">
        <v>86</v>
      </c>
      <c r="AQ28" s="28">
        <v>68</v>
      </c>
      <c r="AR28" s="28">
        <v>5</v>
      </c>
      <c r="AS28" s="15"/>
      <c r="AT28" s="28">
        <v>124</v>
      </c>
      <c r="AU28" s="28">
        <v>11</v>
      </c>
      <c r="AV28" s="29">
        <f t="shared" si="0"/>
        <v>76.623376623376629</v>
      </c>
      <c r="AW28" s="28">
        <v>148</v>
      </c>
      <c r="AX28" s="28">
        <v>115</v>
      </c>
      <c r="AY28" s="28">
        <v>143</v>
      </c>
      <c r="AZ28" s="28">
        <v>117</v>
      </c>
      <c r="BA28" s="30">
        <f t="shared" si="10"/>
        <v>647</v>
      </c>
      <c r="BB28" s="28">
        <v>46</v>
      </c>
      <c r="BC28" s="54">
        <v>5</v>
      </c>
      <c r="BD28" s="54">
        <v>9</v>
      </c>
      <c r="BE28" s="54">
        <v>24</v>
      </c>
      <c r="BF28" s="28" t="s">
        <v>54</v>
      </c>
      <c r="BG28" s="28" t="s">
        <v>55</v>
      </c>
      <c r="BH28" s="24"/>
      <c r="BI28" s="41">
        <v>0.29166666666666669</v>
      </c>
      <c r="BJ28" s="28" t="s">
        <v>95</v>
      </c>
      <c r="BK28" s="24" t="s">
        <v>53</v>
      </c>
      <c r="BL28" s="62"/>
      <c r="BM28" s="28" t="s">
        <v>59</v>
      </c>
      <c r="BN28" s="24">
        <v>6</v>
      </c>
      <c r="BO28" s="23" t="s">
        <v>110</v>
      </c>
    </row>
    <row r="29" spans="1:199" s="32" customFormat="1" x14ac:dyDescent="0.2">
      <c r="A29" s="21" t="s">
        <v>111</v>
      </c>
      <c r="B29" s="91">
        <v>43262</v>
      </c>
      <c r="C29" s="21" t="s">
        <v>88</v>
      </c>
      <c r="D29" s="98">
        <v>0.58333333333333337</v>
      </c>
      <c r="E29" s="24" t="s">
        <v>71</v>
      </c>
      <c r="F29" s="73" t="s">
        <v>53</v>
      </c>
      <c r="G29" s="73" t="s">
        <v>53</v>
      </c>
      <c r="H29" s="73" t="s">
        <v>53</v>
      </c>
      <c r="I29" s="73" t="s">
        <v>53</v>
      </c>
      <c r="J29" s="73" t="s">
        <v>53</v>
      </c>
      <c r="K29" s="73" t="s">
        <v>53</v>
      </c>
      <c r="L29" s="73" t="s">
        <v>53</v>
      </c>
      <c r="M29" s="73" t="s">
        <v>53</v>
      </c>
      <c r="N29" s="73" t="s">
        <v>53</v>
      </c>
      <c r="O29" s="73" t="s">
        <v>53</v>
      </c>
      <c r="P29" s="73" t="s">
        <v>53</v>
      </c>
      <c r="Q29" s="24" t="s">
        <v>53</v>
      </c>
      <c r="R29" s="35" t="s">
        <v>53</v>
      </c>
      <c r="S29" s="36" t="s">
        <v>53</v>
      </c>
      <c r="T29" s="21" t="s">
        <v>51</v>
      </c>
      <c r="U29" s="54">
        <v>2</v>
      </c>
      <c r="V29" s="54">
        <v>30</v>
      </c>
      <c r="W29" s="27" t="s">
        <v>53</v>
      </c>
      <c r="X29" s="28">
        <v>39</v>
      </c>
      <c r="Y29" s="24">
        <f t="shared" si="6"/>
        <v>0.85</v>
      </c>
      <c r="Z29" s="28">
        <v>17</v>
      </c>
      <c r="AA29" s="28">
        <v>17</v>
      </c>
      <c r="AB29" s="24">
        <f t="shared" si="7"/>
        <v>0.42499999999999999</v>
      </c>
      <c r="AC29" s="24">
        <f t="shared" si="8"/>
        <v>0.57499999999999996</v>
      </c>
      <c r="AD29" s="28">
        <v>3</v>
      </c>
      <c r="AE29" s="24">
        <f t="shared" si="9"/>
        <v>0.15000000000000002</v>
      </c>
      <c r="AF29" s="28">
        <v>6</v>
      </c>
      <c r="AG29" s="28">
        <v>11</v>
      </c>
      <c r="AH29" s="28">
        <v>43</v>
      </c>
      <c r="AI29" s="28">
        <v>49</v>
      </c>
      <c r="AJ29" s="28">
        <v>38</v>
      </c>
      <c r="AK29" s="28">
        <v>55</v>
      </c>
      <c r="AL29" s="28">
        <v>61</v>
      </c>
      <c r="AM29" s="28">
        <v>94</v>
      </c>
      <c r="AN29" s="28">
        <v>77</v>
      </c>
      <c r="AO29" s="28">
        <v>56</v>
      </c>
      <c r="AP29" s="28">
        <v>69</v>
      </c>
      <c r="AQ29" s="28">
        <v>83</v>
      </c>
      <c r="AR29" s="28">
        <v>10</v>
      </c>
      <c r="AS29" s="15"/>
      <c r="AT29" s="28">
        <v>77</v>
      </c>
      <c r="AU29" s="28">
        <v>12</v>
      </c>
      <c r="AV29" s="29">
        <f t="shared" si="0"/>
        <v>11.842105263157894</v>
      </c>
      <c r="AW29" s="28">
        <v>93</v>
      </c>
      <c r="AX29" s="28">
        <v>73</v>
      </c>
      <c r="AY29" s="28">
        <v>114</v>
      </c>
      <c r="AZ29" s="28">
        <v>99</v>
      </c>
      <c r="BA29" s="30">
        <f t="shared" si="10"/>
        <v>456</v>
      </c>
      <c r="BB29" s="28">
        <v>46</v>
      </c>
      <c r="BC29" s="54">
        <v>4</v>
      </c>
      <c r="BD29" s="54">
        <v>0</v>
      </c>
      <c r="BE29" s="54">
        <v>22</v>
      </c>
      <c r="BF29" s="28" t="s">
        <v>54</v>
      </c>
      <c r="BG29" s="28" t="s">
        <v>68</v>
      </c>
      <c r="BH29" s="24"/>
      <c r="BI29" s="41">
        <v>0.29166666666666669</v>
      </c>
      <c r="BJ29" s="28" t="s">
        <v>95</v>
      </c>
      <c r="BK29" s="24" t="s">
        <v>53</v>
      </c>
      <c r="BL29" s="62"/>
      <c r="BM29" s="28" t="s">
        <v>59</v>
      </c>
      <c r="BN29" s="28">
        <v>24</v>
      </c>
      <c r="BO29" s="23" t="s">
        <v>112</v>
      </c>
    </row>
    <row r="30" spans="1:199" s="44" customFormat="1" x14ac:dyDescent="0.2">
      <c r="A30" s="21" t="s">
        <v>109</v>
      </c>
      <c r="B30" s="91">
        <v>43264</v>
      </c>
      <c r="C30" s="21" t="s">
        <v>88</v>
      </c>
      <c r="D30" s="98">
        <v>0.58333333333333337</v>
      </c>
      <c r="E30" s="24" t="s">
        <v>71</v>
      </c>
      <c r="F30" s="73" t="s">
        <v>53</v>
      </c>
      <c r="G30" s="73" t="s">
        <v>53</v>
      </c>
      <c r="H30" s="73" t="s">
        <v>53</v>
      </c>
      <c r="I30" s="73" t="s">
        <v>53</v>
      </c>
      <c r="J30" s="73" t="s">
        <v>53</v>
      </c>
      <c r="K30" s="73" t="s">
        <v>53</v>
      </c>
      <c r="L30" s="73" t="s">
        <v>53</v>
      </c>
      <c r="M30" s="73" t="s">
        <v>53</v>
      </c>
      <c r="N30" s="73" t="s">
        <v>53</v>
      </c>
      <c r="O30" s="73" t="s">
        <v>53</v>
      </c>
      <c r="P30" s="73" t="s">
        <v>53</v>
      </c>
      <c r="Q30" s="24" t="s">
        <v>53</v>
      </c>
      <c r="R30" s="35" t="s">
        <v>53</v>
      </c>
      <c r="S30" s="36" t="s">
        <v>53</v>
      </c>
      <c r="T30" s="21" t="s">
        <v>51</v>
      </c>
      <c r="U30" s="54">
        <v>3</v>
      </c>
      <c r="V30" s="54">
        <v>40</v>
      </c>
      <c r="W30" s="27" t="s">
        <v>53</v>
      </c>
      <c r="X30" s="28">
        <v>50</v>
      </c>
      <c r="Y30" s="24">
        <f t="shared" si="6"/>
        <v>0.9</v>
      </c>
      <c r="Z30" s="28">
        <v>18</v>
      </c>
      <c r="AA30" s="28">
        <v>8</v>
      </c>
      <c r="AB30" s="24">
        <f t="shared" si="7"/>
        <v>0.2</v>
      </c>
      <c r="AC30" s="24">
        <f t="shared" si="8"/>
        <v>0.8</v>
      </c>
      <c r="AD30" s="28">
        <v>2</v>
      </c>
      <c r="AE30" s="24">
        <f t="shared" si="9"/>
        <v>9.9999999999999978E-2</v>
      </c>
      <c r="AF30" s="28">
        <v>1</v>
      </c>
      <c r="AG30" s="28">
        <v>7</v>
      </c>
      <c r="AH30" s="28">
        <v>46</v>
      </c>
      <c r="AI30" s="28">
        <v>76</v>
      </c>
      <c r="AJ30" s="28">
        <v>63</v>
      </c>
      <c r="AK30" s="28">
        <v>90</v>
      </c>
      <c r="AL30" s="28">
        <v>58</v>
      </c>
      <c r="AM30" s="28">
        <v>94</v>
      </c>
      <c r="AN30" s="28">
        <v>103</v>
      </c>
      <c r="AO30" s="28">
        <v>73</v>
      </c>
      <c r="AP30" s="28">
        <v>83</v>
      </c>
      <c r="AQ30" s="28">
        <v>103</v>
      </c>
      <c r="AR30" s="28">
        <v>6</v>
      </c>
      <c r="AS30" s="15"/>
      <c r="AT30" s="28">
        <v>116</v>
      </c>
      <c r="AU30" s="28">
        <v>6</v>
      </c>
      <c r="AV30" s="29">
        <f t="shared" si="0"/>
        <v>32.258064516129032</v>
      </c>
      <c r="AW30" s="28">
        <v>130</v>
      </c>
      <c r="AX30" s="28">
        <v>187</v>
      </c>
      <c r="AY30" s="28">
        <v>98</v>
      </c>
      <c r="AZ30" s="28">
        <v>148</v>
      </c>
      <c r="BA30" s="30">
        <f t="shared" si="10"/>
        <v>679</v>
      </c>
      <c r="BB30" s="28">
        <v>40</v>
      </c>
      <c r="BC30" s="54">
        <v>8</v>
      </c>
      <c r="BD30" s="54">
        <v>7</v>
      </c>
      <c r="BE30" s="54">
        <v>18</v>
      </c>
      <c r="BF30" s="28" t="s">
        <v>54</v>
      </c>
      <c r="BG30" s="28" t="s">
        <v>68</v>
      </c>
      <c r="BH30" s="24"/>
      <c r="BI30" s="41">
        <v>0.29166666666666669</v>
      </c>
      <c r="BJ30" s="28" t="s">
        <v>56</v>
      </c>
      <c r="BK30" s="24" t="s">
        <v>53</v>
      </c>
      <c r="BL30" s="62"/>
      <c r="BM30" s="28" t="s">
        <v>59</v>
      </c>
      <c r="BN30" s="28">
        <v>12</v>
      </c>
      <c r="BO30" s="23" t="s">
        <v>114</v>
      </c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</row>
    <row r="31" spans="1:199" s="44" customFormat="1" x14ac:dyDescent="0.2">
      <c r="A31" s="21" t="s">
        <v>142</v>
      </c>
      <c r="B31" s="91">
        <v>43367</v>
      </c>
      <c r="C31" s="21" t="s">
        <v>88</v>
      </c>
      <c r="D31" s="98">
        <v>4.666666666666667</v>
      </c>
      <c r="E31" s="24" t="s">
        <v>71</v>
      </c>
      <c r="F31" s="73" t="s">
        <v>53</v>
      </c>
      <c r="G31" s="73" t="s">
        <v>53</v>
      </c>
      <c r="H31" s="73" t="s">
        <v>53</v>
      </c>
      <c r="I31" s="73" t="s">
        <v>53</v>
      </c>
      <c r="J31" s="73" t="s">
        <v>53</v>
      </c>
      <c r="K31" s="73" t="s">
        <v>53</v>
      </c>
      <c r="L31" s="73" t="s">
        <v>53</v>
      </c>
      <c r="M31" s="73" t="s">
        <v>53</v>
      </c>
      <c r="N31" s="73" t="s">
        <v>53</v>
      </c>
      <c r="O31" s="73" t="s">
        <v>53</v>
      </c>
      <c r="P31" s="73" t="s">
        <v>53</v>
      </c>
      <c r="Q31" s="24" t="s">
        <v>53</v>
      </c>
      <c r="R31" s="35" t="s">
        <v>53</v>
      </c>
      <c r="S31" s="36" t="s">
        <v>53</v>
      </c>
      <c r="T31" s="21" t="s">
        <v>53</v>
      </c>
      <c r="U31" s="54" t="s">
        <v>53</v>
      </c>
      <c r="V31" s="54" t="s">
        <v>53</v>
      </c>
      <c r="W31" s="27" t="s">
        <v>53</v>
      </c>
      <c r="X31" s="28">
        <v>44</v>
      </c>
      <c r="Y31" s="24">
        <f t="shared" si="6"/>
        <v>0.85</v>
      </c>
      <c r="Z31" s="28">
        <v>17</v>
      </c>
      <c r="AA31" s="28">
        <v>13</v>
      </c>
      <c r="AB31" s="24">
        <f t="shared" si="7"/>
        <v>0.32500000000000001</v>
      </c>
      <c r="AC31" s="24">
        <f t="shared" si="8"/>
        <v>0.67500000000000004</v>
      </c>
      <c r="AD31" s="28">
        <v>4</v>
      </c>
      <c r="AE31" s="24">
        <f t="shared" si="9"/>
        <v>0.15000000000000002</v>
      </c>
      <c r="AF31" s="28">
        <v>3</v>
      </c>
      <c r="AG31" s="28">
        <v>10</v>
      </c>
      <c r="AH31" s="28">
        <v>20</v>
      </c>
      <c r="AI31" s="28">
        <v>31</v>
      </c>
      <c r="AJ31" s="28">
        <v>32</v>
      </c>
      <c r="AK31" s="28">
        <v>37</v>
      </c>
      <c r="AL31" s="28">
        <v>32</v>
      </c>
      <c r="AM31" s="28">
        <v>38</v>
      </c>
      <c r="AN31" s="28">
        <v>34</v>
      </c>
      <c r="AO31" s="28">
        <v>35</v>
      </c>
      <c r="AP31" s="28">
        <v>35</v>
      </c>
      <c r="AQ31" s="28">
        <v>43</v>
      </c>
      <c r="AR31" s="28">
        <v>4.5</v>
      </c>
      <c r="AS31" s="15"/>
      <c r="AT31" s="28">
        <v>30</v>
      </c>
      <c r="AU31" s="28">
        <v>2.5</v>
      </c>
      <c r="AV31" s="29">
        <f t="shared" ref="AV31:AV33" si="11">((AT31+AW31)-(AQ31+AP31))/(AQ31+AP31) *100</f>
        <v>-14.102564102564102</v>
      </c>
      <c r="AW31" s="28">
        <v>37</v>
      </c>
      <c r="AX31" s="28">
        <v>34</v>
      </c>
      <c r="AY31" s="28">
        <v>28</v>
      </c>
      <c r="AZ31" s="28">
        <v>34</v>
      </c>
      <c r="BA31" s="30">
        <f t="shared" si="10"/>
        <v>163</v>
      </c>
      <c r="BB31" s="28">
        <v>39</v>
      </c>
      <c r="BC31" s="54">
        <v>10</v>
      </c>
      <c r="BD31" s="54">
        <v>7</v>
      </c>
      <c r="BE31" s="54">
        <v>46</v>
      </c>
      <c r="BF31" s="28" t="s">
        <v>58</v>
      </c>
      <c r="BG31" s="28" t="s">
        <v>55</v>
      </c>
      <c r="BH31" s="41">
        <v>0.91666666666666663</v>
      </c>
      <c r="BI31" s="41">
        <v>0.27083333333333331</v>
      </c>
      <c r="BJ31" s="28" t="s">
        <v>56</v>
      </c>
      <c r="BK31" s="24" t="s">
        <v>59</v>
      </c>
      <c r="BL31" s="62" t="s">
        <v>144</v>
      </c>
      <c r="BM31" s="28" t="s">
        <v>59</v>
      </c>
      <c r="BN31" s="28">
        <v>96</v>
      </c>
      <c r="BO31" s="23" t="s">
        <v>145</v>
      </c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</row>
    <row r="32" spans="1:199" s="44" customFormat="1" x14ac:dyDescent="0.2">
      <c r="A32" s="21" t="s">
        <v>143</v>
      </c>
      <c r="B32" s="91">
        <v>43388</v>
      </c>
      <c r="C32" s="21" t="s">
        <v>88</v>
      </c>
      <c r="D32" s="98">
        <v>0.625</v>
      </c>
      <c r="E32" s="24" t="s">
        <v>71</v>
      </c>
      <c r="F32" s="73" t="s">
        <v>53</v>
      </c>
      <c r="G32" s="73" t="s">
        <v>53</v>
      </c>
      <c r="H32" s="73" t="s">
        <v>53</v>
      </c>
      <c r="I32" s="73" t="s">
        <v>53</v>
      </c>
      <c r="J32" s="73" t="s">
        <v>53</v>
      </c>
      <c r="K32" s="73" t="s">
        <v>53</v>
      </c>
      <c r="L32" s="73" t="s">
        <v>53</v>
      </c>
      <c r="M32" s="73" t="s">
        <v>53</v>
      </c>
      <c r="N32" s="73" t="s">
        <v>53</v>
      </c>
      <c r="O32" s="73" t="s">
        <v>53</v>
      </c>
      <c r="P32" s="73" t="s">
        <v>53</v>
      </c>
      <c r="Q32" s="24" t="s">
        <v>53</v>
      </c>
      <c r="R32" s="35" t="s">
        <v>53</v>
      </c>
      <c r="S32" s="36" t="s">
        <v>53</v>
      </c>
      <c r="T32" s="21" t="s">
        <v>51</v>
      </c>
      <c r="U32" s="54">
        <v>4.5</v>
      </c>
      <c r="V32" s="54">
        <v>45</v>
      </c>
      <c r="W32" s="27" t="s">
        <v>53</v>
      </c>
      <c r="X32" s="28">
        <v>54</v>
      </c>
      <c r="Y32" s="24">
        <f t="shared" si="6"/>
        <v>0.95</v>
      </c>
      <c r="Z32" s="28">
        <v>19</v>
      </c>
      <c r="AA32" s="28">
        <v>5</v>
      </c>
      <c r="AB32" s="24">
        <f t="shared" si="7"/>
        <v>0.125</v>
      </c>
      <c r="AC32" s="24">
        <f t="shared" si="8"/>
        <v>0.875</v>
      </c>
      <c r="AD32" s="28">
        <v>4</v>
      </c>
      <c r="AE32" s="24">
        <f t="shared" si="9"/>
        <v>5.0000000000000044E-2</v>
      </c>
      <c r="AF32" s="28">
        <v>1</v>
      </c>
      <c r="AG32" s="28">
        <v>4</v>
      </c>
      <c r="AH32" s="28">
        <v>36</v>
      </c>
      <c r="AI32" s="28">
        <v>30</v>
      </c>
      <c r="AJ32" s="28">
        <v>29</v>
      </c>
      <c r="AK32" s="28">
        <v>36</v>
      </c>
      <c r="AL32" s="28">
        <v>36</v>
      </c>
      <c r="AM32" s="28">
        <v>42</v>
      </c>
      <c r="AN32" s="28">
        <v>41</v>
      </c>
      <c r="AO32" s="28">
        <v>37</v>
      </c>
      <c r="AP32" s="28">
        <v>47</v>
      </c>
      <c r="AQ32" s="28">
        <v>48</v>
      </c>
      <c r="AR32" s="28">
        <v>3</v>
      </c>
      <c r="AS32" s="15"/>
      <c r="AT32" s="28">
        <v>52</v>
      </c>
      <c r="AU32" s="28">
        <v>4</v>
      </c>
      <c r="AV32" s="29">
        <f t="shared" si="11"/>
        <v>14.736842105263156</v>
      </c>
      <c r="AW32" s="28">
        <v>57</v>
      </c>
      <c r="AX32" s="28">
        <v>41</v>
      </c>
      <c r="AY32" s="28">
        <v>78</v>
      </c>
      <c r="AZ32" s="28">
        <v>43</v>
      </c>
      <c r="BA32" s="30">
        <f t="shared" si="10"/>
        <v>271</v>
      </c>
      <c r="BB32" s="28">
        <v>49</v>
      </c>
      <c r="BC32" s="54">
        <v>7</v>
      </c>
      <c r="BD32" s="54">
        <v>11</v>
      </c>
      <c r="BE32" s="54">
        <v>19</v>
      </c>
      <c r="BF32" s="28" t="s">
        <v>58</v>
      </c>
      <c r="BG32" s="28" t="s">
        <v>55</v>
      </c>
      <c r="BH32" s="41">
        <v>4.1666666666666664E-2</v>
      </c>
      <c r="BI32" s="41">
        <v>0.41666666666666669</v>
      </c>
      <c r="BJ32" s="28" t="s">
        <v>95</v>
      </c>
      <c r="BK32" s="24" t="s">
        <v>53</v>
      </c>
      <c r="BL32" s="62"/>
      <c r="BM32" s="28" t="s">
        <v>59</v>
      </c>
      <c r="BN32" s="28">
        <v>12</v>
      </c>
      <c r="BO32" s="23" t="s">
        <v>146</v>
      </c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</row>
    <row r="33" spans="1:199" s="44" customFormat="1" x14ac:dyDescent="0.2">
      <c r="A33" s="21" t="s">
        <v>152</v>
      </c>
      <c r="B33" s="91">
        <v>43424</v>
      </c>
      <c r="C33" s="21" t="s">
        <v>88</v>
      </c>
      <c r="D33" s="98">
        <v>0.625</v>
      </c>
      <c r="E33" s="24" t="s">
        <v>71</v>
      </c>
      <c r="F33" s="73" t="s">
        <v>53</v>
      </c>
      <c r="G33" s="73" t="s">
        <v>53</v>
      </c>
      <c r="H33" s="73" t="s">
        <v>53</v>
      </c>
      <c r="I33" s="73" t="s">
        <v>53</v>
      </c>
      <c r="J33" s="73" t="s">
        <v>53</v>
      </c>
      <c r="K33" s="73" t="s">
        <v>53</v>
      </c>
      <c r="L33" s="73" t="s">
        <v>53</v>
      </c>
      <c r="M33" s="73" t="s">
        <v>53</v>
      </c>
      <c r="N33" s="73" t="s">
        <v>53</v>
      </c>
      <c r="O33" s="73" t="s">
        <v>53</v>
      </c>
      <c r="P33" s="73" t="s">
        <v>53</v>
      </c>
      <c r="Q33" s="24" t="s">
        <v>53</v>
      </c>
      <c r="R33" s="35" t="s">
        <v>53</v>
      </c>
      <c r="S33" s="36" t="s">
        <v>53</v>
      </c>
      <c r="T33" s="21" t="s">
        <v>51</v>
      </c>
      <c r="U33" s="54">
        <v>4</v>
      </c>
      <c r="V33" s="54">
        <v>30</v>
      </c>
      <c r="W33" s="27" t="s">
        <v>53</v>
      </c>
      <c r="X33" s="28">
        <v>42</v>
      </c>
      <c r="Y33" s="24">
        <f t="shared" si="6"/>
        <v>0.95</v>
      </c>
      <c r="Z33" s="28">
        <v>19</v>
      </c>
      <c r="AA33" s="28">
        <v>17</v>
      </c>
      <c r="AB33" s="24">
        <f t="shared" si="7"/>
        <v>0.42499999999999999</v>
      </c>
      <c r="AC33" s="24">
        <f t="shared" si="8"/>
        <v>0.57499999999999996</v>
      </c>
      <c r="AD33" s="28">
        <v>5</v>
      </c>
      <c r="AE33" s="24">
        <f t="shared" si="9"/>
        <v>5.0000000000000044E-2</v>
      </c>
      <c r="AF33" s="28">
        <v>8</v>
      </c>
      <c r="AG33" s="28">
        <v>9</v>
      </c>
      <c r="AH33" s="28">
        <v>31</v>
      </c>
      <c r="AI33" s="28">
        <v>31</v>
      </c>
      <c r="AJ33" s="28">
        <v>43</v>
      </c>
      <c r="AK33" s="28">
        <v>43</v>
      </c>
      <c r="AL33" s="28">
        <v>41</v>
      </c>
      <c r="AM33" s="28">
        <v>56</v>
      </c>
      <c r="AN33" s="28">
        <v>55</v>
      </c>
      <c r="AO33" s="28">
        <v>54</v>
      </c>
      <c r="AP33" s="28">
        <v>61</v>
      </c>
      <c r="AQ33" s="28">
        <v>60</v>
      </c>
      <c r="AR33" s="28">
        <v>6</v>
      </c>
      <c r="AS33" s="15"/>
      <c r="AT33" s="28">
        <v>81</v>
      </c>
      <c r="AU33" s="28">
        <v>6.5</v>
      </c>
      <c r="AV33" s="29">
        <f t="shared" si="11"/>
        <v>57.851239669421481</v>
      </c>
      <c r="AW33" s="28">
        <v>110</v>
      </c>
      <c r="AX33" s="28">
        <v>66</v>
      </c>
      <c r="AY33" s="28">
        <v>59</v>
      </c>
      <c r="AZ33" s="28">
        <v>61</v>
      </c>
      <c r="BA33" s="30">
        <f t="shared" si="10"/>
        <v>377</v>
      </c>
      <c r="BB33" s="28">
        <v>43</v>
      </c>
      <c r="BC33" s="54">
        <v>8</v>
      </c>
      <c r="BD33" s="54">
        <v>7</v>
      </c>
      <c r="BE33" s="54">
        <v>19</v>
      </c>
      <c r="BF33" s="28" t="s">
        <v>58</v>
      </c>
      <c r="BG33" s="28" t="s">
        <v>55</v>
      </c>
      <c r="BH33" s="41">
        <v>0.97916666666666663</v>
      </c>
      <c r="BI33" s="41">
        <v>0.25</v>
      </c>
      <c r="BJ33" s="28" t="s">
        <v>95</v>
      </c>
      <c r="BK33" s="24" t="s">
        <v>59</v>
      </c>
      <c r="BL33" s="62" t="s">
        <v>130</v>
      </c>
      <c r="BM33" s="28" t="s">
        <v>59</v>
      </c>
      <c r="BN33" s="28">
        <v>36</v>
      </c>
      <c r="BO33" s="23" t="s">
        <v>153</v>
      </c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</row>
    <row r="34" spans="1:199" s="44" customFormat="1" x14ac:dyDescent="0.2">
      <c r="A34" s="42" t="s">
        <v>115</v>
      </c>
      <c r="B34" s="92">
        <v>43062</v>
      </c>
      <c r="C34" s="42" t="s">
        <v>116</v>
      </c>
      <c r="D34" s="99">
        <v>0.6875</v>
      </c>
      <c r="E34" s="43" t="s">
        <v>71</v>
      </c>
      <c r="F34" s="75" t="s">
        <v>53</v>
      </c>
      <c r="G34" s="75" t="s">
        <v>53</v>
      </c>
      <c r="H34" s="75" t="s">
        <v>53</v>
      </c>
      <c r="I34" s="75" t="s">
        <v>53</v>
      </c>
      <c r="J34" s="75" t="s">
        <v>53</v>
      </c>
      <c r="K34" s="75" t="s">
        <v>53</v>
      </c>
      <c r="L34" s="75" t="s">
        <v>53</v>
      </c>
      <c r="M34" s="75" t="s">
        <v>53</v>
      </c>
      <c r="N34" s="75" t="s">
        <v>53</v>
      </c>
      <c r="O34" s="75" t="s">
        <v>53</v>
      </c>
      <c r="P34" s="75" t="s">
        <v>53</v>
      </c>
      <c r="Q34" s="45" t="s">
        <v>53</v>
      </c>
      <c r="R34" s="46" t="s">
        <v>53</v>
      </c>
      <c r="S34" s="47" t="s">
        <v>53</v>
      </c>
      <c r="T34" s="42" t="s">
        <v>53</v>
      </c>
      <c r="U34" s="48" t="s">
        <v>53</v>
      </c>
      <c r="V34" s="48" t="s">
        <v>53</v>
      </c>
      <c r="W34" s="42" t="s">
        <v>53</v>
      </c>
      <c r="X34" s="45">
        <v>54</v>
      </c>
      <c r="Y34" s="45">
        <f t="shared" si="6"/>
        <v>0.85</v>
      </c>
      <c r="Z34" s="45">
        <v>17</v>
      </c>
      <c r="AA34" s="45">
        <v>3</v>
      </c>
      <c r="AB34" s="45">
        <f t="shared" si="7"/>
        <v>7.4999999999999997E-2</v>
      </c>
      <c r="AC34" s="45">
        <f t="shared" si="8"/>
        <v>0.92500000000000004</v>
      </c>
      <c r="AD34" s="45">
        <v>14</v>
      </c>
      <c r="AE34" s="45">
        <f t="shared" si="9"/>
        <v>0.15000000000000002</v>
      </c>
      <c r="AF34" s="45">
        <v>1</v>
      </c>
      <c r="AG34" s="45">
        <v>2</v>
      </c>
      <c r="AH34" s="45">
        <v>20</v>
      </c>
      <c r="AI34" s="45">
        <v>20</v>
      </c>
      <c r="AJ34" s="45">
        <v>26</v>
      </c>
      <c r="AK34" s="45">
        <v>32</v>
      </c>
      <c r="AL34" s="45">
        <v>35</v>
      </c>
      <c r="AM34" s="45">
        <v>31</v>
      </c>
      <c r="AN34" s="45">
        <v>38</v>
      </c>
      <c r="AO34" s="45">
        <v>24</v>
      </c>
      <c r="AP34" s="45">
        <v>34</v>
      </c>
      <c r="AQ34" s="45">
        <v>42</v>
      </c>
      <c r="AR34" s="45">
        <v>4</v>
      </c>
      <c r="AS34" s="15"/>
      <c r="AT34" s="45">
        <v>43</v>
      </c>
      <c r="AU34" s="45">
        <v>4</v>
      </c>
      <c r="AV34" s="48">
        <f t="shared" ref="AV34:AV51" si="12">((AT34+AW34)-(AQ34+AP34))/(AQ34+AP34) *100</f>
        <v>14.473684210526317</v>
      </c>
      <c r="AW34" s="45">
        <v>44</v>
      </c>
      <c r="AX34" s="45">
        <v>34</v>
      </c>
      <c r="AY34" s="45">
        <v>34</v>
      </c>
      <c r="AZ34" s="45">
        <v>42</v>
      </c>
      <c r="BA34" s="49">
        <f t="shared" si="10"/>
        <v>197</v>
      </c>
      <c r="BB34" s="45">
        <v>34</v>
      </c>
      <c r="BC34" s="49">
        <v>2</v>
      </c>
      <c r="BD34" s="49">
        <v>1</v>
      </c>
      <c r="BE34" s="49">
        <v>30</v>
      </c>
      <c r="BF34" s="45" t="s">
        <v>58</v>
      </c>
      <c r="BG34" s="45" t="s">
        <v>55</v>
      </c>
      <c r="BH34" s="50">
        <v>0</v>
      </c>
      <c r="BI34" s="50">
        <v>0.39583333333333331</v>
      </c>
      <c r="BJ34" s="45" t="s">
        <v>63</v>
      </c>
      <c r="BK34" s="45"/>
      <c r="BL34" s="63"/>
      <c r="BM34" s="45" t="s">
        <v>59</v>
      </c>
      <c r="BN34" s="45"/>
    </row>
    <row r="35" spans="1:199" s="44" customFormat="1" x14ac:dyDescent="0.2">
      <c r="A35" s="42" t="s">
        <v>117</v>
      </c>
      <c r="B35" s="92">
        <v>43080</v>
      </c>
      <c r="C35" s="42" t="s">
        <v>116</v>
      </c>
      <c r="D35" s="99">
        <v>0.45833333333333331</v>
      </c>
      <c r="E35" s="43" t="s">
        <v>71</v>
      </c>
      <c r="F35" s="75" t="s">
        <v>53</v>
      </c>
      <c r="G35" s="75" t="s">
        <v>53</v>
      </c>
      <c r="H35" s="75" t="s">
        <v>53</v>
      </c>
      <c r="I35" s="75" t="s">
        <v>53</v>
      </c>
      <c r="J35" s="75" t="s">
        <v>53</v>
      </c>
      <c r="K35" s="75" t="s">
        <v>53</v>
      </c>
      <c r="L35" s="75" t="s">
        <v>53</v>
      </c>
      <c r="M35" s="75" t="s">
        <v>53</v>
      </c>
      <c r="N35" s="75" t="s">
        <v>53</v>
      </c>
      <c r="O35" s="75" t="s">
        <v>53</v>
      </c>
      <c r="P35" s="75" t="s">
        <v>53</v>
      </c>
      <c r="Q35" s="45" t="s">
        <v>53</v>
      </c>
      <c r="R35" s="46" t="s">
        <v>53</v>
      </c>
      <c r="S35" s="47" t="s">
        <v>53</v>
      </c>
      <c r="T35" s="42" t="s">
        <v>53</v>
      </c>
      <c r="U35" s="48" t="s">
        <v>53</v>
      </c>
      <c r="V35" s="48" t="s">
        <v>53</v>
      </c>
      <c r="W35" s="42" t="s">
        <v>53</v>
      </c>
      <c r="X35" s="45">
        <v>48</v>
      </c>
      <c r="Y35" s="45">
        <f t="shared" si="6"/>
        <v>0.65</v>
      </c>
      <c r="Z35" s="45">
        <v>13</v>
      </c>
      <c r="AA35" s="45">
        <v>5</v>
      </c>
      <c r="AB35" s="45">
        <f t="shared" si="7"/>
        <v>0.125</v>
      </c>
      <c r="AC35" s="45">
        <f t="shared" si="8"/>
        <v>0.875</v>
      </c>
      <c r="AD35" s="45">
        <v>8</v>
      </c>
      <c r="AE35" s="45">
        <f t="shared" si="9"/>
        <v>0.35</v>
      </c>
      <c r="AF35" s="45">
        <v>0</v>
      </c>
      <c r="AG35" s="45">
        <v>5</v>
      </c>
      <c r="AH35" s="45">
        <v>25</v>
      </c>
      <c r="AI35" s="45">
        <v>64</v>
      </c>
      <c r="AJ35" s="45">
        <v>81</v>
      </c>
      <c r="AK35" s="45">
        <v>110</v>
      </c>
      <c r="AL35" s="45">
        <v>75</v>
      </c>
      <c r="AM35" s="45">
        <v>127</v>
      </c>
      <c r="AN35" s="45">
        <v>103</v>
      </c>
      <c r="AO35" s="45">
        <v>97</v>
      </c>
      <c r="AP35" s="45">
        <v>125</v>
      </c>
      <c r="AQ35" s="45">
        <v>96</v>
      </c>
      <c r="AR35" s="45">
        <v>6</v>
      </c>
      <c r="AS35" s="15"/>
      <c r="AT35" s="45">
        <v>121</v>
      </c>
      <c r="AU35" s="45">
        <v>11</v>
      </c>
      <c r="AV35" s="48">
        <f t="shared" si="12"/>
        <v>23.981900452488688</v>
      </c>
      <c r="AW35" s="45">
        <v>153</v>
      </c>
      <c r="AX35" s="45">
        <v>209</v>
      </c>
      <c r="AY35" s="45">
        <v>115</v>
      </c>
      <c r="AZ35" s="45">
        <v>172</v>
      </c>
      <c r="BA35" s="49">
        <f t="shared" si="10"/>
        <v>770</v>
      </c>
      <c r="BB35" s="45">
        <v>42</v>
      </c>
      <c r="BC35" s="49">
        <v>16</v>
      </c>
      <c r="BD35" s="49">
        <v>18</v>
      </c>
      <c r="BE35" s="49">
        <v>21</v>
      </c>
      <c r="BF35" s="45" t="s">
        <v>58</v>
      </c>
      <c r="BG35" s="45" t="s">
        <v>55</v>
      </c>
      <c r="BH35" s="50">
        <v>4.1666666666666664E-2</v>
      </c>
      <c r="BI35" s="50">
        <v>0.375</v>
      </c>
      <c r="BJ35" s="45" t="s">
        <v>56</v>
      </c>
      <c r="BK35" s="45" t="s">
        <v>59</v>
      </c>
      <c r="BL35" s="63"/>
      <c r="BM35" s="45"/>
      <c r="BN35" s="45"/>
    </row>
    <row r="36" spans="1:199" s="44" customFormat="1" x14ac:dyDescent="0.2">
      <c r="A36" s="42" t="s">
        <v>118</v>
      </c>
      <c r="B36" s="92">
        <v>43130</v>
      </c>
      <c r="C36" s="42" t="s">
        <v>116</v>
      </c>
      <c r="D36" s="99">
        <v>0.75</v>
      </c>
      <c r="E36" s="43" t="s">
        <v>71</v>
      </c>
      <c r="F36" s="75" t="s">
        <v>53</v>
      </c>
      <c r="G36" s="75" t="s">
        <v>53</v>
      </c>
      <c r="H36" s="75" t="s">
        <v>53</v>
      </c>
      <c r="I36" s="75" t="s">
        <v>53</v>
      </c>
      <c r="J36" s="75" t="s">
        <v>53</v>
      </c>
      <c r="K36" s="75" t="s">
        <v>53</v>
      </c>
      <c r="L36" s="75" t="s">
        <v>53</v>
      </c>
      <c r="M36" s="75" t="s">
        <v>53</v>
      </c>
      <c r="N36" s="75" t="s">
        <v>53</v>
      </c>
      <c r="O36" s="75" t="s">
        <v>53</v>
      </c>
      <c r="P36" s="75" t="s">
        <v>53</v>
      </c>
      <c r="Q36" s="45" t="s">
        <v>53</v>
      </c>
      <c r="R36" s="46" t="s">
        <v>53</v>
      </c>
      <c r="S36" s="47" t="s">
        <v>53</v>
      </c>
      <c r="T36" s="42" t="s">
        <v>53</v>
      </c>
      <c r="U36" s="48" t="s">
        <v>53</v>
      </c>
      <c r="V36" s="48" t="s">
        <v>53</v>
      </c>
      <c r="W36" s="42" t="s">
        <v>53</v>
      </c>
      <c r="X36" s="45">
        <v>44</v>
      </c>
      <c r="Y36" s="45">
        <f t="shared" si="6"/>
        <v>0.8</v>
      </c>
      <c r="Z36" s="45">
        <v>16</v>
      </c>
      <c r="AA36" s="45">
        <v>12</v>
      </c>
      <c r="AB36" s="45">
        <f t="shared" si="7"/>
        <v>0.3</v>
      </c>
      <c r="AC36" s="45">
        <f t="shared" si="8"/>
        <v>0.7</v>
      </c>
      <c r="AD36" s="45">
        <v>4</v>
      </c>
      <c r="AE36" s="45">
        <f t="shared" si="9"/>
        <v>0.19999999999999996</v>
      </c>
      <c r="AF36" s="45">
        <v>2</v>
      </c>
      <c r="AG36" s="45">
        <v>10</v>
      </c>
      <c r="AH36" s="45">
        <v>25</v>
      </c>
      <c r="AI36" s="45">
        <v>40</v>
      </c>
      <c r="AJ36" s="45">
        <v>57</v>
      </c>
      <c r="AK36" s="45">
        <v>57</v>
      </c>
      <c r="AL36" s="45">
        <v>80</v>
      </c>
      <c r="AM36" s="45">
        <v>89</v>
      </c>
      <c r="AN36" s="45">
        <v>79</v>
      </c>
      <c r="AO36" s="45">
        <v>79</v>
      </c>
      <c r="AP36" s="45">
        <v>103</v>
      </c>
      <c r="AQ36" s="45">
        <v>58</v>
      </c>
      <c r="AR36" s="45">
        <v>4</v>
      </c>
      <c r="AS36" s="15"/>
      <c r="AT36" s="45">
        <v>116</v>
      </c>
      <c r="AU36" s="45">
        <v>11</v>
      </c>
      <c r="AV36" s="48">
        <f t="shared" si="12"/>
        <v>31.05590062111801</v>
      </c>
      <c r="AW36" s="45">
        <v>95</v>
      </c>
      <c r="AX36" s="45">
        <v>106</v>
      </c>
      <c r="AY36" s="45">
        <v>77</v>
      </c>
      <c r="AZ36" s="45">
        <v>135</v>
      </c>
      <c r="BA36" s="49">
        <f t="shared" si="10"/>
        <v>529</v>
      </c>
      <c r="BB36" s="45">
        <v>46</v>
      </c>
      <c r="BC36" s="49">
        <v>13</v>
      </c>
      <c r="BD36" s="49">
        <v>20</v>
      </c>
      <c r="BE36" s="49">
        <v>19</v>
      </c>
      <c r="BF36" s="45" t="s">
        <v>58</v>
      </c>
      <c r="BG36" s="45" t="s">
        <v>55</v>
      </c>
      <c r="BH36" s="50">
        <v>2.0833333333333332E-2</v>
      </c>
      <c r="BI36" s="50">
        <v>0.375</v>
      </c>
      <c r="BJ36" s="45" t="s">
        <v>56</v>
      </c>
      <c r="BK36" s="45" t="s">
        <v>59</v>
      </c>
      <c r="BL36" s="63" t="s">
        <v>119</v>
      </c>
      <c r="BM36" s="45"/>
      <c r="BN36" s="45"/>
    </row>
    <row r="37" spans="1:199" s="44" customFormat="1" x14ac:dyDescent="0.2">
      <c r="A37" s="42" t="s">
        <v>120</v>
      </c>
      <c r="B37" s="92">
        <v>43133</v>
      </c>
      <c r="C37" s="42" t="s">
        <v>116</v>
      </c>
      <c r="D37" s="99">
        <v>0.5</v>
      </c>
      <c r="E37" s="43" t="s">
        <v>71</v>
      </c>
      <c r="F37" s="75" t="s">
        <v>53</v>
      </c>
      <c r="G37" s="75" t="s">
        <v>53</v>
      </c>
      <c r="H37" s="75" t="s">
        <v>53</v>
      </c>
      <c r="I37" s="75" t="s">
        <v>53</v>
      </c>
      <c r="J37" s="75" t="s">
        <v>53</v>
      </c>
      <c r="K37" s="75" t="s">
        <v>53</v>
      </c>
      <c r="L37" s="75" t="s">
        <v>53</v>
      </c>
      <c r="M37" s="75" t="s">
        <v>53</v>
      </c>
      <c r="N37" s="75" t="s">
        <v>53</v>
      </c>
      <c r="O37" s="75" t="s">
        <v>53</v>
      </c>
      <c r="P37" s="75" t="s">
        <v>53</v>
      </c>
      <c r="Q37" s="45" t="s">
        <v>53</v>
      </c>
      <c r="R37" s="46" t="s">
        <v>53</v>
      </c>
      <c r="S37" s="47" t="s">
        <v>53</v>
      </c>
      <c r="T37" s="42" t="s">
        <v>53</v>
      </c>
      <c r="U37" s="48" t="s">
        <v>53</v>
      </c>
      <c r="V37" s="48" t="s">
        <v>53</v>
      </c>
      <c r="W37" s="42" t="s">
        <v>53</v>
      </c>
      <c r="X37" s="45">
        <v>40</v>
      </c>
      <c r="Y37" s="45">
        <f t="shared" si="6"/>
        <v>0.6</v>
      </c>
      <c r="Z37" s="45">
        <v>12</v>
      </c>
      <c r="AA37" s="45">
        <v>12</v>
      </c>
      <c r="AB37" s="45">
        <f t="shared" si="7"/>
        <v>0.3</v>
      </c>
      <c r="AC37" s="45">
        <f t="shared" si="8"/>
        <v>0.7</v>
      </c>
      <c r="AD37" s="45">
        <v>0</v>
      </c>
      <c r="AE37" s="45">
        <f t="shared" si="9"/>
        <v>0.4</v>
      </c>
      <c r="AF37" s="45">
        <v>5</v>
      </c>
      <c r="AG37" s="45">
        <v>7</v>
      </c>
      <c r="AH37" s="45">
        <v>38</v>
      </c>
      <c r="AI37" s="45">
        <v>57</v>
      </c>
      <c r="AJ37" s="45">
        <v>33</v>
      </c>
      <c r="AK37" s="45">
        <v>40</v>
      </c>
      <c r="AL37" s="45">
        <v>37</v>
      </c>
      <c r="AM37" s="45">
        <v>38</v>
      </c>
      <c r="AN37" s="45">
        <v>43</v>
      </c>
      <c r="AO37" s="45">
        <v>47</v>
      </c>
      <c r="AP37" s="45">
        <v>52</v>
      </c>
      <c r="AQ37" s="45">
        <v>29</v>
      </c>
      <c r="AR37" s="45">
        <v>3</v>
      </c>
      <c r="AS37" s="15"/>
      <c r="AT37" s="45">
        <v>48</v>
      </c>
      <c r="AU37" s="45">
        <v>4</v>
      </c>
      <c r="AV37" s="48">
        <f t="shared" si="12"/>
        <v>8.6419753086419746</v>
      </c>
      <c r="AW37" s="45">
        <v>40</v>
      </c>
      <c r="AX37" s="45">
        <v>41</v>
      </c>
      <c r="AY37" s="45">
        <v>41</v>
      </c>
      <c r="AZ37" s="45">
        <v>58</v>
      </c>
      <c r="BA37" s="49">
        <f t="shared" si="10"/>
        <v>228</v>
      </c>
      <c r="BB37" s="45">
        <v>41</v>
      </c>
      <c r="BC37" s="49">
        <v>9</v>
      </c>
      <c r="BD37" s="49">
        <v>13</v>
      </c>
      <c r="BE37" s="49">
        <v>39</v>
      </c>
      <c r="BF37" s="45" t="s">
        <v>58</v>
      </c>
      <c r="BG37" s="45" t="s">
        <v>55</v>
      </c>
      <c r="BH37" s="50">
        <v>0.9375</v>
      </c>
      <c r="BI37" s="50">
        <v>0.28125</v>
      </c>
      <c r="BJ37" s="45" t="s">
        <v>95</v>
      </c>
      <c r="BK37" s="45" t="s">
        <v>59</v>
      </c>
      <c r="BL37" s="63" t="s">
        <v>121</v>
      </c>
      <c r="BM37" s="45"/>
      <c r="BN37" s="45"/>
    </row>
    <row r="38" spans="1:199" s="44" customFormat="1" x14ac:dyDescent="0.2">
      <c r="A38" s="42" t="s">
        <v>122</v>
      </c>
      <c r="B38" s="92">
        <v>43136</v>
      </c>
      <c r="C38" s="42" t="s">
        <v>116</v>
      </c>
      <c r="D38" s="99">
        <v>0.54166666666666663</v>
      </c>
      <c r="E38" s="43" t="s">
        <v>71</v>
      </c>
      <c r="F38" s="75" t="s">
        <v>53</v>
      </c>
      <c r="G38" s="75" t="s">
        <v>53</v>
      </c>
      <c r="H38" s="75" t="s">
        <v>53</v>
      </c>
      <c r="I38" s="75" t="s">
        <v>53</v>
      </c>
      <c r="J38" s="75" t="s">
        <v>53</v>
      </c>
      <c r="K38" s="75" t="s">
        <v>53</v>
      </c>
      <c r="L38" s="75" t="s">
        <v>53</v>
      </c>
      <c r="M38" s="75" t="s">
        <v>53</v>
      </c>
      <c r="N38" s="75" t="s">
        <v>53</v>
      </c>
      <c r="O38" s="75" t="s">
        <v>53</v>
      </c>
      <c r="P38" s="75" t="s">
        <v>53</v>
      </c>
      <c r="Q38" s="45" t="s">
        <v>53</v>
      </c>
      <c r="R38" s="46" t="s">
        <v>53</v>
      </c>
      <c r="S38" s="47" t="s">
        <v>53</v>
      </c>
      <c r="T38" s="42" t="s">
        <v>53</v>
      </c>
      <c r="U38" s="48" t="s">
        <v>53</v>
      </c>
      <c r="V38" s="48" t="s">
        <v>53</v>
      </c>
      <c r="W38" s="42" t="s">
        <v>53</v>
      </c>
      <c r="X38" s="45">
        <v>43</v>
      </c>
      <c r="Y38" s="45">
        <f t="shared" si="6"/>
        <v>0.9</v>
      </c>
      <c r="Z38" s="45">
        <v>18</v>
      </c>
      <c r="AA38" s="45">
        <v>15</v>
      </c>
      <c r="AB38" s="45">
        <f t="shared" si="7"/>
        <v>0.375</v>
      </c>
      <c r="AC38" s="45">
        <f t="shared" si="8"/>
        <v>0.625</v>
      </c>
      <c r="AD38" s="45">
        <v>3</v>
      </c>
      <c r="AE38" s="45">
        <f t="shared" si="9"/>
        <v>9.9999999999999978E-2</v>
      </c>
      <c r="AF38" s="45">
        <v>2</v>
      </c>
      <c r="AG38" s="45">
        <v>13</v>
      </c>
      <c r="AH38" s="45">
        <v>33</v>
      </c>
      <c r="AI38" s="45">
        <v>35</v>
      </c>
      <c r="AJ38" s="45">
        <v>34</v>
      </c>
      <c r="AK38" s="45">
        <v>33</v>
      </c>
      <c r="AL38" s="45">
        <v>37</v>
      </c>
      <c r="AM38" s="45">
        <v>32</v>
      </c>
      <c r="AN38" s="45">
        <v>43</v>
      </c>
      <c r="AO38" s="45">
        <v>41</v>
      </c>
      <c r="AP38" s="45">
        <v>43</v>
      </c>
      <c r="AQ38" s="45">
        <v>44</v>
      </c>
      <c r="AR38" s="45">
        <v>4</v>
      </c>
      <c r="AS38" s="15"/>
      <c r="AT38" s="45">
        <v>33</v>
      </c>
      <c r="AU38" s="45">
        <v>3</v>
      </c>
      <c r="AV38" s="48">
        <f t="shared" si="12"/>
        <v>-9.1954022988505741</v>
      </c>
      <c r="AW38" s="45">
        <v>46</v>
      </c>
      <c r="AX38" s="45">
        <v>34</v>
      </c>
      <c r="AY38" s="45">
        <v>65</v>
      </c>
      <c r="AZ38" s="45">
        <v>64</v>
      </c>
      <c r="BA38" s="49">
        <f t="shared" ref="BA38:BA51" si="13">SUM(AT38,AW38,AX38,AY38,AZ38)</f>
        <v>242</v>
      </c>
      <c r="BB38" s="45">
        <v>40</v>
      </c>
      <c r="BC38" s="49">
        <v>9</v>
      </c>
      <c r="BD38" s="49">
        <v>14</v>
      </c>
      <c r="BE38" s="49">
        <v>19</v>
      </c>
      <c r="BF38" s="45" t="s">
        <v>58</v>
      </c>
      <c r="BG38" s="45" t="s">
        <v>55</v>
      </c>
      <c r="BH38" s="50">
        <v>0.97916666666666663</v>
      </c>
      <c r="BI38" s="50">
        <v>0.32291666666666669</v>
      </c>
      <c r="BJ38" s="45" t="s">
        <v>56</v>
      </c>
      <c r="BK38" s="45"/>
      <c r="BL38" s="64"/>
      <c r="BM38" s="45"/>
      <c r="BN38" s="45"/>
    </row>
    <row r="39" spans="1:199" s="44" customFormat="1" x14ac:dyDescent="0.2">
      <c r="A39" s="42" t="s">
        <v>123</v>
      </c>
      <c r="B39" s="92">
        <v>43138</v>
      </c>
      <c r="C39" s="42" t="s">
        <v>116</v>
      </c>
      <c r="D39" s="99">
        <v>0.35416666666666669</v>
      </c>
      <c r="E39" s="43" t="s">
        <v>71</v>
      </c>
      <c r="F39" s="75" t="s">
        <v>53</v>
      </c>
      <c r="G39" s="75" t="s">
        <v>53</v>
      </c>
      <c r="H39" s="75" t="s">
        <v>53</v>
      </c>
      <c r="I39" s="75" t="s">
        <v>53</v>
      </c>
      <c r="J39" s="75" t="s">
        <v>53</v>
      </c>
      <c r="K39" s="75" t="s">
        <v>53</v>
      </c>
      <c r="L39" s="75" t="s">
        <v>53</v>
      </c>
      <c r="M39" s="75" t="s">
        <v>53</v>
      </c>
      <c r="N39" s="75" t="s">
        <v>53</v>
      </c>
      <c r="O39" s="75" t="s">
        <v>53</v>
      </c>
      <c r="P39" s="75" t="s">
        <v>53</v>
      </c>
      <c r="Q39" s="45" t="s">
        <v>53</v>
      </c>
      <c r="R39" s="46" t="s">
        <v>53</v>
      </c>
      <c r="S39" s="47" t="s">
        <v>53</v>
      </c>
      <c r="T39" s="42" t="s">
        <v>53</v>
      </c>
      <c r="U39" s="48" t="s">
        <v>53</v>
      </c>
      <c r="V39" s="48" t="s">
        <v>53</v>
      </c>
      <c r="W39" s="42" t="s">
        <v>53</v>
      </c>
      <c r="X39" s="45">
        <v>37</v>
      </c>
      <c r="Y39" s="45">
        <f t="shared" si="6"/>
        <v>0.55000000000000004</v>
      </c>
      <c r="Z39" s="45">
        <v>11</v>
      </c>
      <c r="AA39" s="45">
        <v>14</v>
      </c>
      <c r="AB39" s="45">
        <f t="shared" si="7"/>
        <v>0.35</v>
      </c>
      <c r="AC39" s="45">
        <f t="shared" si="8"/>
        <v>0.65</v>
      </c>
      <c r="AD39" s="45">
        <v>0</v>
      </c>
      <c r="AE39" s="45">
        <f t="shared" si="9"/>
        <v>0.44999999999999996</v>
      </c>
      <c r="AF39" s="45">
        <v>6</v>
      </c>
      <c r="AG39" s="45">
        <v>8</v>
      </c>
      <c r="AH39" s="45">
        <v>19</v>
      </c>
      <c r="AI39" s="45">
        <v>27</v>
      </c>
      <c r="AJ39" s="45">
        <v>37</v>
      </c>
      <c r="AK39" s="45">
        <v>38</v>
      </c>
      <c r="AL39" s="45">
        <v>34</v>
      </c>
      <c r="AM39" s="45">
        <v>39</v>
      </c>
      <c r="AN39" s="45">
        <v>39</v>
      </c>
      <c r="AO39" s="45">
        <v>32</v>
      </c>
      <c r="AP39" s="45">
        <v>44</v>
      </c>
      <c r="AQ39" s="45">
        <v>41</v>
      </c>
      <c r="AR39" s="45">
        <v>3</v>
      </c>
      <c r="AS39" s="15"/>
      <c r="AT39" s="45">
        <v>51</v>
      </c>
      <c r="AU39" s="45">
        <v>6</v>
      </c>
      <c r="AV39" s="48">
        <f t="shared" si="12"/>
        <v>16.470588235294116</v>
      </c>
      <c r="AW39" s="45">
        <v>48</v>
      </c>
      <c r="AX39" s="45">
        <v>47</v>
      </c>
      <c r="AY39" s="45">
        <v>51</v>
      </c>
      <c r="AZ39" s="45">
        <v>45</v>
      </c>
      <c r="BA39" s="49">
        <f t="shared" si="13"/>
        <v>242</v>
      </c>
      <c r="BB39" s="45">
        <v>41</v>
      </c>
      <c r="BC39" s="49">
        <v>8</v>
      </c>
      <c r="BD39" s="49">
        <v>6</v>
      </c>
      <c r="BE39" s="49">
        <v>21</v>
      </c>
      <c r="BF39" s="45" t="s">
        <v>58</v>
      </c>
      <c r="BG39" s="45" t="s">
        <v>55</v>
      </c>
      <c r="BH39" s="50">
        <v>0.95833333333333337</v>
      </c>
      <c r="BI39" s="50">
        <v>0.33333333333333331</v>
      </c>
      <c r="BJ39" s="45" t="s">
        <v>95</v>
      </c>
      <c r="BK39" s="45" t="s">
        <v>71</v>
      </c>
      <c r="BL39" s="63"/>
      <c r="BM39" s="45" t="s">
        <v>59</v>
      </c>
      <c r="BN39" s="45">
        <v>24</v>
      </c>
      <c r="BO39" s="44" t="s">
        <v>124</v>
      </c>
    </row>
    <row r="40" spans="1:199" s="44" customFormat="1" x14ac:dyDescent="0.2">
      <c r="A40" s="42" t="s">
        <v>125</v>
      </c>
      <c r="B40" s="92">
        <v>43139</v>
      </c>
      <c r="C40" s="42" t="s">
        <v>116</v>
      </c>
      <c r="D40" s="99">
        <v>0.47916666666666669</v>
      </c>
      <c r="E40" s="43" t="s">
        <v>71</v>
      </c>
      <c r="F40" s="75" t="s">
        <v>53</v>
      </c>
      <c r="G40" s="75" t="s">
        <v>53</v>
      </c>
      <c r="H40" s="75" t="s">
        <v>53</v>
      </c>
      <c r="I40" s="75" t="s">
        <v>53</v>
      </c>
      <c r="J40" s="75" t="s">
        <v>53</v>
      </c>
      <c r="K40" s="75" t="s">
        <v>53</v>
      </c>
      <c r="L40" s="75" t="s">
        <v>53</v>
      </c>
      <c r="M40" s="75" t="s">
        <v>53</v>
      </c>
      <c r="N40" s="75" t="s">
        <v>53</v>
      </c>
      <c r="O40" s="75" t="s">
        <v>53</v>
      </c>
      <c r="P40" s="75" t="s">
        <v>53</v>
      </c>
      <c r="Q40" s="45" t="s">
        <v>53</v>
      </c>
      <c r="R40" s="46" t="s">
        <v>53</v>
      </c>
      <c r="S40" s="47" t="s">
        <v>53</v>
      </c>
      <c r="T40" s="42" t="s">
        <v>53</v>
      </c>
      <c r="U40" s="48" t="s">
        <v>53</v>
      </c>
      <c r="V40" s="48" t="s">
        <v>53</v>
      </c>
      <c r="W40" s="42" t="s">
        <v>53</v>
      </c>
      <c r="X40" s="45">
        <v>39</v>
      </c>
      <c r="Y40" s="45">
        <f t="shared" si="6"/>
        <v>0.45</v>
      </c>
      <c r="Z40" s="45">
        <v>9</v>
      </c>
      <c r="AA40" s="45">
        <v>10</v>
      </c>
      <c r="AB40" s="45">
        <f t="shared" si="7"/>
        <v>0.25</v>
      </c>
      <c r="AC40" s="45">
        <f t="shared" si="8"/>
        <v>0.75</v>
      </c>
      <c r="AD40" s="45">
        <v>0</v>
      </c>
      <c r="AE40" s="45">
        <f t="shared" si="9"/>
        <v>0.55000000000000004</v>
      </c>
      <c r="AF40" s="45">
        <v>3</v>
      </c>
      <c r="AG40" s="45">
        <v>7</v>
      </c>
      <c r="AH40" s="45">
        <v>24</v>
      </c>
      <c r="AI40" s="45">
        <v>32</v>
      </c>
      <c r="AJ40" s="45">
        <v>35</v>
      </c>
      <c r="AK40" s="45">
        <v>25</v>
      </c>
      <c r="AL40" s="45">
        <v>25</v>
      </c>
      <c r="AM40" s="45">
        <v>47</v>
      </c>
      <c r="AN40" s="45">
        <v>34</v>
      </c>
      <c r="AO40" s="45">
        <v>37</v>
      </c>
      <c r="AP40" s="45">
        <v>36</v>
      </c>
      <c r="AQ40" s="45">
        <v>33</v>
      </c>
      <c r="AR40" s="45">
        <v>3</v>
      </c>
      <c r="AS40" s="15"/>
      <c r="AT40" s="45">
        <v>41</v>
      </c>
      <c r="AU40" s="45">
        <v>3</v>
      </c>
      <c r="AV40" s="48">
        <f t="shared" si="12"/>
        <v>34.782608695652172</v>
      </c>
      <c r="AW40" s="45">
        <v>52</v>
      </c>
      <c r="AX40" s="45">
        <v>36</v>
      </c>
      <c r="AY40" s="45">
        <v>36</v>
      </c>
      <c r="AZ40" s="45">
        <v>31</v>
      </c>
      <c r="BA40" s="49">
        <f t="shared" si="13"/>
        <v>196</v>
      </c>
      <c r="BB40" s="45">
        <v>47</v>
      </c>
      <c r="BC40" s="49">
        <v>3</v>
      </c>
      <c r="BD40" s="49">
        <v>3</v>
      </c>
      <c r="BE40" s="49">
        <v>21</v>
      </c>
      <c r="BF40" s="45" t="s">
        <v>58</v>
      </c>
      <c r="BG40" s="45" t="s">
        <v>55</v>
      </c>
      <c r="BH40" s="50">
        <v>0.9375</v>
      </c>
      <c r="BI40" s="50">
        <v>0.29166666666666669</v>
      </c>
      <c r="BJ40" s="45" t="s">
        <v>56</v>
      </c>
      <c r="BK40" s="45"/>
      <c r="BL40" s="63"/>
      <c r="BM40" s="45" t="s">
        <v>59</v>
      </c>
      <c r="BN40" s="45">
        <v>120</v>
      </c>
      <c r="BO40" s="44" t="s">
        <v>126</v>
      </c>
    </row>
    <row r="41" spans="1:199" s="44" customFormat="1" x14ac:dyDescent="0.2">
      <c r="A41" s="42" t="s">
        <v>127</v>
      </c>
      <c r="B41" s="92">
        <v>43145</v>
      </c>
      <c r="C41" s="42" t="s">
        <v>116</v>
      </c>
      <c r="D41" s="99">
        <v>0.5</v>
      </c>
      <c r="E41" s="43" t="s">
        <v>128</v>
      </c>
      <c r="F41" s="75" t="s">
        <v>53</v>
      </c>
      <c r="G41" s="75" t="s">
        <v>53</v>
      </c>
      <c r="H41" s="75" t="s">
        <v>53</v>
      </c>
      <c r="I41" s="75" t="s">
        <v>53</v>
      </c>
      <c r="J41" s="75" t="s">
        <v>53</v>
      </c>
      <c r="K41" s="75" t="s">
        <v>53</v>
      </c>
      <c r="L41" s="75" t="s">
        <v>53</v>
      </c>
      <c r="M41" s="75" t="s">
        <v>53</v>
      </c>
      <c r="N41" s="75" t="s">
        <v>53</v>
      </c>
      <c r="O41" s="75" t="s">
        <v>53</v>
      </c>
      <c r="P41" s="75" t="s">
        <v>53</v>
      </c>
      <c r="Q41" s="45" t="s">
        <v>53</v>
      </c>
      <c r="R41" s="46" t="s">
        <v>53</v>
      </c>
      <c r="S41" s="47" t="s">
        <v>53</v>
      </c>
      <c r="T41" s="42" t="s">
        <v>53</v>
      </c>
      <c r="U41" s="48" t="s">
        <v>53</v>
      </c>
      <c r="V41" s="48" t="s">
        <v>53</v>
      </c>
      <c r="W41" s="42" t="s">
        <v>51</v>
      </c>
      <c r="X41" s="45">
        <v>44</v>
      </c>
      <c r="Y41" s="45">
        <f t="shared" si="6"/>
        <v>0.5</v>
      </c>
      <c r="Z41" s="45">
        <v>10</v>
      </c>
      <c r="AA41" s="45">
        <v>6</v>
      </c>
      <c r="AB41" s="45">
        <f t="shared" si="7"/>
        <v>0.15</v>
      </c>
      <c r="AC41" s="45">
        <f t="shared" si="8"/>
        <v>0.85</v>
      </c>
      <c r="AD41" s="45">
        <v>4</v>
      </c>
      <c r="AE41" s="45">
        <f t="shared" si="9"/>
        <v>0.5</v>
      </c>
      <c r="AF41" s="45">
        <v>1</v>
      </c>
      <c r="AG41" s="45">
        <v>5</v>
      </c>
      <c r="AH41" s="45">
        <v>23</v>
      </c>
      <c r="AI41" s="45">
        <v>40</v>
      </c>
      <c r="AJ41" s="45">
        <v>30</v>
      </c>
      <c r="AK41" s="45">
        <v>29</v>
      </c>
      <c r="AL41" s="45">
        <v>36</v>
      </c>
      <c r="AM41" s="45">
        <v>41</v>
      </c>
      <c r="AN41" s="45">
        <v>34</v>
      </c>
      <c r="AO41" s="45">
        <v>43</v>
      </c>
      <c r="AP41" s="45">
        <v>32</v>
      </c>
      <c r="AQ41" s="45">
        <v>36</v>
      </c>
      <c r="AR41" s="45">
        <v>4</v>
      </c>
      <c r="AS41" s="15"/>
      <c r="AT41" s="45">
        <v>44</v>
      </c>
      <c r="AU41" s="45">
        <v>4.5</v>
      </c>
      <c r="AV41" s="48">
        <f t="shared" si="12"/>
        <v>8.8235294117647065</v>
      </c>
      <c r="AW41" s="45">
        <v>30</v>
      </c>
      <c r="AX41" s="45">
        <v>53</v>
      </c>
      <c r="AY41" s="45">
        <v>52</v>
      </c>
      <c r="AZ41" s="45">
        <v>38</v>
      </c>
      <c r="BA41" s="49">
        <f t="shared" si="13"/>
        <v>217</v>
      </c>
      <c r="BB41" s="45">
        <v>29</v>
      </c>
      <c r="BC41" s="49">
        <v>12</v>
      </c>
      <c r="BD41" s="49">
        <v>16</v>
      </c>
      <c r="BE41" s="49">
        <v>18</v>
      </c>
      <c r="BF41" s="45" t="s">
        <v>58</v>
      </c>
      <c r="BG41" s="45" t="s">
        <v>55</v>
      </c>
      <c r="BH41" s="50">
        <v>0</v>
      </c>
      <c r="BI41" s="50">
        <v>0.5</v>
      </c>
      <c r="BJ41" s="45" t="s">
        <v>129</v>
      </c>
      <c r="BK41" s="45" t="s">
        <v>59</v>
      </c>
      <c r="BL41" s="63" t="s">
        <v>130</v>
      </c>
      <c r="BM41" s="45"/>
      <c r="BN41" s="45"/>
    </row>
    <row r="42" spans="1:199" s="44" customFormat="1" x14ac:dyDescent="0.2">
      <c r="A42" s="42" t="s">
        <v>131</v>
      </c>
      <c r="B42" s="92">
        <v>43132</v>
      </c>
      <c r="C42" s="42" t="s">
        <v>116</v>
      </c>
      <c r="D42" s="99">
        <v>0.75</v>
      </c>
      <c r="E42" s="42" t="s">
        <v>71</v>
      </c>
      <c r="F42" s="75" t="s">
        <v>53</v>
      </c>
      <c r="G42" s="75" t="s">
        <v>53</v>
      </c>
      <c r="H42" s="75" t="s">
        <v>53</v>
      </c>
      <c r="I42" s="75" t="s">
        <v>53</v>
      </c>
      <c r="J42" s="75" t="s">
        <v>53</v>
      </c>
      <c r="K42" s="75" t="s">
        <v>53</v>
      </c>
      <c r="L42" s="75" t="s">
        <v>53</v>
      </c>
      <c r="M42" s="75" t="s">
        <v>53</v>
      </c>
      <c r="N42" s="75" t="s">
        <v>53</v>
      </c>
      <c r="O42" s="75" t="s">
        <v>53</v>
      </c>
      <c r="P42" s="75" t="s">
        <v>53</v>
      </c>
      <c r="Q42" s="45" t="s">
        <v>53</v>
      </c>
      <c r="R42" s="46" t="s">
        <v>53</v>
      </c>
      <c r="S42" s="47" t="s">
        <v>53</v>
      </c>
      <c r="T42" s="42" t="s">
        <v>53</v>
      </c>
      <c r="U42" s="48" t="s">
        <v>53</v>
      </c>
      <c r="V42" s="48" t="s">
        <v>53</v>
      </c>
      <c r="W42" s="42" t="s">
        <v>53</v>
      </c>
      <c r="X42" s="45">
        <v>41</v>
      </c>
      <c r="Y42" s="45">
        <f t="shared" si="6"/>
        <v>0.75</v>
      </c>
      <c r="Z42" s="45">
        <v>15</v>
      </c>
      <c r="AA42" s="45">
        <v>14</v>
      </c>
      <c r="AB42" s="45">
        <f t="shared" si="7"/>
        <v>0.35</v>
      </c>
      <c r="AC42" s="45">
        <f t="shared" si="8"/>
        <v>0.65</v>
      </c>
      <c r="AD42" s="45">
        <v>1</v>
      </c>
      <c r="AE42" s="45">
        <f t="shared" si="9"/>
        <v>0.25</v>
      </c>
      <c r="AF42" s="45">
        <v>2</v>
      </c>
      <c r="AG42" s="45">
        <v>12</v>
      </c>
      <c r="AH42" s="45">
        <v>31</v>
      </c>
      <c r="AI42" s="45">
        <v>41</v>
      </c>
      <c r="AJ42" s="45">
        <v>26</v>
      </c>
      <c r="AK42" s="45">
        <v>24</v>
      </c>
      <c r="AL42" s="45">
        <v>30</v>
      </c>
      <c r="AM42" s="45">
        <v>22</v>
      </c>
      <c r="AN42" s="45">
        <v>33</v>
      </c>
      <c r="AO42" s="45">
        <v>31</v>
      </c>
      <c r="AP42" s="45">
        <v>31</v>
      </c>
      <c r="AQ42" s="45">
        <v>23</v>
      </c>
      <c r="AR42" s="45">
        <v>2.5</v>
      </c>
      <c r="AS42" s="15"/>
      <c r="AT42" s="45">
        <v>41</v>
      </c>
      <c r="AU42" s="45">
        <v>3.5</v>
      </c>
      <c r="AV42" s="48">
        <f t="shared" si="12"/>
        <v>46.296296296296298</v>
      </c>
      <c r="AW42" s="45">
        <v>38</v>
      </c>
      <c r="AX42" s="45">
        <v>30</v>
      </c>
      <c r="AY42" s="45">
        <v>37</v>
      </c>
      <c r="AZ42" s="45">
        <v>52</v>
      </c>
      <c r="BA42" s="49">
        <f t="shared" si="13"/>
        <v>198</v>
      </c>
      <c r="BB42" s="45">
        <v>48</v>
      </c>
      <c r="BC42" s="49">
        <v>9</v>
      </c>
      <c r="BD42" s="49">
        <v>10</v>
      </c>
      <c r="BE42" s="49">
        <v>21</v>
      </c>
      <c r="BF42" s="45" t="s">
        <v>58</v>
      </c>
      <c r="BG42" s="45" t="s">
        <v>55</v>
      </c>
      <c r="BH42" s="50">
        <v>0.48958333333333331</v>
      </c>
      <c r="BI42" s="50">
        <v>0.35416666666666669</v>
      </c>
      <c r="BJ42" s="45" t="s">
        <v>63</v>
      </c>
      <c r="BK42" s="45" t="s">
        <v>59</v>
      </c>
      <c r="BL42" s="63" t="s">
        <v>132</v>
      </c>
      <c r="BM42" s="45"/>
      <c r="BN42" s="45"/>
    </row>
    <row r="43" spans="1:199" s="44" customFormat="1" x14ac:dyDescent="0.2">
      <c r="A43" s="42" t="s">
        <v>133</v>
      </c>
      <c r="B43" s="92">
        <v>43145</v>
      </c>
      <c r="C43" s="42" t="s">
        <v>116</v>
      </c>
      <c r="D43" s="99">
        <v>0.625</v>
      </c>
      <c r="E43" s="42" t="s">
        <v>71</v>
      </c>
      <c r="F43" s="75" t="s">
        <v>53</v>
      </c>
      <c r="G43" s="75" t="s">
        <v>53</v>
      </c>
      <c r="H43" s="75" t="s">
        <v>53</v>
      </c>
      <c r="I43" s="75" t="s">
        <v>53</v>
      </c>
      <c r="J43" s="75" t="s">
        <v>53</v>
      </c>
      <c r="K43" s="75" t="s">
        <v>53</v>
      </c>
      <c r="L43" s="75" t="s">
        <v>53</v>
      </c>
      <c r="M43" s="75" t="s">
        <v>53</v>
      </c>
      <c r="N43" s="75" t="s">
        <v>53</v>
      </c>
      <c r="O43" s="75" t="s">
        <v>53</v>
      </c>
      <c r="P43" s="75" t="s">
        <v>53</v>
      </c>
      <c r="Q43" s="45" t="s">
        <v>53</v>
      </c>
      <c r="R43" s="46" t="s">
        <v>53</v>
      </c>
      <c r="S43" s="47" t="s">
        <v>53</v>
      </c>
      <c r="T43" s="42" t="s">
        <v>53</v>
      </c>
      <c r="U43" s="48" t="s">
        <v>53</v>
      </c>
      <c r="V43" s="48" t="s">
        <v>53</v>
      </c>
      <c r="W43" s="42" t="s">
        <v>51</v>
      </c>
      <c r="X43" s="45">
        <v>55</v>
      </c>
      <c r="Y43" s="45">
        <f t="shared" si="6"/>
        <v>0.9</v>
      </c>
      <c r="Z43" s="45">
        <v>18</v>
      </c>
      <c r="AA43" s="45">
        <v>3</v>
      </c>
      <c r="AB43" s="45">
        <f t="shared" si="7"/>
        <v>7.4999999999999997E-2</v>
      </c>
      <c r="AC43" s="45">
        <f t="shared" si="8"/>
        <v>0.92500000000000004</v>
      </c>
      <c r="AD43" s="45">
        <v>15</v>
      </c>
      <c r="AE43" s="45">
        <f t="shared" si="9"/>
        <v>9.9999999999999978E-2</v>
      </c>
      <c r="AF43" s="45">
        <v>0</v>
      </c>
      <c r="AG43" s="45">
        <v>3</v>
      </c>
      <c r="AH43" s="45">
        <v>26</v>
      </c>
      <c r="AI43" s="45">
        <v>40</v>
      </c>
      <c r="AJ43" s="45">
        <v>37</v>
      </c>
      <c r="AK43" s="45">
        <v>58</v>
      </c>
      <c r="AL43" s="45">
        <v>55</v>
      </c>
      <c r="AM43" s="45">
        <v>86</v>
      </c>
      <c r="AN43" s="45">
        <v>58</v>
      </c>
      <c r="AO43" s="45">
        <v>51</v>
      </c>
      <c r="AP43" s="45">
        <v>61</v>
      </c>
      <c r="AQ43" s="45">
        <v>74</v>
      </c>
      <c r="AR43" s="45">
        <v>5</v>
      </c>
      <c r="AS43" s="15"/>
      <c r="AT43" s="45">
        <v>47</v>
      </c>
      <c r="AU43" s="45">
        <v>4</v>
      </c>
      <c r="AV43" s="48">
        <f t="shared" si="12"/>
        <v>2.2222222222222223</v>
      </c>
      <c r="AW43" s="45">
        <v>91</v>
      </c>
      <c r="AX43" s="45">
        <v>92</v>
      </c>
      <c r="AY43" s="45">
        <v>87</v>
      </c>
      <c r="AZ43" s="45">
        <v>65</v>
      </c>
      <c r="BA43" s="49">
        <f t="shared" si="13"/>
        <v>382</v>
      </c>
      <c r="BB43" s="45">
        <v>48</v>
      </c>
      <c r="BC43" s="49">
        <v>9</v>
      </c>
      <c r="BD43" s="49">
        <v>14</v>
      </c>
      <c r="BE43" s="49">
        <v>20</v>
      </c>
      <c r="BF43" s="45" t="s">
        <v>58</v>
      </c>
      <c r="BG43" s="45" t="s">
        <v>68</v>
      </c>
      <c r="BH43" s="50">
        <v>0.10416666666666667</v>
      </c>
      <c r="BI43" s="50">
        <v>0.33333333333333331</v>
      </c>
      <c r="BJ43" s="45" t="s">
        <v>129</v>
      </c>
      <c r="BK43" s="45" t="s">
        <v>59</v>
      </c>
      <c r="BL43" s="64">
        <v>0.58333333333333337</v>
      </c>
      <c r="BM43" s="45" t="s">
        <v>59</v>
      </c>
      <c r="BN43" s="45"/>
    </row>
    <row r="44" spans="1:199" s="44" customFormat="1" x14ac:dyDescent="0.2">
      <c r="A44" s="45" t="s">
        <v>154</v>
      </c>
      <c r="B44" s="92" t="s">
        <v>155</v>
      </c>
      <c r="C44" s="45" t="s">
        <v>116</v>
      </c>
      <c r="D44" s="99">
        <v>0.625</v>
      </c>
      <c r="E44" s="45" t="s">
        <v>71</v>
      </c>
      <c r="F44" s="75" t="s">
        <v>53</v>
      </c>
      <c r="G44" s="75" t="s">
        <v>53</v>
      </c>
      <c r="H44" s="75" t="s">
        <v>53</v>
      </c>
      <c r="I44" s="75" t="s">
        <v>53</v>
      </c>
      <c r="J44" s="75" t="s">
        <v>53</v>
      </c>
      <c r="K44" s="75" t="s">
        <v>53</v>
      </c>
      <c r="L44" s="75" t="s">
        <v>53</v>
      </c>
      <c r="M44" s="75" t="s">
        <v>53</v>
      </c>
      <c r="N44" s="75" t="s">
        <v>53</v>
      </c>
      <c r="O44" s="75" t="s">
        <v>53</v>
      </c>
      <c r="P44" s="75" t="s">
        <v>53</v>
      </c>
      <c r="Q44" s="45" t="s">
        <v>53</v>
      </c>
      <c r="R44" s="46" t="s">
        <v>53</v>
      </c>
      <c r="S44" s="47" t="s">
        <v>53</v>
      </c>
      <c r="T44" s="42" t="s">
        <v>53</v>
      </c>
      <c r="U44" s="48" t="s">
        <v>53</v>
      </c>
      <c r="V44" s="48" t="s">
        <v>53</v>
      </c>
      <c r="W44" s="45" t="s">
        <v>51</v>
      </c>
      <c r="X44" s="45">
        <v>44</v>
      </c>
      <c r="Y44" s="45">
        <f t="shared" si="6"/>
        <v>0.55000000000000004</v>
      </c>
      <c r="Z44" s="45">
        <v>11</v>
      </c>
      <c r="AA44" s="45">
        <v>8</v>
      </c>
      <c r="AB44" s="45">
        <f t="shared" si="7"/>
        <v>0.2</v>
      </c>
      <c r="AC44" s="45">
        <f t="shared" si="8"/>
        <v>0.8</v>
      </c>
      <c r="AD44" s="45">
        <v>3</v>
      </c>
      <c r="AE44" s="45">
        <f t="shared" si="9"/>
        <v>0.44999999999999996</v>
      </c>
      <c r="AF44" s="45">
        <v>3</v>
      </c>
      <c r="AG44" s="45">
        <v>5</v>
      </c>
      <c r="AH44" s="45">
        <v>26</v>
      </c>
      <c r="AI44" s="45">
        <v>23</v>
      </c>
      <c r="AJ44" s="45">
        <v>32</v>
      </c>
      <c r="AK44" s="45">
        <v>32</v>
      </c>
      <c r="AL44" s="45">
        <v>31</v>
      </c>
      <c r="AM44" s="45">
        <v>29</v>
      </c>
      <c r="AN44" s="45">
        <v>36</v>
      </c>
      <c r="AO44" s="45">
        <v>31</v>
      </c>
      <c r="AP44" s="45">
        <v>30</v>
      </c>
      <c r="AQ44" s="45">
        <v>35</v>
      </c>
      <c r="AR44" s="45">
        <v>3</v>
      </c>
      <c r="AS44" s="15"/>
      <c r="AT44" s="45">
        <v>38</v>
      </c>
      <c r="AU44" s="45">
        <v>3.5</v>
      </c>
      <c r="AV44" s="48">
        <f t="shared" si="12"/>
        <v>9.2307692307692317</v>
      </c>
      <c r="AW44" s="45">
        <v>33</v>
      </c>
      <c r="AX44" s="45">
        <v>28</v>
      </c>
      <c r="AY44" s="45">
        <v>45</v>
      </c>
      <c r="AZ44" s="45">
        <v>35</v>
      </c>
      <c r="BA44" s="49">
        <f t="shared" si="13"/>
        <v>179</v>
      </c>
      <c r="BB44" s="45">
        <v>32</v>
      </c>
      <c r="BC44" s="49">
        <v>1</v>
      </c>
      <c r="BD44" s="49">
        <v>4</v>
      </c>
      <c r="BE44" s="49">
        <v>20</v>
      </c>
      <c r="BF44" s="45" t="s">
        <v>58</v>
      </c>
      <c r="BG44" s="45" t="s">
        <v>55</v>
      </c>
      <c r="BH44" s="76">
        <v>4.1666666666666664E-2</v>
      </c>
      <c r="BI44" s="76">
        <v>0.33333333333333331</v>
      </c>
      <c r="BJ44" s="45" t="s">
        <v>56</v>
      </c>
      <c r="BK44" s="45" t="s">
        <v>71</v>
      </c>
      <c r="BL44" s="63" t="s">
        <v>53</v>
      </c>
      <c r="BM44" s="45" t="s">
        <v>59</v>
      </c>
      <c r="BN44" s="45">
        <v>12</v>
      </c>
      <c r="BO44" s="44" t="s">
        <v>156</v>
      </c>
    </row>
    <row r="45" spans="1:199" s="78" customFormat="1" x14ac:dyDescent="0.2">
      <c r="A45" s="77" t="s">
        <v>157</v>
      </c>
      <c r="B45" s="93" t="s">
        <v>158</v>
      </c>
      <c r="C45" s="77" t="s">
        <v>116</v>
      </c>
      <c r="D45" s="100">
        <v>0.47916666666666669</v>
      </c>
      <c r="E45" s="77" t="s">
        <v>71</v>
      </c>
      <c r="F45" s="79" t="s">
        <v>53</v>
      </c>
      <c r="G45" s="79" t="s">
        <v>53</v>
      </c>
      <c r="H45" s="79" t="s">
        <v>53</v>
      </c>
      <c r="I45" s="79" t="s">
        <v>53</v>
      </c>
      <c r="J45" s="79" t="s">
        <v>53</v>
      </c>
      <c r="K45" s="79" t="s">
        <v>53</v>
      </c>
      <c r="L45" s="79" t="s">
        <v>53</v>
      </c>
      <c r="M45" s="79" t="s">
        <v>53</v>
      </c>
      <c r="N45" s="79" t="s">
        <v>53</v>
      </c>
      <c r="O45" s="79" t="s">
        <v>53</v>
      </c>
      <c r="P45" s="79" t="s">
        <v>53</v>
      </c>
      <c r="Q45" s="77" t="s">
        <v>53</v>
      </c>
      <c r="R45" s="80" t="s">
        <v>53</v>
      </c>
      <c r="S45" s="81" t="s">
        <v>53</v>
      </c>
      <c r="T45" s="82" t="s">
        <v>53</v>
      </c>
      <c r="U45" s="83" t="s">
        <v>53</v>
      </c>
      <c r="V45" s="83" t="s">
        <v>53</v>
      </c>
      <c r="W45" s="77" t="s">
        <v>53</v>
      </c>
      <c r="X45" s="77">
        <v>48</v>
      </c>
      <c r="Y45" s="77">
        <f t="shared" si="6"/>
        <v>0.7</v>
      </c>
      <c r="Z45" s="77">
        <v>14</v>
      </c>
      <c r="AA45" s="77">
        <v>6</v>
      </c>
      <c r="AB45" s="77">
        <f t="shared" si="7"/>
        <v>0.15</v>
      </c>
      <c r="AC45" s="77">
        <f t="shared" si="8"/>
        <v>0.85</v>
      </c>
      <c r="AD45" s="77">
        <v>8</v>
      </c>
      <c r="AE45" s="77">
        <f t="shared" si="9"/>
        <v>0.30000000000000004</v>
      </c>
      <c r="AF45" s="77">
        <v>1</v>
      </c>
      <c r="AG45" s="77">
        <v>5</v>
      </c>
      <c r="AH45" s="77">
        <v>24</v>
      </c>
      <c r="AI45" s="77">
        <v>30</v>
      </c>
      <c r="AJ45" s="77">
        <v>37</v>
      </c>
      <c r="AK45" s="77">
        <v>36</v>
      </c>
      <c r="AL45" s="77">
        <v>32</v>
      </c>
      <c r="AM45" s="77">
        <v>34</v>
      </c>
      <c r="AN45" s="77">
        <v>31</v>
      </c>
      <c r="AO45" s="77">
        <v>32</v>
      </c>
      <c r="AP45" s="77">
        <v>34</v>
      </c>
      <c r="AQ45" s="77">
        <v>33</v>
      </c>
      <c r="AR45" s="77">
        <v>3</v>
      </c>
      <c r="AS45" s="15"/>
      <c r="AT45" s="77">
        <v>41</v>
      </c>
      <c r="AU45" s="77">
        <v>3</v>
      </c>
      <c r="AV45" s="83">
        <f t="shared" si="12"/>
        <v>16.417910447761194</v>
      </c>
      <c r="AW45" s="77">
        <v>37</v>
      </c>
      <c r="AX45" s="77">
        <v>36</v>
      </c>
      <c r="AY45" s="77">
        <v>43</v>
      </c>
      <c r="AZ45" s="77">
        <v>37</v>
      </c>
      <c r="BA45" s="84">
        <f t="shared" si="13"/>
        <v>194</v>
      </c>
      <c r="BB45" s="77" t="s">
        <v>53</v>
      </c>
      <c r="BC45" s="77">
        <v>1</v>
      </c>
      <c r="BD45" s="77">
        <v>1.38</v>
      </c>
      <c r="BE45" s="84">
        <v>26</v>
      </c>
      <c r="BF45" s="77" t="s">
        <v>54</v>
      </c>
      <c r="BG45" s="77" t="s">
        <v>55</v>
      </c>
      <c r="BH45" s="85">
        <v>0.125</v>
      </c>
      <c r="BI45" s="85">
        <v>0.45833333333333331</v>
      </c>
      <c r="BJ45" s="77" t="s">
        <v>56</v>
      </c>
      <c r="BK45" s="77" t="s">
        <v>59</v>
      </c>
      <c r="BL45" s="86" t="s">
        <v>53</v>
      </c>
      <c r="BM45" s="77" t="s">
        <v>159</v>
      </c>
      <c r="BN45" s="77" t="s">
        <v>53</v>
      </c>
      <c r="BO45" s="77" t="s">
        <v>53</v>
      </c>
    </row>
    <row r="46" spans="1:199" s="78" customFormat="1" x14ac:dyDescent="0.2">
      <c r="A46" s="77" t="s">
        <v>160</v>
      </c>
      <c r="B46" s="93" t="s">
        <v>161</v>
      </c>
      <c r="C46" s="77" t="s">
        <v>116</v>
      </c>
      <c r="D46" s="100">
        <v>0.41666666666666669</v>
      </c>
      <c r="E46" s="77" t="s">
        <v>71</v>
      </c>
      <c r="F46" s="79" t="s">
        <v>53</v>
      </c>
      <c r="G46" s="79" t="s">
        <v>53</v>
      </c>
      <c r="H46" s="79" t="s">
        <v>53</v>
      </c>
      <c r="I46" s="79" t="s">
        <v>53</v>
      </c>
      <c r="J46" s="79" t="s">
        <v>53</v>
      </c>
      <c r="K46" s="79" t="s">
        <v>53</v>
      </c>
      <c r="L46" s="79" t="s">
        <v>53</v>
      </c>
      <c r="M46" s="79" t="s">
        <v>53</v>
      </c>
      <c r="N46" s="79" t="s">
        <v>53</v>
      </c>
      <c r="O46" s="79" t="s">
        <v>53</v>
      </c>
      <c r="P46" s="79" t="s">
        <v>53</v>
      </c>
      <c r="Q46" s="77" t="s">
        <v>53</v>
      </c>
      <c r="R46" s="80" t="s">
        <v>53</v>
      </c>
      <c r="S46" s="81" t="s">
        <v>53</v>
      </c>
      <c r="T46" s="82" t="s">
        <v>53</v>
      </c>
      <c r="U46" s="83" t="s">
        <v>53</v>
      </c>
      <c r="V46" s="83" t="s">
        <v>53</v>
      </c>
      <c r="W46" s="77" t="s">
        <v>53</v>
      </c>
      <c r="X46" s="77">
        <v>40</v>
      </c>
      <c r="Y46" s="77">
        <f t="shared" si="6"/>
        <v>0.55000000000000004</v>
      </c>
      <c r="Z46" s="77">
        <v>11</v>
      </c>
      <c r="AA46" s="77">
        <v>11</v>
      </c>
      <c r="AB46" s="77">
        <f t="shared" si="7"/>
        <v>0.27500000000000002</v>
      </c>
      <c r="AC46" s="77">
        <f t="shared" si="8"/>
        <v>0.72499999999999998</v>
      </c>
      <c r="AD46" s="77">
        <v>0</v>
      </c>
      <c r="AE46" s="77">
        <f t="shared" si="9"/>
        <v>0.44999999999999996</v>
      </c>
      <c r="AF46" s="77">
        <v>1</v>
      </c>
      <c r="AG46" s="77">
        <v>10</v>
      </c>
      <c r="AH46" s="77">
        <v>30</v>
      </c>
      <c r="AI46" s="77">
        <v>33</v>
      </c>
      <c r="AJ46" s="77">
        <v>47</v>
      </c>
      <c r="AK46" s="77">
        <v>39</v>
      </c>
      <c r="AL46" s="77">
        <v>40</v>
      </c>
      <c r="AM46" s="77">
        <v>37</v>
      </c>
      <c r="AN46" s="77">
        <v>35</v>
      </c>
      <c r="AO46" s="77">
        <v>60</v>
      </c>
      <c r="AP46" s="77">
        <v>35</v>
      </c>
      <c r="AQ46" s="77">
        <v>54</v>
      </c>
      <c r="AR46" s="77">
        <v>3.5</v>
      </c>
      <c r="AS46" s="77"/>
      <c r="AT46" s="77">
        <v>42</v>
      </c>
      <c r="AU46" s="77">
        <v>3</v>
      </c>
      <c r="AV46" s="83">
        <f t="shared" si="12"/>
        <v>1.1235955056179776</v>
      </c>
      <c r="AW46" s="77">
        <v>48</v>
      </c>
      <c r="AX46" s="77">
        <v>55</v>
      </c>
      <c r="AY46" s="77">
        <v>59</v>
      </c>
      <c r="AZ46" s="77">
        <v>79</v>
      </c>
      <c r="BA46" s="84">
        <f t="shared" si="13"/>
        <v>283</v>
      </c>
      <c r="BB46" s="77" t="s">
        <v>53</v>
      </c>
      <c r="BC46" s="87">
        <v>1.25</v>
      </c>
      <c r="BD46" s="87">
        <v>1.75</v>
      </c>
      <c r="BE46" s="84">
        <v>23</v>
      </c>
      <c r="BF46" s="77" t="s">
        <v>58</v>
      </c>
      <c r="BG46" s="77" t="s">
        <v>55</v>
      </c>
      <c r="BH46" s="85">
        <v>0</v>
      </c>
      <c r="BI46" s="85">
        <v>0.39583333333333331</v>
      </c>
      <c r="BJ46" s="77" t="s">
        <v>56</v>
      </c>
      <c r="BK46" s="77" t="s">
        <v>159</v>
      </c>
      <c r="BL46" s="86" t="s">
        <v>53</v>
      </c>
      <c r="BM46" s="77" t="s">
        <v>159</v>
      </c>
      <c r="BN46" s="77" t="s">
        <v>53</v>
      </c>
      <c r="BO46" s="77" t="s">
        <v>53</v>
      </c>
    </row>
    <row r="47" spans="1:199" s="78" customFormat="1" x14ac:dyDescent="0.2">
      <c r="A47" s="77" t="s">
        <v>162</v>
      </c>
      <c r="B47" s="93" t="s">
        <v>167</v>
      </c>
      <c r="C47" s="77" t="s">
        <v>116</v>
      </c>
      <c r="D47" s="100">
        <v>0.41666666666666669</v>
      </c>
      <c r="E47" s="77" t="s">
        <v>71</v>
      </c>
      <c r="F47" s="79" t="s">
        <v>53</v>
      </c>
      <c r="G47" s="79" t="s">
        <v>53</v>
      </c>
      <c r="H47" s="79" t="s">
        <v>53</v>
      </c>
      <c r="I47" s="79" t="s">
        <v>53</v>
      </c>
      <c r="J47" s="79" t="s">
        <v>53</v>
      </c>
      <c r="K47" s="79" t="s">
        <v>53</v>
      </c>
      <c r="L47" s="79" t="s">
        <v>53</v>
      </c>
      <c r="M47" s="79" t="s">
        <v>53</v>
      </c>
      <c r="N47" s="79" t="s">
        <v>53</v>
      </c>
      <c r="O47" s="79" t="s">
        <v>53</v>
      </c>
      <c r="P47" s="79" t="s">
        <v>53</v>
      </c>
      <c r="Q47" s="77" t="s">
        <v>53</v>
      </c>
      <c r="R47" s="80" t="s">
        <v>53</v>
      </c>
      <c r="S47" s="81" t="s">
        <v>53</v>
      </c>
      <c r="T47" s="82" t="s">
        <v>53</v>
      </c>
      <c r="U47" s="83" t="s">
        <v>53</v>
      </c>
      <c r="V47" s="83" t="s">
        <v>53</v>
      </c>
      <c r="W47" s="77" t="s">
        <v>53</v>
      </c>
      <c r="X47" s="77">
        <v>39</v>
      </c>
      <c r="Y47" s="77">
        <f t="shared" si="6"/>
        <v>0.4</v>
      </c>
      <c r="Z47" s="77">
        <v>8</v>
      </c>
      <c r="AA47" s="77">
        <v>9</v>
      </c>
      <c r="AB47" s="77">
        <f t="shared" si="7"/>
        <v>0.22500000000000001</v>
      </c>
      <c r="AC47" s="77">
        <f t="shared" si="8"/>
        <v>0.77500000000000002</v>
      </c>
      <c r="AD47" s="77">
        <v>-1</v>
      </c>
      <c r="AE47" s="77">
        <f t="shared" si="9"/>
        <v>0.6</v>
      </c>
      <c r="AF47" s="77">
        <v>3</v>
      </c>
      <c r="AG47" s="77">
        <v>6</v>
      </c>
      <c r="AH47" s="77">
        <v>26</v>
      </c>
      <c r="AI47" s="77">
        <v>28</v>
      </c>
      <c r="AJ47" s="77">
        <v>28</v>
      </c>
      <c r="AK47" s="77">
        <v>34</v>
      </c>
      <c r="AL47" s="77">
        <v>25</v>
      </c>
      <c r="AM47" s="77">
        <v>32</v>
      </c>
      <c r="AN47" s="77">
        <v>34</v>
      </c>
      <c r="AO47" s="77">
        <v>35</v>
      </c>
      <c r="AP47" s="77">
        <v>32</v>
      </c>
      <c r="AQ47" s="77">
        <v>25</v>
      </c>
      <c r="AR47" s="77">
        <v>3</v>
      </c>
      <c r="AS47" s="77"/>
      <c r="AT47" s="77">
        <v>47</v>
      </c>
      <c r="AU47" s="77">
        <v>3.5</v>
      </c>
      <c r="AV47" s="83">
        <f t="shared" si="12"/>
        <v>43.859649122807014</v>
      </c>
      <c r="AW47" s="77">
        <v>35</v>
      </c>
      <c r="AX47" s="77">
        <v>38</v>
      </c>
      <c r="AY47" s="77">
        <v>47</v>
      </c>
      <c r="AZ47" s="77">
        <v>41</v>
      </c>
      <c r="BA47" s="84">
        <f t="shared" si="13"/>
        <v>208</v>
      </c>
      <c r="BB47" s="77" t="s">
        <v>53</v>
      </c>
      <c r="BC47" s="87">
        <v>1.38</v>
      </c>
      <c r="BD47" s="87">
        <v>1.75</v>
      </c>
      <c r="BE47" s="84">
        <v>18</v>
      </c>
      <c r="BF47" s="77" t="s">
        <v>58</v>
      </c>
      <c r="BG47" s="77" t="s">
        <v>55</v>
      </c>
      <c r="BH47" s="85">
        <v>2.0833333333333332E-2</v>
      </c>
      <c r="BI47" s="85">
        <v>0.39583333333333331</v>
      </c>
      <c r="BJ47" s="77" t="s">
        <v>63</v>
      </c>
      <c r="BK47" s="77" t="s">
        <v>159</v>
      </c>
      <c r="BL47" s="86" t="s">
        <v>53</v>
      </c>
      <c r="BM47" s="77" t="s">
        <v>159</v>
      </c>
      <c r="BN47" s="77" t="s">
        <v>53</v>
      </c>
      <c r="BO47" s="77" t="s">
        <v>53</v>
      </c>
    </row>
    <row r="48" spans="1:199" s="78" customFormat="1" x14ac:dyDescent="0.2">
      <c r="A48" s="77" t="s">
        <v>163</v>
      </c>
      <c r="B48" s="93" t="s">
        <v>168</v>
      </c>
      <c r="C48" s="77" t="s">
        <v>116</v>
      </c>
      <c r="D48" s="100">
        <v>0.41666666666666669</v>
      </c>
      <c r="E48" s="77" t="s">
        <v>71</v>
      </c>
      <c r="F48" s="79" t="s">
        <v>53</v>
      </c>
      <c r="G48" s="79" t="s">
        <v>53</v>
      </c>
      <c r="H48" s="79" t="s">
        <v>53</v>
      </c>
      <c r="I48" s="79" t="s">
        <v>53</v>
      </c>
      <c r="J48" s="79" t="s">
        <v>53</v>
      </c>
      <c r="K48" s="79" t="s">
        <v>53</v>
      </c>
      <c r="L48" s="79" t="s">
        <v>53</v>
      </c>
      <c r="M48" s="79" t="s">
        <v>53</v>
      </c>
      <c r="N48" s="79" t="s">
        <v>53</v>
      </c>
      <c r="O48" s="79" t="s">
        <v>53</v>
      </c>
      <c r="P48" s="79" t="s">
        <v>53</v>
      </c>
      <c r="Q48" s="77" t="s">
        <v>53</v>
      </c>
      <c r="R48" s="80" t="s">
        <v>53</v>
      </c>
      <c r="S48" s="81" t="s">
        <v>53</v>
      </c>
      <c r="T48" s="82" t="s">
        <v>53</v>
      </c>
      <c r="U48" s="83" t="s">
        <v>53</v>
      </c>
      <c r="V48" s="83" t="s">
        <v>53</v>
      </c>
      <c r="W48" s="77" t="s">
        <v>53</v>
      </c>
      <c r="X48" s="77">
        <v>44</v>
      </c>
      <c r="Y48" s="77">
        <f t="shared" si="6"/>
        <v>0.6</v>
      </c>
      <c r="Z48" s="77">
        <v>12</v>
      </c>
      <c r="AA48" s="77">
        <v>8</v>
      </c>
      <c r="AB48" s="77">
        <f t="shared" si="7"/>
        <v>0.2</v>
      </c>
      <c r="AC48" s="77">
        <f t="shared" si="8"/>
        <v>0.8</v>
      </c>
      <c r="AD48" s="77">
        <v>4</v>
      </c>
      <c r="AE48" s="77">
        <f t="shared" si="9"/>
        <v>0.4</v>
      </c>
      <c r="AF48" s="77">
        <v>3</v>
      </c>
      <c r="AG48" s="77">
        <v>5</v>
      </c>
      <c r="AH48" s="77">
        <v>32</v>
      </c>
      <c r="AI48" s="77">
        <v>22</v>
      </c>
      <c r="AJ48" s="77">
        <v>18</v>
      </c>
      <c r="AK48" s="77">
        <v>29</v>
      </c>
      <c r="AL48" s="77">
        <v>29</v>
      </c>
      <c r="AM48" s="77">
        <v>30</v>
      </c>
      <c r="AN48" s="77">
        <v>28</v>
      </c>
      <c r="AO48" s="77">
        <v>35</v>
      </c>
      <c r="AP48" s="77">
        <v>26</v>
      </c>
      <c r="AQ48" s="77">
        <v>31</v>
      </c>
      <c r="AR48" s="77">
        <v>3</v>
      </c>
      <c r="AS48" s="77"/>
      <c r="AT48" s="77">
        <v>32</v>
      </c>
      <c r="AU48" s="77">
        <v>3</v>
      </c>
      <c r="AV48" s="83">
        <f t="shared" si="12"/>
        <v>38.596491228070171</v>
      </c>
      <c r="AW48" s="77">
        <v>47</v>
      </c>
      <c r="AX48" s="77">
        <v>34</v>
      </c>
      <c r="AY48" s="77">
        <v>28</v>
      </c>
      <c r="AZ48" s="77">
        <v>36</v>
      </c>
      <c r="BA48" s="84">
        <f t="shared" si="13"/>
        <v>177</v>
      </c>
      <c r="BB48" s="77" t="s">
        <v>53</v>
      </c>
      <c r="BC48" s="87">
        <v>0.75</v>
      </c>
      <c r="BD48" s="87">
        <v>0.5</v>
      </c>
      <c r="BE48" s="84">
        <v>18</v>
      </c>
      <c r="BF48" s="77" t="s">
        <v>58</v>
      </c>
      <c r="BG48" s="77" t="s">
        <v>55</v>
      </c>
      <c r="BH48" s="85">
        <v>2.0833333333333332E-2</v>
      </c>
      <c r="BI48" s="85">
        <v>0.39583333333333331</v>
      </c>
      <c r="BJ48" s="77" t="s">
        <v>129</v>
      </c>
      <c r="BK48" s="77" t="s">
        <v>59</v>
      </c>
      <c r="BL48" s="86" t="s">
        <v>53</v>
      </c>
      <c r="BM48" s="77" t="s">
        <v>159</v>
      </c>
      <c r="BN48" s="77" t="s">
        <v>53</v>
      </c>
      <c r="BO48" s="77" t="s">
        <v>53</v>
      </c>
    </row>
    <row r="49" spans="1:67" s="78" customFormat="1" x14ac:dyDescent="0.2">
      <c r="A49" s="77" t="s">
        <v>164</v>
      </c>
      <c r="B49" s="93" t="s">
        <v>167</v>
      </c>
      <c r="C49" s="77" t="s">
        <v>116</v>
      </c>
      <c r="D49" s="100">
        <v>0.58333333333333337</v>
      </c>
      <c r="E49" s="77" t="s">
        <v>71</v>
      </c>
      <c r="F49" s="79" t="s">
        <v>53</v>
      </c>
      <c r="G49" s="79" t="s">
        <v>53</v>
      </c>
      <c r="H49" s="79" t="s">
        <v>53</v>
      </c>
      <c r="I49" s="79" t="s">
        <v>53</v>
      </c>
      <c r="J49" s="79" t="s">
        <v>53</v>
      </c>
      <c r="K49" s="79" t="s">
        <v>53</v>
      </c>
      <c r="L49" s="79" t="s">
        <v>53</v>
      </c>
      <c r="M49" s="79" t="s">
        <v>53</v>
      </c>
      <c r="N49" s="79" t="s">
        <v>53</v>
      </c>
      <c r="O49" s="79" t="s">
        <v>53</v>
      </c>
      <c r="P49" s="79" t="s">
        <v>53</v>
      </c>
      <c r="Q49" s="77" t="s">
        <v>53</v>
      </c>
      <c r="R49" s="80" t="s">
        <v>53</v>
      </c>
      <c r="S49" s="81" t="s">
        <v>53</v>
      </c>
      <c r="T49" s="82" t="s">
        <v>53</v>
      </c>
      <c r="U49" s="83" t="s">
        <v>53</v>
      </c>
      <c r="V49" s="83" t="s">
        <v>53</v>
      </c>
      <c r="W49" s="77" t="s">
        <v>53</v>
      </c>
      <c r="X49" s="77">
        <v>52</v>
      </c>
      <c r="Y49" s="77">
        <f t="shared" si="6"/>
        <v>0.75</v>
      </c>
      <c r="Z49" s="77">
        <v>15</v>
      </c>
      <c r="AA49" s="77">
        <v>3</v>
      </c>
      <c r="AB49" s="77">
        <f t="shared" si="7"/>
        <v>7.4999999999999997E-2</v>
      </c>
      <c r="AC49" s="77">
        <f t="shared" si="8"/>
        <v>0.92500000000000004</v>
      </c>
      <c r="AD49" s="77">
        <v>12</v>
      </c>
      <c r="AE49" s="77">
        <f t="shared" si="9"/>
        <v>0.25</v>
      </c>
      <c r="AF49" s="77">
        <v>0</v>
      </c>
      <c r="AG49" s="77">
        <v>3</v>
      </c>
      <c r="AH49" s="77">
        <v>36</v>
      </c>
      <c r="AI49" s="77">
        <v>30</v>
      </c>
      <c r="AJ49" s="77">
        <v>29</v>
      </c>
      <c r="AK49" s="77">
        <v>39</v>
      </c>
      <c r="AL49" s="77">
        <v>40</v>
      </c>
      <c r="AM49" s="77">
        <v>31</v>
      </c>
      <c r="AN49" s="77">
        <v>34</v>
      </c>
      <c r="AO49" s="77">
        <v>40</v>
      </c>
      <c r="AP49" s="77">
        <v>46</v>
      </c>
      <c r="AQ49" s="77">
        <v>48</v>
      </c>
      <c r="AR49" s="77">
        <v>4</v>
      </c>
      <c r="AS49" s="77"/>
      <c r="AT49" s="77">
        <v>48</v>
      </c>
      <c r="AU49" s="77">
        <v>5</v>
      </c>
      <c r="AV49" s="83">
        <f t="shared" si="12"/>
        <v>-10.638297872340425</v>
      </c>
      <c r="AW49" s="77">
        <v>36</v>
      </c>
      <c r="AX49" s="77">
        <v>39</v>
      </c>
      <c r="AY49" s="77">
        <v>56</v>
      </c>
      <c r="AZ49" s="77">
        <v>56</v>
      </c>
      <c r="BA49" s="84">
        <f t="shared" si="13"/>
        <v>235</v>
      </c>
      <c r="BB49" s="77" t="s">
        <v>53</v>
      </c>
      <c r="BC49" s="87">
        <v>1.5</v>
      </c>
      <c r="BD49" s="87">
        <v>2.13</v>
      </c>
      <c r="BE49" s="84">
        <v>18</v>
      </c>
      <c r="BF49" s="77" t="s">
        <v>58</v>
      </c>
      <c r="BG49" s="77" t="s">
        <v>55</v>
      </c>
      <c r="BH49" s="85">
        <v>6.25E-2</v>
      </c>
      <c r="BI49" s="85">
        <v>0.39583333333333331</v>
      </c>
      <c r="BJ49" s="77" t="s">
        <v>63</v>
      </c>
      <c r="BK49" s="77" t="s">
        <v>59</v>
      </c>
      <c r="BL49" s="86" t="s">
        <v>53</v>
      </c>
      <c r="BM49" s="77" t="s">
        <v>159</v>
      </c>
      <c r="BN49" s="77" t="s">
        <v>53</v>
      </c>
      <c r="BO49" s="77" t="s">
        <v>53</v>
      </c>
    </row>
    <row r="50" spans="1:67" s="78" customFormat="1" x14ac:dyDescent="0.2">
      <c r="A50" s="77" t="s">
        <v>165</v>
      </c>
      <c r="B50" s="93" t="s">
        <v>169</v>
      </c>
      <c r="C50" s="77" t="s">
        <v>116</v>
      </c>
      <c r="D50" s="100">
        <v>0.58333333333333337</v>
      </c>
      <c r="E50" s="77" t="s">
        <v>71</v>
      </c>
      <c r="F50" s="79" t="s">
        <v>53</v>
      </c>
      <c r="G50" s="79" t="s">
        <v>53</v>
      </c>
      <c r="H50" s="79" t="s">
        <v>53</v>
      </c>
      <c r="I50" s="79" t="s">
        <v>53</v>
      </c>
      <c r="J50" s="79" t="s">
        <v>53</v>
      </c>
      <c r="K50" s="79" t="s">
        <v>53</v>
      </c>
      <c r="L50" s="79" t="s">
        <v>53</v>
      </c>
      <c r="M50" s="79" t="s">
        <v>53</v>
      </c>
      <c r="N50" s="79" t="s">
        <v>53</v>
      </c>
      <c r="O50" s="79" t="s">
        <v>53</v>
      </c>
      <c r="P50" s="79" t="s">
        <v>53</v>
      </c>
      <c r="Q50" s="77" t="s">
        <v>53</v>
      </c>
      <c r="R50" s="80" t="s">
        <v>53</v>
      </c>
      <c r="S50" s="81" t="s">
        <v>53</v>
      </c>
      <c r="T50" s="82" t="s">
        <v>53</v>
      </c>
      <c r="U50" s="83" t="s">
        <v>53</v>
      </c>
      <c r="V50" s="83" t="s">
        <v>53</v>
      </c>
      <c r="W50" s="77" t="s">
        <v>53</v>
      </c>
      <c r="X50" s="77">
        <v>38</v>
      </c>
      <c r="Y50" s="77">
        <f t="shared" si="6"/>
        <v>0.55000000000000004</v>
      </c>
      <c r="Z50" s="77">
        <v>11</v>
      </c>
      <c r="AA50" s="77">
        <v>13</v>
      </c>
      <c r="AB50" s="77">
        <f t="shared" si="7"/>
        <v>0.32500000000000001</v>
      </c>
      <c r="AC50" s="77">
        <f t="shared" si="8"/>
        <v>0.67500000000000004</v>
      </c>
      <c r="AD50" s="77">
        <v>-2</v>
      </c>
      <c r="AE50" s="77">
        <f t="shared" si="9"/>
        <v>0.44999999999999996</v>
      </c>
      <c r="AF50" s="77">
        <v>3</v>
      </c>
      <c r="AG50" s="77">
        <v>10</v>
      </c>
      <c r="AH50" s="77">
        <v>21</v>
      </c>
      <c r="AI50" s="77">
        <v>27</v>
      </c>
      <c r="AJ50" s="77">
        <v>29</v>
      </c>
      <c r="AK50" s="77">
        <v>24</v>
      </c>
      <c r="AL50" s="77">
        <v>23</v>
      </c>
      <c r="AM50" s="77">
        <v>19</v>
      </c>
      <c r="AN50" s="77">
        <v>20</v>
      </c>
      <c r="AO50" s="77">
        <v>23</v>
      </c>
      <c r="AP50" s="77">
        <v>28</v>
      </c>
      <c r="AQ50" s="77">
        <v>32</v>
      </c>
      <c r="AR50" s="77">
        <v>2.5</v>
      </c>
      <c r="AS50" s="77"/>
      <c r="AT50" s="77">
        <v>24</v>
      </c>
      <c r="AU50" s="77">
        <v>2</v>
      </c>
      <c r="AV50" s="83">
        <f t="shared" si="12"/>
        <v>-21.666666666666668</v>
      </c>
      <c r="AW50" s="77">
        <v>23</v>
      </c>
      <c r="AX50" s="77">
        <v>21</v>
      </c>
      <c r="AY50" s="77">
        <v>27</v>
      </c>
      <c r="AZ50" s="77">
        <v>37</v>
      </c>
      <c r="BA50" s="84">
        <f t="shared" si="13"/>
        <v>132</v>
      </c>
      <c r="BB50" s="77" t="s">
        <v>53</v>
      </c>
      <c r="BC50" s="87">
        <v>1.5</v>
      </c>
      <c r="BD50" s="87">
        <v>1.75</v>
      </c>
      <c r="BE50" s="84">
        <v>18</v>
      </c>
      <c r="BF50" s="77" t="s">
        <v>58</v>
      </c>
      <c r="BG50" s="77" t="s">
        <v>55</v>
      </c>
      <c r="BH50" s="85">
        <v>8.3333333333333329E-2</v>
      </c>
      <c r="BI50" s="85">
        <v>0.375</v>
      </c>
      <c r="BJ50" s="77" t="s">
        <v>56</v>
      </c>
      <c r="BK50" s="77" t="s">
        <v>59</v>
      </c>
      <c r="BL50" s="86" t="s">
        <v>53</v>
      </c>
      <c r="BM50" s="77" t="s">
        <v>159</v>
      </c>
      <c r="BN50" s="77" t="s">
        <v>53</v>
      </c>
      <c r="BO50" s="77" t="s">
        <v>53</v>
      </c>
    </row>
    <row r="51" spans="1:67" s="78" customFormat="1" x14ac:dyDescent="0.2">
      <c r="A51" s="77" t="s">
        <v>166</v>
      </c>
      <c r="B51" s="94" t="s">
        <v>170</v>
      </c>
      <c r="C51" s="77" t="s">
        <v>116</v>
      </c>
      <c r="D51" s="100">
        <v>0.41666666666666669</v>
      </c>
      <c r="E51" s="77" t="s">
        <v>71</v>
      </c>
      <c r="F51" s="79" t="s">
        <v>53</v>
      </c>
      <c r="G51" s="79" t="s">
        <v>53</v>
      </c>
      <c r="H51" s="79" t="s">
        <v>53</v>
      </c>
      <c r="I51" s="79" t="s">
        <v>53</v>
      </c>
      <c r="J51" s="79" t="s">
        <v>53</v>
      </c>
      <c r="K51" s="79" t="s">
        <v>53</v>
      </c>
      <c r="L51" s="79" t="s">
        <v>53</v>
      </c>
      <c r="M51" s="79" t="s">
        <v>53</v>
      </c>
      <c r="N51" s="79" t="s">
        <v>53</v>
      </c>
      <c r="O51" s="79" t="s">
        <v>53</v>
      </c>
      <c r="P51" s="79" t="s">
        <v>53</v>
      </c>
      <c r="Q51" s="77" t="s">
        <v>53</v>
      </c>
      <c r="R51" s="80" t="s">
        <v>53</v>
      </c>
      <c r="S51" s="81" t="s">
        <v>53</v>
      </c>
      <c r="T51" s="82" t="s">
        <v>53</v>
      </c>
      <c r="U51" s="83" t="s">
        <v>53</v>
      </c>
      <c r="V51" s="83" t="s">
        <v>53</v>
      </c>
      <c r="W51" s="77" t="s">
        <v>53</v>
      </c>
      <c r="X51" s="77">
        <v>49</v>
      </c>
      <c r="Y51" s="77">
        <f t="shared" si="6"/>
        <v>0.75</v>
      </c>
      <c r="Z51" s="77">
        <v>15</v>
      </c>
      <c r="AA51" s="77">
        <v>6</v>
      </c>
      <c r="AB51" s="77">
        <f t="shared" si="7"/>
        <v>0.15</v>
      </c>
      <c r="AC51" s="77">
        <f t="shared" si="8"/>
        <v>0.85</v>
      </c>
      <c r="AD51" s="77">
        <v>9</v>
      </c>
      <c r="AE51" s="77">
        <f t="shared" si="9"/>
        <v>0.25</v>
      </c>
      <c r="AF51" s="77">
        <v>2</v>
      </c>
      <c r="AG51" s="77">
        <v>4</v>
      </c>
      <c r="AH51" s="77">
        <v>32</v>
      </c>
      <c r="AI51" s="77">
        <v>26</v>
      </c>
      <c r="AJ51" s="77">
        <v>45</v>
      </c>
      <c r="AK51" s="77">
        <v>38</v>
      </c>
      <c r="AL51" s="77">
        <v>62</v>
      </c>
      <c r="AM51" s="77">
        <v>56</v>
      </c>
      <c r="AN51" s="77">
        <v>67</v>
      </c>
      <c r="AO51" s="77">
        <v>57</v>
      </c>
      <c r="AP51" s="77">
        <v>99</v>
      </c>
      <c r="AQ51" s="77">
        <v>110</v>
      </c>
      <c r="AR51" s="77">
        <v>10</v>
      </c>
      <c r="AS51" s="77"/>
      <c r="AT51" s="77">
        <v>58</v>
      </c>
      <c r="AU51" s="77">
        <v>5</v>
      </c>
      <c r="AV51" s="83">
        <f t="shared" si="12"/>
        <v>-49.760765550239235</v>
      </c>
      <c r="AW51" s="77">
        <v>47</v>
      </c>
      <c r="AX51" s="77">
        <v>82</v>
      </c>
      <c r="AY51" s="77">
        <v>84</v>
      </c>
      <c r="AZ51" s="77">
        <v>94</v>
      </c>
      <c r="BA51" s="84">
        <f t="shared" si="13"/>
        <v>365</v>
      </c>
      <c r="BB51" s="77" t="s">
        <v>53</v>
      </c>
      <c r="BC51" s="87">
        <v>1.38</v>
      </c>
      <c r="BD51" s="87">
        <v>1.88</v>
      </c>
      <c r="BE51" s="84">
        <v>18</v>
      </c>
      <c r="BF51" s="77" t="s">
        <v>58</v>
      </c>
      <c r="BG51" s="77" t="s">
        <v>55</v>
      </c>
      <c r="BH51" s="85">
        <v>0.95833333333333337</v>
      </c>
      <c r="BI51" s="85">
        <v>0.25</v>
      </c>
      <c r="BJ51" s="77" t="s">
        <v>56</v>
      </c>
      <c r="BK51" s="77" t="s">
        <v>159</v>
      </c>
      <c r="BL51" s="86" t="s">
        <v>53</v>
      </c>
      <c r="BM51" s="77" t="s">
        <v>159</v>
      </c>
      <c r="BN51" s="77" t="s">
        <v>53</v>
      </c>
      <c r="BO51" s="77" t="s">
        <v>53</v>
      </c>
    </row>
    <row r="52" spans="1:67" x14ac:dyDescent="0.2">
      <c r="AH52"/>
      <c r="AI52"/>
      <c r="AJ52"/>
      <c r="AK52"/>
      <c r="AL52"/>
      <c r="AM52"/>
      <c r="AN52"/>
      <c r="AO52"/>
      <c r="AP52"/>
      <c r="AV52" s="77"/>
      <c r="AZ52" s="19"/>
      <c r="BA52" s="84"/>
    </row>
    <row r="53" spans="1:67" x14ac:dyDescent="0.2">
      <c r="AZ53" s="19"/>
      <c r="BA53" s="52"/>
    </row>
    <row r="54" spans="1:67" x14ac:dyDescent="0.2">
      <c r="AH54"/>
      <c r="AI54"/>
      <c r="AJ54"/>
      <c r="AK54"/>
      <c r="AL54"/>
      <c r="AM54"/>
      <c r="AN54"/>
      <c r="AO54"/>
      <c r="AP54"/>
      <c r="AZ54" s="19"/>
      <c r="BA54" s="52"/>
    </row>
    <row r="55" spans="1:67" x14ac:dyDescent="0.2">
      <c r="AZ55" s="19"/>
      <c r="BA55" s="52"/>
    </row>
    <row r="56" spans="1:67" x14ac:dyDescent="0.2">
      <c r="AZ56" s="19"/>
      <c r="BA56" s="52"/>
    </row>
    <row r="57" spans="1:67" x14ac:dyDescent="0.2">
      <c r="AZ57" s="19"/>
      <c r="BA57" s="52"/>
    </row>
    <row r="58" spans="1:67" x14ac:dyDescent="0.2">
      <c r="AZ58" s="19"/>
      <c r="BA58" s="5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2018-08-10T19:17:22Z</dcterms:created>
  <dcterms:modified xsi:type="dcterms:W3CDTF">2019-01-16T02:30:38Z</dcterms:modified>
</cp:coreProperties>
</file>